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Theodore Ong\Google Drive\Youtube\OpenFOAM\"/>
    </mc:Choice>
  </mc:AlternateContent>
  <xr:revisionPtr revIDLastSave="0" documentId="13_ncr:1_{F981A9D8-6B2B-431D-B790-57B3079BB92F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thermoPhysical Properties" sheetId="1" r:id="rId1"/>
    <sheet name="heat flux data" sheetId="2" r:id="rId2"/>
    <sheet name="temp varying calcs" sheetId="4" r:id="rId3"/>
  </sheets>
  <definedNames>
    <definedName name="_xlnm._FilterDatabase" localSheetId="1" hidden="1">'heat flux data'!$A$2:$E$1570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4" l="1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6" i="4"/>
  <c r="L127" i="4"/>
  <c r="K226" i="4"/>
  <c r="M226" i="4" s="1"/>
  <c r="H77" i="4"/>
  <c r="H141" i="4"/>
  <c r="H157" i="4"/>
  <c r="H163" i="4"/>
  <c r="H205" i="4"/>
  <c r="H221" i="4"/>
  <c r="G83" i="4"/>
  <c r="G106" i="4"/>
  <c r="G109" i="4"/>
  <c r="D29" i="4"/>
  <c r="D37" i="4"/>
  <c r="D69" i="4"/>
  <c r="D81" i="4"/>
  <c r="D123" i="4"/>
  <c r="D147" i="4"/>
  <c r="D187" i="4"/>
  <c r="D211" i="4"/>
  <c r="C7" i="4"/>
  <c r="L7" i="4" s="1"/>
  <c r="C8" i="4"/>
  <c r="C9" i="4"/>
  <c r="C10" i="4"/>
  <c r="H10" i="4" s="1"/>
  <c r="C11" i="4"/>
  <c r="H11" i="4" s="1"/>
  <c r="C12" i="4"/>
  <c r="C13" i="4"/>
  <c r="H13" i="4" s="1"/>
  <c r="C14" i="4"/>
  <c r="K14" i="4" s="1"/>
  <c r="C15" i="4"/>
  <c r="C16" i="4"/>
  <c r="C17" i="4"/>
  <c r="D17" i="4" s="1"/>
  <c r="C18" i="4"/>
  <c r="G18" i="4" s="1"/>
  <c r="C19" i="4"/>
  <c r="D19" i="4" s="1"/>
  <c r="C20" i="4"/>
  <c r="C21" i="4"/>
  <c r="G21" i="4" s="1"/>
  <c r="C22" i="4"/>
  <c r="C23" i="4"/>
  <c r="C24" i="4"/>
  <c r="C25" i="4"/>
  <c r="D25" i="4" s="1"/>
  <c r="C26" i="4"/>
  <c r="H26" i="4" s="1"/>
  <c r="C27" i="4"/>
  <c r="C28" i="4"/>
  <c r="D28" i="4" s="1"/>
  <c r="C29" i="4"/>
  <c r="H29" i="4" s="1"/>
  <c r="C30" i="4"/>
  <c r="C31" i="4"/>
  <c r="H31" i="4" s="1"/>
  <c r="C32" i="4"/>
  <c r="C33" i="4"/>
  <c r="D33" i="4" s="1"/>
  <c r="C34" i="4"/>
  <c r="L34" i="4" s="1"/>
  <c r="C35" i="4"/>
  <c r="C36" i="4"/>
  <c r="D36" i="4" s="1"/>
  <c r="C37" i="4"/>
  <c r="C38" i="4"/>
  <c r="C39" i="4"/>
  <c r="C40" i="4"/>
  <c r="C41" i="4"/>
  <c r="D41" i="4" s="1"/>
  <c r="C42" i="4"/>
  <c r="G42" i="4" s="1"/>
  <c r="C43" i="4"/>
  <c r="G43" i="4" s="1"/>
  <c r="C44" i="4"/>
  <c r="C45" i="4"/>
  <c r="K45" i="4" s="1"/>
  <c r="C46" i="4"/>
  <c r="C47" i="4"/>
  <c r="C48" i="4"/>
  <c r="C49" i="4"/>
  <c r="D49" i="4" s="1"/>
  <c r="C50" i="4"/>
  <c r="H50" i="4" s="1"/>
  <c r="C51" i="4"/>
  <c r="D51" i="4" s="1"/>
  <c r="C52" i="4"/>
  <c r="C53" i="4"/>
  <c r="H53" i="4" s="1"/>
  <c r="C54" i="4"/>
  <c r="C55" i="4"/>
  <c r="C56" i="4"/>
  <c r="C57" i="4"/>
  <c r="D57" i="4" s="1"/>
  <c r="C58" i="4"/>
  <c r="G58" i="4" s="1"/>
  <c r="C59" i="4"/>
  <c r="C60" i="4"/>
  <c r="K60" i="4" s="1"/>
  <c r="C61" i="4"/>
  <c r="K61" i="4" s="1"/>
  <c r="C62" i="4"/>
  <c r="C63" i="4"/>
  <c r="C64" i="4"/>
  <c r="C65" i="4"/>
  <c r="D65" i="4" s="1"/>
  <c r="C66" i="4"/>
  <c r="H66" i="4" s="1"/>
  <c r="C67" i="4"/>
  <c r="C68" i="4"/>
  <c r="D68" i="4" s="1"/>
  <c r="C69" i="4"/>
  <c r="C70" i="4"/>
  <c r="C71" i="4"/>
  <c r="C72" i="4"/>
  <c r="C73" i="4"/>
  <c r="D73" i="4" s="1"/>
  <c r="C74" i="4"/>
  <c r="C75" i="4"/>
  <c r="H75" i="4" s="1"/>
  <c r="C76" i="4"/>
  <c r="C77" i="4"/>
  <c r="C78" i="4"/>
  <c r="C79" i="4"/>
  <c r="C80" i="4"/>
  <c r="C81" i="4"/>
  <c r="C82" i="4"/>
  <c r="G82" i="4" s="1"/>
  <c r="C83" i="4"/>
  <c r="D83" i="4" s="1"/>
  <c r="C84" i="4"/>
  <c r="L84" i="4" s="1"/>
  <c r="C85" i="4"/>
  <c r="L85" i="4" s="1"/>
  <c r="C86" i="4"/>
  <c r="C87" i="4"/>
  <c r="C88" i="4"/>
  <c r="C89" i="4"/>
  <c r="D89" i="4" s="1"/>
  <c r="C90" i="4"/>
  <c r="H90" i="4" s="1"/>
  <c r="C91" i="4"/>
  <c r="H91" i="4" s="1"/>
  <c r="C92" i="4"/>
  <c r="D92" i="4" s="1"/>
  <c r="C93" i="4"/>
  <c r="H93" i="4" s="1"/>
  <c r="C94" i="4"/>
  <c r="C95" i="4"/>
  <c r="C96" i="4"/>
  <c r="C97" i="4"/>
  <c r="D97" i="4" s="1"/>
  <c r="C98" i="4"/>
  <c r="G98" i="4" s="1"/>
  <c r="C99" i="4"/>
  <c r="C100" i="4"/>
  <c r="D100" i="4" s="1"/>
  <c r="C101" i="4"/>
  <c r="D101" i="4" s="1"/>
  <c r="C102" i="4"/>
  <c r="C103" i="4"/>
  <c r="C104" i="4"/>
  <c r="C105" i="4"/>
  <c r="D105" i="4" s="1"/>
  <c r="C106" i="4"/>
  <c r="D106" i="4" s="1"/>
  <c r="C107" i="4"/>
  <c r="G107" i="4" s="1"/>
  <c r="C108" i="4"/>
  <c r="C109" i="4"/>
  <c r="C110" i="4"/>
  <c r="C111" i="4"/>
  <c r="C112" i="4"/>
  <c r="C113" i="4"/>
  <c r="D113" i="4" s="1"/>
  <c r="C114" i="4"/>
  <c r="H114" i="4" s="1"/>
  <c r="C115" i="4"/>
  <c r="H115" i="4" s="1"/>
  <c r="C116" i="4"/>
  <c r="D116" i="4" s="1"/>
  <c r="E116" i="4" s="1"/>
  <c r="R116" i="4" s="1"/>
  <c r="C117" i="4"/>
  <c r="H117" i="4" s="1"/>
  <c r="C118" i="4"/>
  <c r="C119" i="4"/>
  <c r="C120" i="4"/>
  <c r="C121" i="4"/>
  <c r="D121" i="4" s="1"/>
  <c r="C122" i="4"/>
  <c r="C123" i="4"/>
  <c r="G123" i="4" s="1"/>
  <c r="C124" i="4"/>
  <c r="D124" i="4" s="1"/>
  <c r="C125" i="4"/>
  <c r="G125" i="4" s="1"/>
  <c r="C126" i="4"/>
  <c r="C127" i="4"/>
  <c r="C128" i="4"/>
  <c r="C129" i="4"/>
  <c r="D129" i="4" s="1"/>
  <c r="C130" i="4"/>
  <c r="L130" i="4" s="1"/>
  <c r="C131" i="4"/>
  <c r="C132" i="4"/>
  <c r="D132" i="4" s="1"/>
  <c r="C133" i="4"/>
  <c r="D133" i="4" s="1"/>
  <c r="C134" i="4"/>
  <c r="C135" i="4"/>
  <c r="C136" i="4"/>
  <c r="C137" i="4"/>
  <c r="D137" i="4" s="1"/>
  <c r="C138" i="4"/>
  <c r="D138" i="4" s="1"/>
  <c r="C139" i="4"/>
  <c r="H139" i="4" s="1"/>
  <c r="C140" i="4"/>
  <c r="C141" i="4"/>
  <c r="L141" i="4" s="1"/>
  <c r="C142" i="4"/>
  <c r="C143" i="4"/>
  <c r="C144" i="4"/>
  <c r="C145" i="4"/>
  <c r="D145" i="4" s="1"/>
  <c r="C146" i="4"/>
  <c r="C147" i="4"/>
  <c r="G147" i="4" s="1"/>
  <c r="C148" i="4"/>
  <c r="G148" i="4" s="1"/>
  <c r="C149" i="4"/>
  <c r="C150" i="4"/>
  <c r="C151" i="4"/>
  <c r="C152" i="4"/>
  <c r="C153" i="4"/>
  <c r="D153" i="4" s="1"/>
  <c r="C154" i="4"/>
  <c r="H154" i="4" s="1"/>
  <c r="C155" i="4"/>
  <c r="H155" i="4" s="1"/>
  <c r="C156" i="4"/>
  <c r="D156" i="4" s="1"/>
  <c r="C157" i="4"/>
  <c r="D157" i="4" s="1"/>
  <c r="C158" i="4"/>
  <c r="C159" i="4"/>
  <c r="C160" i="4"/>
  <c r="C161" i="4"/>
  <c r="D161" i="4" s="1"/>
  <c r="C162" i="4"/>
  <c r="L162" i="4" s="1"/>
  <c r="C163" i="4"/>
  <c r="D163" i="4" s="1"/>
  <c r="C164" i="4"/>
  <c r="D164" i="4" s="1"/>
  <c r="C165" i="4"/>
  <c r="D165" i="4" s="1"/>
  <c r="C166" i="4"/>
  <c r="C167" i="4"/>
  <c r="C168" i="4"/>
  <c r="C169" i="4"/>
  <c r="C170" i="4"/>
  <c r="D170" i="4" s="1"/>
  <c r="C171" i="4"/>
  <c r="C172" i="4"/>
  <c r="C173" i="4"/>
  <c r="C174" i="4"/>
  <c r="C175" i="4"/>
  <c r="C176" i="4"/>
  <c r="C177" i="4"/>
  <c r="D177" i="4" s="1"/>
  <c r="C178" i="4"/>
  <c r="L178" i="4" s="1"/>
  <c r="C179" i="4"/>
  <c r="C180" i="4"/>
  <c r="G180" i="4" s="1"/>
  <c r="C181" i="4"/>
  <c r="H181" i="4" s="1"/>
  <c r="C182" i="4"/>
  <c r="C183" i="4"/>
  <c r="C184" i="4"/>
  <c r="C185" i="4"/>
  <c r="D185" i="4" s="1"/>
  <c r="C186" i="4"/>
  <c r="C187" i="4"/>
  <c r="C188" i="4"/>
  <c r="D188" i="4" s="1"/>
  <c r="C189" i="4"/>
  <c r="D189" i="4" s="1"/>
  <c r="C190" i="4"/>
  <c r="C191" i="4"/>
  <c r="C192" i="4"/>
  <c r="C193" i="4"/>
  <c r="D193" i="4" s="1"/>
  <c r="C194" i="4"/>
  <c r="C195" i="4"/>
  <c r="H195" i="4" s="1"/>
  <c r="C196" i="4"/>
  <c r="C197" i="4"/>
  <c r="K197" i="4" s="1"/>
  <c r="C198" i="4"/>
  <c r="C199" i="4"/>
  <c r="C200" i="4"/>
  <c r="C201" i="4"/>
  <c r="C202" i="4"/>
  <c r="C203" i="4"/>
  <c r="H203" i="4" s="1"/>
  <c r="C204" i="4"/>
  <c r="C205" i="4"/>
  <c r="C206" i="4"/>
  <c r="C207" i="4"/>
  <c r="C208" i="4"/>
  <c r="C209" i="4"/>
  <c r="D209" i="4" s="1"/>
  <c r="C210" i="4"/>
  <c r="C211" i="4"/>
  <c r="G211" i="4" s="1"/>
  <c r="C212" i="4"/>
  <c r="C213" i="4"/>
  <c r="C214" i="4"/>
  <c r="C215" i="4"/>
  <c r="C216" i="4"/>
  <c r="C217" i="4"/>
  <c r="C218" i="4"/>
  <c r="H218" i="4" s="1"/>
  <c r="C219" i="4"/>
  <c r="H219" i="4" s="1"/>
  <c r="C220" i="4"/>
  <c r="D220" i="4" s="1"/>
  <c r="C221" i="4"/>
  <c r="D221" i="4" s="1"/>
  <c r="C222" i="4"/>
  <c r="C223" i="4"/>
  <c r="C224" i="4"/>
  <c r="C225" i="4"/>
  <c r="C226" i="4"/>
  <c r="L226" i="4" s="1"/>
  <c r="C227" i="4"/>
  <c r="D227" i="4" s="1"/>
  <c r="C228" i="4"/>
  <c r="D228" i="4" s="1"/>
  <c r="C229" i="4"/>
  <c r="D229" i="4" s="1"/>
  <c r="C6" i="4"/>
  <c r="B3" i="4"/>
  <c r="A3" i="4"/>
  <c r="F82" i="1"/>
  <c r="E86" i="1" s="1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K4" i="1"/>
  <c r="AD6" i="2"/>
  <c r="AC6" i="2"/>
  <c r="AB6" i="2"/>
  <c r="AG3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D102" i="1"/>
  <c r="D104" i="1"/>
  <c r="D103" i="1"/>
  <c r="E104" i="1"/>
  <c r="E103" i="1"/>
  <c r="E102" i="1"/>
  <c r="E101" i="1"/>
  <c r="E100" i="1"/>
  <c r="E99" i="1"/>
  <c r="E98" i="1"/>
  <c r="E89" i="1"/>
  <c r="E88" i="1"/>
  <c r="E87" i="1"/>
  <c r="E85" i="1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E66" i="1"/>
  <c r="E65" i="1"/>
  <c r="E64" i="1"/>
  <c r="E63" i="1"/>
  <c r="E62" i="1"/>
  <c r="D68" i="1"/>
  <c r="D56" i="1"/>
  <c r="E54" i="1"/>
  <c r="E53" i="1"/>
  <c r="E52" i="1"/>
  <c r="E51" i="1"/>
  <c r="E50" i="1"/>
  <c r="E49" i="1"/>
  <c r="E48" i="1"/>
  <c r="Z3" i="2"/>
  <c r="K46" i="1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A3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6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240" i="2"/>
  <c r="K237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6" i="2"/>
  <c r="L212" i="4" l="1"/>
  <c r="G212" i="4"/>
  <c r="D196" i="4"/>
  <c r="G196" i="4"/>
  <c r="G179" i="4"/>
  <c r="H179" i="4"/>
  <c r="H131" i="4"/>
  <c r="G131" i="4"/>
  <c r="L99" i="4"/>
  <c r="H99" i="4"/>
  <c r="H67" i="4"/>
  <c r="G67" i="4"/>
  <c r="G59" i="4"/>
  <c r="D59" i="4"/>
  <c r="G35" i="4"/>
  <c r="H35" i="4"/>
  <c r="H27" i="4"/>
  <c r="D27" i="4"/>
  <c r="G228" i="4"/>
  <c r="G90" i="4"/>
  <c r="K178" i="4"/>
  <c r="M178" i="4" s="1"/>
  <c r="N178" i="4" s="1"/>
  <c r="K162" i="4"/>
  <c r="M162" i="4" s="1"/>
  <c r="N162" i="4" s="1"/>
  <c r="D180" i="4"/>
  <c r="G26" i="4"/>
  <c r="H138" i="4"/>
  <c r="K99" i="4"/>
  <c r="M99" i="4" s="1"/>
  <c r="L194" i="4"/>
  <c r="G194" i="4"/>
  <c r="D179" i="4"/>
  <c r="D115" i="4"/>
  <c r="G178" i="4"/>
  <c r="G19" i="4"/>
  <c r="L210" i="4"/>
  <c r="G210" i="4"/>
  <c r="K186" i="4"/>
  <c r="H186" i="4"/>
  <c r="G122" i="4"/>
  <c r="H122" i="4"/>
  <c r="L74" i="4"/>
  <c r="K74" i="4"/>
  <c r="M74" i="4" s="1"/>
  <c r="G226" i="4"/>
  <c r="K201" i="4"/>
  <c r="D201" i="4"/>
  <c r="K169" i="4"/>
  <c r="D169" i="4"/>
  <c r="E212" i="4"/>
  <c r="R212" i="4" s="1"/>
  <c r="G164" i="4"/>
  <c r="H227" i="4"/>
  <c r="H74" i="4"/>
  <c r="D219" i="4"/>
  <c r="D155" i="4"/>
  <c r="D91" i="4"/>
  <c r="G162" i="4"/>
  <c r="H58" i="4"/>
  <c r="H202" i="4"/>
  <c r="D202" i="4"/>
  <c r="E202" i="4" s="1"/>
  <c r="R202" i="4" s="1"/>
  <c r="D146" i="4"/>
  <c r="E146" i="4" s="1"/>
  <c r="R146" i="4" s="1"/>
  <c r="G146" i="4"/>
  <c r="D212" i="4"/>
  <c r="D148" i="4"/>
  <c r="E148" i="4" s="1"/>
  <c r="R148" i="4" s="1"/>
  <c r="H51" i="4"/>
  <c r="D61" i="4"/>
  <c r="E61" i="4" s="1"/>
  <c r="R61" i="4" s="1"/>
  <c r="G61" i="4"/>
  <c r="K7" i="4"/>
  <c r="M7" i="4" s="1"/>
  <c r="N7" i="4" s="1"/>
  <c r="D197" i="4"/>
  <c r="G45" i="4"/>
  <c r="L14" i="4"/>
  <c r="D125" i="4"/>
  <c r="D93" i="4"/>
  <c r="L225" i="4"/>
  <c r="K225" i="4"/>
  <c r="H225" i="4"/>
  <c r="G225" i="4"/>
  <c r="D225" i="4"/>
  <c r="L217" i="4"/>
  <c r="H217" i="4"/>
  <c r="G217" i="4"/>
  <c r="D217" i="4"/>
  <c r="E217" i="4" s="1"/>
  <c r="R217" i="4" s="1"/>
  <c r="K217" i="4"/>
  <c r="E196" i="4"/>
  <c r="R196" i="4" s="1"/>
  <c r="E132" i="4"/>
  <c r="R132" i="4" s="1"/>
  <c r="E68" i="4"/>
  <c r="R68" i="4" s="1"/>
  <c r="L224" i="4"/>
  <c r="K224" i="4"/>
  <c r="H224" i="4"/>
  <c r="G224" i="4"/>
  <c r="D224" i="4"/>
  <c r="L216" i="4"/>
  <c r="H216" i="4"/>
  <c r="G216" i="4"/>
  <c r="I216" i="4" s="1"/>
  <c r="K216" i="4"/>
  <c r="D216" i="4"/>
  <c r="L208" i="4"/>
  <c r="K208" i="4"/>
  <c r="H208" i="4"/>
  <c r="G208" i="4"/>
  <c r="D208" i="4"/>
  <c r="L200" i="4"/>
  <c r="H200" i="4"/>
  <c r="G200" i="4"/>
  <c r="K200" i="4"/>
  <c r="D200" i="4"/>
  <c r="E200" i="4" s="1"/>
  <c r="R200" i="4" s="1"/>
  <c r="L192" i="4"/>
  <c r="K192" i="4"/>
  <c r="M192" i="4" s="1"/>
  <c r="H192" i="4"/>
  <c r="G192" i="4"/>
  <c r="D192" i="4"/>
  <c r="L184" i="4"/>
  <c r="H184" i="4"/>
  <c r="G184" i="4"/>
  <c r="K184" i="4"/>
  <c r="D184" i="4"/>
  <c r="L176" i="4"/>
  <c r="K176" i="4"/>
  <c r="M176" i="4" s="1"/>
  <c r="N176" i="4" s="1"/>
  <c r="H176" i="4"/>
  <c r="G176" i="4"/>
  <c r="D176" i="4"/>
  <c r="E176" i="4" s="1"/>
  <c r="R176" i="4" s="1"/>
  <c r="L168" i="4"/>
  <c r="H168" i="4"/>
  <c r="G168" i="4"/>
  <c r="K168" i="4"/>
  <c r="D168" i="4"/>
  <c r="E168" i="4" s="1"/>
  <c r="R168" i="4" s="1"/>
  <c r="L160" i="4"/>
  <c r="H160" i="4"/>
  <c r="G160" i="4"/>
  <c r="I160" i="4" s="1"/>
  <c r="K160" i="4"/>
  <c r="D160" i="4"/>
  <c r="L152" i="4"/>
  <c r="K152" i="4"/>
  <c r="H152" i="4"/>
  <c r="G152" i="4"/>
  <c r="D152" i="4"/>
  <c r="L144" i="4"/>
  <c r="K144" i="4"/>
  <c r="H144" i="4"/>
  <c r="G144" i="4"/>
  <c r="D144" i="4"/>
  <c r="L136" i="4"/>
  <c r="K136" i="4"/>
  <c r="H136" i="4"/>
  <c r="G136" i="4"/>
  <c r="D136" i="4"/>
  <c r="E136" i="4" s="1"/>
  <c r="R136" i="4" s="1"/>
  <c r="L128" i="4"/>
  <c r="K128" i="4"/>
  <c r="M128" i="4" s="1"/>
  <c r="H128" i="4"/>
  <c r="G128" i="4"/>
  <c r="D128" i="4"/>
  <c r="L120" i="4"/>
  <c r="K120" i="4"/>
  <c r="M120" i="4" s="1"/>
  <c r="N120" i="4" s="1"/>
  <c r="H120" i="4"/>
  <c r="G120" i="4"/>
  <c r="D120" i="4"/>
  <c r="E120" i="4" s="1"/>
  <c r="R120" i="4" s="1"/>
  <c r="L112" i="4"/>
  <c r="K112" i="4"/>
  <c r="M112" i="4" s="1"/>
  <c r="N112" i="4" s="1"/>
  <c r="H112" i="4"/>
  <c r="G112" i="4"/>
  <c r="D112" i="4"/>
  <c r="E112" i="4" s="1"/>
  <c r="R112" i="4" s="1"/>
  <c r="L104" i="4"/>
  <c r="K104" i="4"/>
  <c r="H104" i="4"/>
  <c r="G104" i="4"/>
  <c r="D104" i="4"/>
  <c r="E104" i="4" s="1"/>
  <c r="R104" i="4" s="1"/>
  <c r="L96" i="4"/>
  <c r="K96" i="4"/>
  <c r="H96" i="4"/>
  <c r="G96" i="4"/>
  <c r="D96" i="4"/>
  <c r="L88" i="4"/>
  <c r="K88" i="4"/>
  <c r="H88" i="4"/>
  <c r="G88" i="4"/>
  <c r="D88" i="4"/>
  <c r="L80" i="4"/>
  <c r="K80" i="4"/>
  <c r="H80" i="4"/>
  <c r="G80" i="4"/>
  <c r="D80" i="4"/>
  <c r="L72" i="4"/>
  <c r="K72" i="4"/>
  <c r="H72" i="4"/>
  <c r="G72" i="4"/>
  <c r="D72" i="4"/>
  <c r="L64" i="4"/>
  <c r="K64" i="4"/>
  <c r="M64" i="4" s="1"/>
  <c r="H64" i="4"/>
  <c r="G64" i="4"/>
  <c r="D64" i="4"/>
  <c r="L56" i="4"/>
  <c r="K56" i="4"/>
  <c r="M56" i="4" s="1"/>
  <c r="N56" i="4" s="1"/>
  <c r="H56" i="4"/>
  <c r="G56" i="4"/>
  <c r="D56" i="4"/>
  <c r="E56" i="4" s="1"/>
  <c r="R56" i="4" s="1"/>
  <c r="L48" i="4"/>
  <c r="K48" i="4"/>
  <c r="M48" i="4" s="1"/>
  <c r="N48" i="4" s="1"/>
  <c r="H48" i="4"/>
  <c r="G48" i="4"/>
  <c r="D48" i="4"/>
  <c r="E48" i="4" s="1"/>
  <c r="R48" i="4" s="1"/>
  <c r="L40" i="4"/>
  <c r="K40" i="4"/>
  <c r="H40" i="4"/>
  <c r="G40" i="4"/>
  <c r="D40" i="4"/>
  <c r="E40" i="4" s="1"/>
  <c r="R40" i="4" s="1"/>
  <c r="L32" i="4"/>
  <c r="K32" i="4"/>
  <c r="H32" i="4"/>
  <c r="G32" i="4"/>
  <c r="D32" i="4"/>
  <c r="E32" i="4" s="1"/>
  <c r="R32" i="4" s="1"/>
  <c r="L24" i="4"/>
  <c r="K24" i="4"/>
  <c r="H24" i="4"/>
  <c r="G24" i="4"/>
  <c r="D24" i="4"/>
  <c r="K16" i="4"/>
  <c r="L16" i="4"/>
  <c r="H16" i="4"/>
  <c r="G16" i="4"/>
  <c r="D16" i="4"/>
  <c r="K8" i="4"/>
  <c r="L8" i="4"/>
  <c r="H8" i="4"/>
  <c r="G8" i="4"/>
  <c r="D8" i="4"/>
  <c r="E94" i="4"/>
  <c r="R94" i="4" s="1"/>
  <c r="E134" i="4"/>
  <c r="R134" i="4" s="1"/>
  <c r="E127" i="4"/>
  <c r="R127" i="4" s="1"/>
  <c r="E8" i="4"/>
  <c r="R8" i="4" s="1"/>
  <c r="E16" i="4"/>
  <c r="R16" i="4" s="1"/>
  <c r="E24" i="4"/>
  <c r="R24" i="4" s="1"/>
  <c r="E64" i="4"/>
  <c r="R64" i="4" s="1"/>
  <c r="E72" i="4"/>
  <c r="R72" i="4" s="1"/>
  <c r="E80" i="4"/>
  <c r="R80" i="4" s="1"/>
  <c r="E88" i="4"/>
  <c r="R88" i="4" s="1"/>
  <c r="E96" i="4"/>
  <c r="R96" i="4" s="1"/>
  <c r="E128" i="4"/>
  <c r="R128" i="4" s="1"/>
  <c r="E144" i="4"/>
  <c r="R144" i="4" s="1"/>
  <c r="E152" i="4"/>
  <c r="R152" i="4" s="1"/>
  <c r="E160" i="4"/>
  <c r="R160" i="4" s="1"/>
  <c r="E184" i="4"/>
  <c r="R184" i="4" s="1"/>
  <c r="E192" i="4"/>
  <c r="R192" i="4" s="1"/>
  <c r="E208" i="4"/>
  <c r="R208" i="4" s="1"/>
  <c r="E216" i="4"/>
  <c r="R216" i="4" s="1"/>
  <c r="E224" i="4"/>
  <c r="R224" i="4" s="1"/>
  <c r="E17" i="4"/>
  <c r="R17" i="4" s="1"/>
  <c r="E25" i="4"/>
  <c r="R25" i="4" s="1"/>
  <c r="E33" i="4"/>
  <c r="R33" i="4" s="1"/>
  <c r="E41" i="4"/>
  <c r="R41" i="4" s="1"/>
  <c r="E49" i="4"/>
  <c r="R49" i="4" s="1"/>
  <c r="E57" i="4"/>
  <c r="R57" i="4" s="1"/>
  <c r="E65" i="4"/>
  <c r="R65" i="4" s="1"/>
  <c r="E73" i="4"/>
  <c r="R73" i="4" s="1"/>
  <c r="E81" i="4"/>
  <c r="R81" i="4" s="1"/>
  <c r="E89" i="4"/>
  <c r="R89" i="4" s="1"/>
  <c r="E97" i="4"/>
  <c r="R97" i="4" s="1"/>
  <c r="E105" i="4"/>
  <c r="R105" i="4" s="1"/>
  <c r="E113" i="4"/>
  <c r="R113" i="4" s="1"/>
  <c r="E121" i="4"/>
  <c r="R121" i="4" s="1"/>
  <c r="E129" i="4"/>
  <c r="R129" i="4" s="1"/>
  <c r="E137" i="4"/>
  <c r="R137" i="4" s="1"/>
  <c r="E145" i="4"/>
  <c r="R145" i="4" s="1"/>
  <c r="E153" i="4"/>
  <c r="R153" i="4" s="1"/>
  <c r="E161" i="4"/>
  <c r="R161" i="4" s="1"/>
  <c r="E169" i="4"/>
  <c r="R169" i="4" s="1"/>
  <c r="E177" i="4"/>
  <c r="R177" i="4" s="1"/>
  <c r="E185" i="4"/>
  <c r="R185" i="4" s="1"/>
  <c r="E193" i="4"/>
  <c r="R193" i="4" s="1"/>
  <c r="E201" i="4"/>
  <c r="R201" i="4" s="1"/>
  <c r="E209" i="4"/>
  <c r="R209" i="4" s="1"/>
  <c r="E225" i="4"/>
  <c r="R225" i="4" s="1"/>
  <c r="E37" i="4"/>
  <c r="R37" i="4" s="1"/>
  <c r="E69" i="4"/>
  <c r="R69" i="4" s="1"/>
  <c r="E101" i="4"/>
  <c r="R101" i="4" s="1"/>
  <c r="E133" i="4"/>
  <c r="R133" i="4" s="1"/>
  <c r="E165" i="4"/>
  <c r="R165" i="4" s="1"/>
  <c r="E197" i="4"/>
  <c r="R197" i="4" s="1"/>
  <c r="E229" i="4"/>
  <c r="R229" i="4" s="1"/>
  <c r="E90" i="4"/>
  <c r="R90" i="4" s="1"/>
  <c r="E106" i="4"/>
  <c r="R106" i="4" s="1"/>
  <c r="E138" i="4"/>
  <c r="R138" i="4" s="1"/>
  <c r="E170" i="4"/>
  <c r="R170" i="4" s="1"/>
  <c r="E27" i="4"/>
  <c r="R27" i="4" s="1"/>
  <c r="E59" i="4"/>
  <c r="R59" i="4" s="1"/>
  <c r="E91" i="4"/>
  <c r="R91" i="4" s="1"/>
  <c r="E123" i="4"/>
  <c r="R123" i="4" s="1"/>
  <c r="E155" i="4"/>
  <c r="R155" i="4" s="1"/>
  <c r="E187" i="4"/>
  <c r="R187" i="4" s="1"/>
  <c r="E219" i="4"/>
  <c r="R219" i="4" s="1"/>
  <c r="E28" i="4"/>
  <c r="R28" i="4" s="1"/>
  <c r="E92" i="4"/>
  <c r="R92" i="4" s="1"/>
  <c r="E124" i="4"/>
  <c r="R124" i="4" s="1"/>
  <c r="E156" i="4"/>
  <c r="R156" i="4" s="1"/>
  <c r="E188" i="4"/>
  <c r="R188" i="4" s="1"/>
  <c r="E220" i="4"/>
  <c r="R220" i="4" s="1"/>
  <c r="E29" i="4"/>
  <c r="R29" i="4" s="1"/>
  <c r="E93" i="4"/>
  <c r="R93" i="4" s="1"/>
  <c r="E125" i="4"/>
  <c r="R125" i="4" s="1"/>
  <c r="E157" i="4"/>
  <c r="R157" i="4" s="1"/>
  <c r="E189" i="4"/>
  <c r="R189" i="4" s="1"/>
  <c r="E221" i="4"/>
  <c r="R221" i="4" s="1"/>
  <c r="E19" i="4"/>
  <c r="R19" i="4" s="1"/>
  <c r="E51" i="4"/>
  <c r="R51" i="4" s="1"/>
  <c r="E83" i="4"/>
  <c r="R83" i="4" s="1"/>
  <c r="E115" i="4"/>
  <c r="R115" i="4" s="1"/>
  <c r="E147" i="4"/>
  <c r="R147" i="4" s="1"/>
  <c r="E163" i="4"/>
  <c r="R163" i="4" s="1"/>
  <c r="E179" i="4"/>
  <c r="R179" i="4" s="1"/>
  <c r="E211" i="4"/>
  <c r="R211" i="4" s="1"/>
  <c r="E227" i="4"/>
  <c r="R227" i="4" s="1"/>
  <c r="E180" i="4"/>
  <c r="R180" i="4" s="1"/>
  <c r="K222" i="4"/>
  <c r="M222" i="4" s="1"/>
  <c r="N222" i="4" s="1"/>
  <c r="H222" i="4"/>
  <c r="G222" i="4"/>
  <c r="D222" i="4"/>
  <c r="E222" i="4" s="1"/>
  <c r="R222" i="4" s="1"/>
  <c r="L222" i="4"/>
  <c r="K206" i="4"/>
  <c r="H206" i="4"/>
  <c r="G206" i="4"/>
  <c r="D206" i="4"/>
  <c r="E206" i="4" s="1"/>
  <c r="R206" i="4" s="1"/>
  <c r="L206" i="4"/>
  <c r="L190" i="4"/>
  <c r="K190" i="4"/>
  <c r="M190" i="4" s="1"/>
  <c r="N190" i="4" s="1"/>
  <c r="H190" i="4"/>
  <c r="G190" i="4"/>
  <c r="D190" i="4"/>
  <c r="E190" i="4" s="1"/>
  <c r="R190" i="4" s="1"/>
  <c r="K182" i="4"/>
  <c r="H182" i="4"/>
  <c r="G182" i="4"/>
  <c r="I182" i="4" s="1"/>
  <c r="D182" i="4"/>
  <c r="E182" i="4" s="1"/>
  <c r="R182" i="4" s="1"/>
  <c r="L182" i="4"/>
  <c r="L166" i="4"/>
  <c r="K166" i="4"/>
  <c r="M166" i="4" s="1"/>
  <c r="H166" i="4"/>
  <c r="G166" i="4"/>
  <c r="D166" i="4"/>
  <c r="E166" i="4" s="1"/>
  <c r="R166" i="4" s="1"/>
  <c r="H158" i="4"/>
  <c r="G158" i="4"/>
  <c r="D158" i="4"/>
  <c r="E158" i="4" s="1"/>
  <c r="R158" i="4" s="1"/>
  <c r="K158" i="4"/>
  <c r="L158" i="4"/>
  <c r="L150" i="4"/>
  <c r="H150" i="4"/>
  <c r="G150" i="4"/>
  <c r="D150" i="4"/>
  <c r="E150" i="4" s="1"/>
  <c r="R150" i="4" s="1"/>
  <c r="K150" i="4"/>
  <c r="M150" i="4" s="1"/>
  <c r="K142" i="4"/>
  <c r="M142" i="4" s="1"/>
  <c r="N142" i="4" s="1"/>
  <c r="L142" i="4"/>
  <c r="H142" i="4"/>
  <c r="G142" i="4"/>
  <c r="D142" i="4"/>
  <c r="E142" i="4" s="1"/>
  <c r="R142" i="4" s="1"/>
  <c r="L134" i="4"/>
  <c r="K134" i="4"/>
  <c r="M134" i="4" s="1"/>
  <c r="H134" i="4"/>
  <c r="G134" i="4"/>
  <c r="I134" i="4" s="1"/>
  <c r="D134" i="4"/>
  <c r="L126" i="4"/>
  <c r="H126" i="4"/>
  <c r="G126" i="4"/>
  <c r="D126" i="4"/>
  <c r="E126" i="4" s="1"/>
  <c r="R126" i="4" s="1"/>
  <c r="K126" i="4"/>
  <c r="M126" i="4" s="1"/>
  <c r="L118" i="4"/>
  <c r="H118" i="4"/>
  <c r="G118" i="4"/>
  <c r="D118" i="4"/>
  <c r="E118" i="4" s="1"/>
  <c r="R118" i="4" s="1"/>
  <c r="K118" i="4"/>
  <c r="K110" i="4"/>
  <c r="L110" i="4"/>
  <c r="H110" i="4"/>
  <c r="G110" i="4"/>
  <c r="D110" i="4"/>
  <c r="E110" i="4" s="1"/>
  <c r="R110" i="4" s="1"/>
  <c r="L102" i="4"/>
  <c r="K102" i="4"/>
  <c r="M102" i="4" s="1"/>
  <c r="H102" i="4"/>
  <c r="G102" i="4"/>
  <c r="D102" i="4"/>
  <c r="E102" i="4" s="1"/>
  <c r="R102" i="4" s="1"/>
  <c r="L94" i="4"/>
  <c r="H94" i="4"/>
  <c r="G94" i="4"/>
  <c r="I94" i="4" s="1"/>
  <c r="D94" i="4"/>
  <c r="K94" i="4"/>
  <c r="L86" i="4"/>
  <c r="K86" i="4"/>
  <c r="M86" i="4" s="1"/>
  <c r="H86" i="4"/>
  <c r="G86" i="4"/>
  <c r="I86" i="4" s="1"/>
  <c r="D86" i="4"/>
  <c r="E86" i="4" s="1"/>
  <c r="R86" i="4" s="1"/>
  <c r="K78" i="4"/>
  <c r="M78" i="4" s="1"/>
  <c r="N78" i="4" s="1"/>
  <c r="L78" i="4"/>
  <c r="H78" i="4"/>
  <c r="G78" i="4"/>
  <c r="D78" i="4"/>
  <c r="E78" i="4" s="1"/>
  <c r="R78" i="4" s="1"/>
  <c r="L70" i="4"/>
  <c r="H70" i="4"/>
  <c r="G70" i="4"/>
  <c r="D70" i="4"/>
  <c r="E70" i="4" s="1"/>
  <c r="R70" i="4" s="1"/>
  <c r="K70" i="4"/>
  <c r="K62" i="4"/>
  <c r="L62" i="4"/>
  <c r="H62" i="4"/>
  <c r="G62" i="4"/>
  <c r="D62" i="4"/>
  <c r="E62" i="4" s="1"/>
  <c r="R62" i="4" s="1"/>
  <c r="L46" i="4"/>
  <c r="H46" i="4"/>
  <c r="G46" i="4"/>
  <c r="D46" i="4"/>
  <c r="E46" i="4" s="1"/>
  <c r="R46" i="4" s="1"/>
  <c r="K46" i="4"/>
  <c r="L38" i="4"/>
  <c r="K38" i="4"/>
  <c r="H38" i="4"/>
  <c r="G38" i="4"/>
  <c r="D38" i="4"/>
  <c r="E38" i="4" s="1"/>
  <c r="R38" i="4" s="1"/>
  <c r="L30" i="4"/>
  <c r="H30" i="4"/>
  <c r="G30" i="4"/>
  <c r="D30" i="4"/>
  <c r="E30" i="4" s="1"/>
  <c r="R30" i="4" s="1"/>
  <c r="K30" i="4"/>
  <c r="M30" i="4" s="1"/>
  <c r="N30" i="4" s="1"/>
  <c r="H22" i="4"/>
  <c r="G22" i="4"/>
  <c r="D22" i="4"/>
  <c r="E22" i="4" s="1"/>
  <c r="R22" i="4" s="1"/>
  <c r="L22" i="4"/>
  <c r="K22" i="4"/>
  <c r="M22" i="4" s="1"/>
  <c r="I179" i="4"/>
  <c r="K6" i="4"/>
  <c r="M6" i="4" s="1"/>
  <c r="H6" i="4"/>
  <c r="G6" i="4"/>
  <c r="D6" i="4"/>
  <c r="E6" i="4" s="1"/>
  <c r="R6" i="4" s="1"/>
  <c r="L6" i="4"/>
  <c r="L214" i="4"/>
  <c r="K214" i="4"/>
  <c r="H214" i="4"/>
  <c r="G214" i="4"/>
  <c r="D214" i="4"/>
  <c r="E214" i="4" s="1"/>
  <c r="R214" i="4" s="1"/>
  <c r="K198" i="4"/>
  <c r="L198" i="4"/>
  <c r="H198" i="4"/>
  <c r="G198" i="4"/>
  <c r="D198" i="4"/>
  <c r="E198" i="4" s="1"/>
  <c r="R198" i="4" s="1"/>
  <c r="L174" i="4"/>
  <c r="K174" i="4"/>
  <c r="H174" i="4"/>
  <c r="G174" i="4"/>
  <c r="D174" i="4"/>
  <c r="E174" i="4" s="1"/>
  <c r="R174" i="4" s="1"/>
  <c r="L54" i="4"/>
  <c r="K54" i="4"/>
  <c r="H54" i="4"/>
  <c r="G54" i="4"/>
  <c r="D54" i="4"/>
  <c r="E54" i="4" s="1"/>
  <c r="R54" i="4" s="1"/>
  <c r="E228" i="4"/>
  <c r="R228" i="4" s="1"/>
  <c r="E164" i="4"/>
  <c r="R164" i="4" s="1"/>
  <c r="E100" i="4"/>
  <c r="R100" i="4" s="1"/>
  <c r="E36" i="4"/>
  <c r="R36" i="4" s="1"/>
  <c r="N226" i="4"/>
  <c r="L223" i="4"/>
  <c r="K223" i="4"/>
  <c r="M223" i="4" s="1"/>
  <c r="H223" i="4"/>
  <c r="G223" i="4"/>
  <c r="I223" i="4" s="1"/>
  <c r="D223" i="4"/>
  <c r="E223" i="4" s="1"/>
  <c r="R223" i="4" s="1"/>
  <c r="L215" i="4"/>
  <c r="H215" i="4"/>
  <c r="G215" i="4"/>
  <c r="D215" i="4"/>
  <c r="E215" i="4" s="1"/>
  <c r="R215" i="4" s="1"/>
  <c r="K215" i="4"/>
  <c r="K207" i="4"/>
  <c r="H207" i="4"/>
  <c r="G207" i="4"/>
  <c r="D207" i="4"/>
  <c r="E207" i="4" s="1"/>
  <c r="R207" i="4" s="1"/>
  <c r="L207" i="4"/>
  <c r="L199" i="4"/>
  <c r="H199" i="4"/>
  <c r="G199" i="4"/>
  <c r="D199" i="4"/>
  <c r="E199" i="4" s="1"/>
  <c r="R199" i="4" s="1"/>
  <c r="K199" i="4"/>
  <c r="L191" i="4"/>
  <c r="K191" i="4"/>
  <c r="H191" i="4"/>
  <c r="G191" i="4"/>
  <c r="D191" i="4"/>
  <c r="E191" i="4" s="1"/>
  <c r="R191" i="4" s="1"/>
  <c r="H183" i="4"/>
  <c r="G183" i="4"/>
  <c r="D183" i="4"/>
  <c r="E183" i="4" s="1"/>
  <c r="R183" i="4" s="1"/>
  <c r="L183" i="4"/>
  <c r="K183" i="4"/>
  <c r="M183" i="4" s="1"/>
  <c r="N183" i="4" s="1"/>
  <c r="L175" i="4"/>
  <c r="K175" i="4"/>
  <c r="M175" i="4" s="1"/>
  <c r="H175" i="4"/>
  <c r="G175" i="4"/>
  <c r="D175" i="4"/>
  <c r="E175" i="4" s="1"/>
  <c r="R175" i="4" s="1"/>
  <c r="H167" i="4"/>
  <c r="G167" i="4"/>
  <c r="D167" i="4"/>
  <c r="E167" i="4" s="1"/>
  <c r="R167" i="4" s="1"/>
  <c r="L167" i="4"/>
  <c r="K167" i="4"/>
  <c r="M167" i="4" s="1"/>
  <c r="N167" i="4" s="1"/>
  <c r="H159" i="4"/>
  <c r="G159" i="4"/>
  <c r="D159" i="4"/>
  <c r="E159" i="4" s="1"/>
  <c r="R159" i="4" s="1"/>
  <c r="K159" i="4"/>
  <c r="L151" i="4"/>
  <c r="K151" i="4"/>
  <c r="M151" i="4" s="1"/>
  <c r="H151" i="4"/>
  <c r="G151" i="4"/>
  <c r="D151" i="4"/>
  <c r="E151" i="4" s="1"/>
  <c r="R151" i="4" s="1"/>
  <c r="K143" i="4"/>
  <c r="H143" i="4"/>
  <c r="G143" i="4"/>
  <c r="I143" i="4" s="1"/>
  <c r="D143" i="4"/>
  <c r="E143" i="4" s="1"/>
  <c r="R143" i="4" s="1"/>
  <c r="L135" i="4"/>
  <c r="K135" i="4"/>
  <c r="H135" i="4"/>
  <c r="G135" i="4"/>
  <c r="D135" i="4"/>
  <c r="E135" i="4" s="1"/>
  <c r="R135" i="4" s="1"/>
  <c r="H127" i="4"/>
  <c r="G127" i="4"/>
  <c r="I127" i="4" s="1"/>
  <c r="D127" i="4"/>
  <c r="K127" i="4"/>
  <c r="M127" i="4" s="1"/>
  <c r="L119" i="4"/>
  <c r="H119" i="4"/>
  <c r="G119" i="4"/>
  <c r="D119" i="4"/>
  <c r="E119" i="4" s="1"/>
  <c r="R119" i="4" s="1"/>
  <c r="K111" i="4"/>
  <c r="L111" i="4"/>
  <c r="H111" i="4"/>
  <c r="G111" i="4"/>
  <c r="I111" i="4" s="1"/>
  <c r="D111" i="4"/>
  <c r="E111" i="4" s="1"/>
  <c r="R111" i="4" s="1"/>
  <c r="L103" i="4"/>
  <c r="K103" i="4"/>
  <c r="H103" i="4"/>
  <c r="G103" i="4"/>
  <c r="D103" i="4"/>
  <c r="E103" i="4" s="1"/>
  <c r="R103" i="4" s="1"/>
  <c r="H95" i="4"/>
  <c r="G95" i="4"/>
  <c r="I95" i="4" s="1"/>
  <c r="D95" i="4"/>
  <c r="E95" i="4" s="1"/>
  <c r="R95" i="4" s="1"/>
  <c r="K95" i="4"/>
  <c r="L95" i="4"/>
  <c r="K87" i="4"/>
  <c r="L87" i="4"/>
  <c r="H87" i="4"/>
  <c r="G87" i="4"/>
  <c r="D87" i="4"/>
  <c r="E87" i="4" s="1"/>
  <c r="R87" i="4" s="1"/>
  <c r="K79" i="4"/>
  <c r="H79" i="4"/>
  <c r="G79" i="4"/>
  <c r="D79" i="4"/>
  <c r="E79" i="4" s="1"/>
  <c r="R79" i="4" s="1"/>
  <c r="L79" i="4"/>
  <c r="L71" i="4"/>
  <c r="H71" i="4"/>
  <c r="G71" i="4"/>
  <c r="I71" i="4" s="1"/>
  <c r="D71" i="4"/>
  <c r="E71" i="4" s="1"/>
  <c r="R71" i="4" s="1"/>
  <c r="K71" i="4"/>
  <c r="K63" i="4"/>
  <c r="L63" i="4"/>
  <c r="H63" i="4"/>
  <c r="G63" i="4"/>
  <c r="I63" i="4" s="1"/>
  <c r="D63" i="4"/>
  <c r="E63" i="4" s="1"/>
  <c r="R63" i="4" s="1"/>
  <c r="L55" i="4"/>
  <c r="H55" i="4"/>
  <c r="G55" i="4"/>
  <c r="D55" i="4"/>
  <c r="E55" i="4" s="1"/>
  <c r="R55" i="4" s="1"/>
  <c r="K55" i="4"/>
  <c r="H47" i="4"/>
  <c r="G47" i="4"/>
  <c r="I47" i="4" s="1"/>
  <c r="D47" i="4"/>
  <c r="E47" i="4" s="1"/>
  <c r="R47" i="4" s="1"/>
  <c r="L47" i="4"/>
  <c r="L39" i="4"/>
  <c r="K39" i="4"/>
  <c r="M39" i="4" s="1"/>
  <c r="H39" i="4"/>
  <c r="G39" i="4"/>
  <c r="D39" i="4"/>
  <c r="E39" i="4" s="1"/>
  <c r="R39" i="4" s="1"/>
  <c r="D210" i="4"/>
  <c r="E210" i="4" s="1"/>
  <c r="R210" i="4" s="1"/>
  <c r="D178" i="4"/>
  <c r="E178" i="4" s="1"/>
  <c r="R178" i="4" s="1"/>
  <c r="D114" i="4"/>
  <c r="E114" i="4" s="1"/>
  <c r="R114" i="4" s="1"/>
  <c r="D82" i="4"/>
  <c r="E82" i="4" s="1"/>
  <c r="R82" i="4" s="1"/>
  <c r="D60" i="4"/>
  <c r="E60" i="4" s="1"/>
  <c r="R60" i="4" s="1"/>
  <c r="D50" i="4"/>
  <c r="E50" i="4" s="1"/>
  <c r="R50" i="4" s="1"/>
  <c r="D18" i="4"/>
  <c r="E18" i="4" s="1"/>
  <c r="R18" i="4" s="1"/>
  <c r="G227" i="4"/>
  <c r="G195" i="4"/>
  <c r="I195" i="4" s="1"/>
  <c r="G163" i="4"/>
  <c r="I163" i="4" s="1"/>
  <c r="G130" i="4"/>
  <c r="G85" i="4"/>
  <c r="G66" i="4"/>
  <c r="H226" i="4"/>
  <c r="H162" i="4"/>
  <c r="I162" i="4" s="1"/>
  <c r="Q162" i="4" s="1"/>
  <c r="H98" i="4"/>
  <c r="H34" i="4"/>
  <c r="K85" i="4"/>
  <c r="M85" i="4" s="1"/>
  <c r="N85" i="4" s="1"/>
  <c r="L100" i="4"/>
  <c r="L229" i="4"/>
  <c r="K229" i="4"/>
  <c r="M229" i="4" s="1"/>
  <c r="K221" i="4"/>
  <c r="L221" i="4"/>
  <c r="L213" i="4"/>
  <c r="K213" i="4"/>
  <c r="K205" i="4"/>
  <c r="L205" i="4"/>
  <c r="L189" i="4"/>
  <c r="K189" i="4"/>
  <c r="M189" i="4" s="1"/>
  <c r="N189" i="4" s="1"/>
  <c r="K181" i="4"/>
  <c r="L181" i="4"/>
  <c r="K173" i="4"/>
  <c r="L173" i="4"/>
  <c r="L165" i="4"/>
  <c r="K165" i="4"/>
  <c r="M165" i="4" s="1"/>
  <c r="K157" i="4"/>
  <c r="L157" i="4"/>
  <c r="L149" i="4"/>
  <c r="K149" i="4"/>
  <c r="M149" i="4" s="1"/>
  <c r="L133" i="4"/>
  <c r="K133" i="4"/>
  <c r="M133" i="4" s="1"/>
  <c r="K125" i="4"/>
  <c r="L125" i="4"/>
  <c r="L117" i="4"/>
  <c r="K117" i="4"/>
  <c r="M117" i="4" s="1"/>
  <c r="L109" i="4"/>
  <c r="K109" i="4"/>
  <c r="M109" i="4" s="1"/>
  <c r="N109" i="4" s="1"/>
  <c r="L101" i="4"/>
  <c r="K101" i="4"/>
  <c r="M101" i="4" s="1"/>
  <c r="N101" i="4" s="1"/>
  <c r="K93" i="4"/>
  <c r="L93" i="4"/>
  <c r="K77" i="4"/>
  <c r="L77" i="4"/>
  <c r="L69" i="4"/>
  <c r="K69" i="4"/>
  <c r="M69" i="4" s="1"/>
  <c r="L53" i="4"/>
  <c r="K53" i="4"/>
  <c r="L37" i="4"/>
  <c r="K37" i="4"/>
  <c r="M37" i="4" s="1"/>
  <c r="K29" i="4"/>
  <c r="L29" i="4"/>
  <c r="L21" i="4"/>
  <c r="K21" i="4"/>
  <c r="M21" i="4" s="1"/>
  <c r="N21" i="4" s="1"/>
  <c r="K13" i="4"/>
  <c r="L13" i="4"/>
  <c r="D218" i="4"/>
  <c r="E218" i="4" s="1"/>
  <c r="R218" i="4" s="1"/>
  <c r="D186" i="4"/>
  <c r="E186" i="4" s="1"/>
  <c r="R186" i="4" s="1"/>
  <c r="D154" i="4"/>
  <c r="E154" i="4" s="1"/>
  <c r="R154" i="4" s="1"/>
  <c r="D122" i="4"/>
  <c r="E122" i="4" s="1"/>
  <c r="R122" i="4" s="1"/>
  <c r="D90" i="4"/>
  <c r="I90" i="4" s="1"/>
  <c r="D58" i="4"/>
  <c r="I58" i="4" s="1"/>
  <c r="D26" i="4"/>
  <c r="E26" i="4" s="1"/>
  <c r="R26" i="4" s="1"/>
  <c r="D13" i="4"/>
  <c r="E13" i="4" s="1"/>
  <c r="R13" i="4" s="1"/>
  <c r="G221" i="4"/>
  <c r="I221" i="4" s="1"/>
  <c r="G205" i="4"/>
  <c r="G189" i="4"/>
  <c r="G173" i="4"/>
  <c r="G157" i="4"/>
  <c r="I157" i="4" s="1"/>
  <c r="G141" i="4"/>
  <c r="G101" i="4"/>
  <c r="G37" i="4"/>
  <c r="H197" i="4"/>
  <c r="H178" i="4"/>
  <c r="I178" i="4" s="1"/>
  <c r="Q178" i="4" s="1"/>
  <c r="H133" i="4"/>
  <c r="H69" i="4"/>
  <c r="L197" i="4"/>
  <c r="M197" i="4" s="1"/>
  <c r="L61" i="4"/>
  <c r="M61" i="4" s="1"/>
  <c r="N61" i="4" s="1"/>
  <c r="L228" i="4"/>
  <c r="K228" i="4"/>
  <c r="M228" i="4" s="1"/>
  <c r="N228" i="4" s="1"/>
  <c r="H228" i="4"/>
  <c r="I228" i="4" s="1"/>
  <c r="K220" i="4"/>
  <c r="L220" i="4"/>
  <c r="H220" i="4"/>
  <c r="K212" i="4"/>
  <c r="M212" i="4" s="1"/>
  <c r="N212" i="4" s="1"/>
  <c r="H212" i="4"/>
  <c r="I212" i="4" s="1"/>
  <c r="K204" i="4"/>
  <c r="L204" i="4"/>
  <c r="H204" i="4"/>
  <c r="K196" i="4"/>
  <c r="L196" i="4"/>
  <c r="H196" i="4"/>
  <c r="I196" i="4" s="1"/>
  <c r="L188" i="4"/>
  <c r="K188" i="4"/>
  <c r="H188" i="4"/>
  <c r="K180" i="4"/>
  <c r="L180" i="4"/>
  <c r="H180" i="4"/>
  <c r="I180" i="4" s="1"/>
  <c r="K172" i="4"/>
  <c r="H172" i="4"/>
  <c r="L164" i="4"/>
  <c r="K164" i="4"/>
  <c r="H164" i="4"/>
  <c r="I164" i="4" s="1"/>
  <c r="K156" i="4"/>
  <c r="L156" i="4"/>
  <c r="H156" i="4"/>
  <c r="L148" i="4"/>
  <c r="K148" i="4"/>
  <c r="H148" i="4"/>
  <c r="I148" i="4" s="1"/>
  <c r="L140" i="4"/>
  <c r="K140" i="4"/>
  <c r="H140" i="4"/>
  <c r="K132" i="4"/>
  <c r="L132" i="4"/>
  <c r="H132" i="4"/>
  <c r="G132" i="4"/>
  <c r="K124" i="4"/>
  <c r="L124" i="4"/>
  <c r="H124" i="4"/>
  <c r="G124" i="4"/>
  <c r="I124" i="4" s="1"/>
  <c r="K116" i="4"/>
  <c r="L116" i="4"/>
  <c r="H116" i="4"/>
  <c r="G116" i="4"/>
  <c r="L108" i="4"/>
  <c r="H108" i="4"/>
  <c r="G108" i="4"/>
  <c r="K100" i="4"/>
  <c r="M100" i="4" s="1"/>
  <c r="H100" i="4"/>
  <c r="G100" i="4"/>
  <c r="K92" i="4"/>
  <c r="L92" i="4"/>
  <c r="H92" i="4"/>
  <c r="G92" i="4"/>
  <c r="K84" i="4"/>
  <c r="M84" i="4" s="1"/>
  <c r="H84" i="4"/>
  <c r="G84" i="4"/>
  <c r="K76" i="4"/>
  <c r="L76" i="4"/>
  <c r="H76" i="4"/>
  <c r="G76" i="4"/>
  <c r="I76" i="4" s="1"/>
  <c r="K68" i="4"/>
  <c r="L68" i="4"/>
  <c r="H68" i="4"/>
  <c r="G68" i="4"/>
  <c r="L60" i="4"/>
  <c r="M60" i="4" s="1"/>
  <c r="N60" i="4" s="1"/>
  <c r="H60" i="4"/>
  <c r="G60" i="4"/>
  <c r="K52" i="4"/>
  <c r="L52" i="4"/>
  <c r="H52" i="4"/>
  <c r="G52" i="4"/>
  <c r="L44" i="4"/>
  <c r="K44" i="4"/>
  <c r="H44" i="4"/>
  <c r="G44" i="4"/>
  <c r="K36" i="4"/>
  <c r="L36" i="4"/>
  <c r="H36" i="4"/>
  <c r="G36" i="4"/>
  <c r="I36" i="4" s="1"/>
  <c r="K28" i="4"/>
  <c r="L28" i="4"/>
  <c r="H28" i="4"/>
  <c r="G28" i="4"/>
  <c r="I28" i="4" s="1"/>
  <c r="L20" i="4"/>
  <c r="K20" i="4"/>
  <c r="H20" i="4"/>
  <c r="G20" i="4"/>
  <c r="L12" i="4"/>
  <c r="K12" i="4"/>
  <c r="H12" i="4"/>
  <c r="G12" i="4"/>
  <c r="D205" i="4"/>
  <c r="E205" i="4" s="1"/>
  <c r="R205" i="4" s="1"/>
  <c r="D195" i="4"/>
  <c r="E195" i="4" s="1"/>
  <c r="R195" i="4" s="1"/>
  <c r="D173" i="4"/>
  <c r="E173" i="4" s="1"/>
  <c r="R173" i="4" s="1"/>
  <c r="D141" i="4"/>
  <c r="E141" i="4" s="1"/>
  <c r="R141" i="4" s="1"/>
  <c r="D131" i="4"/>
  <c r="E131" i="4" s="1"/>
  <c r="R131" i="4" s="1"/>
  <c r="D109" i="4"/>
  <c r="E109" i="4" s="1"/>
  <c r="R109" i="4" s="1"/>
  <c r="D99" i="4"/>
  <c r="E99" i="4" s="1"/>
  <c r="R99" i="4" s="1"/>
  <c r="D77" i="4"/>
  <c r="E77" i="4" s="1"/>
  <c r="R77" i="4" s="1"/>
  <c r="D67" i="4"/>
  <c r="I67" i="4" s="1"/>
  <c r="D45" i="4"/>
  <c r="E45" i="4" s="1"/>
  <c r="R45" i="4" s="1"/>
  <c r="D35" i="4"/>
  <c r="D12" i="4"/>
  <c r="E12" i="4" s="1"/>
  <c r="R12" i="4" s="1"/>
  <c r="G220" i="4"/>
  <c r="G204" i="4"/>
  <c r="G188" i="4"/>
  <c r="G172" i="4"/>
  <c r="G156" i="4"/>
  <c r="I156" i="4" s="1"/>
  <c r="G140" i="4"/>
  <c r="G99" i="4"/>
  <c r="G77" i="4"/>
  <c r="I77" i="4" s="1"/>
  <c r="G13" i="4"/>
  <c r="H173" i="4"/>
  <c r="H109" i="4"/>
  <c r="H45" i="4"/>
  <c r="K210" i="4"/>
  <c r="M210" i="4" s="1"/>
  <c r="N210" i="4" s="1"/>
  <c r="K141" i="4"/>
  <c r="M141" i="4" s="1"/>
  <c r="K47" i="4"/>
  <c r="M47" i="4" s="1"/>
  <c r="L186" i="4"/>
  <c r="M186" i="4" s="1"/>
  <c r="L45" i="4"/>
  <c r="M45" i="4" s="1"/>
  <c r="N45" i="4" s="1"/>
  <c r="L227" i="4"/>
  <c r="K227" i="4"/>
  <c r="L219" i="4"/>
  <c r="K219" i="4"/>
  <c r="M219" i="4" s="1"/>
  <c r="L211" i="4"/>
  <c r="K211" i="4"/>
  <c r="L203" i="4"/>
  <c r="K203" i="4"/>
  <c r="L195" i="4"/>
  <c r="K195" i="4"/>
  <c r="L187" i="4"/>
  <c r="K187" i="4"/>
  <c r="M187" i="4" s="1"/>
  <c r="L179" i="4"/>
  <c r="K179" i="4"/>
  <c r="L171" i="4"/>
  <c r="K171" i="4"/>
  <c r="L163" i="4"/>
  <c r="K163" i="4"/>
  <c r="L155" i="4"/>
  <c r="K155" i="4"/>
  <c r="M155" i="4" s="1"/>
  <c r="L147" i="4"/>
  <c r="K147" i="4"/>
  <c r="L139" i="4"/>
  <c r="K139" i="4"/>
  <c r="L131" i="4"/>
  <c r="K131" i="4"/>
  <c r="L123" i="4"/>
  <c r="K123" i="4"/>
  <c r="M123" i="4" s="1"/>
  <c r="N123" i="4" s="1"/>
  <c r="L115" i="4"/>
  <c r="K115" i="4"/>
  <c r="L107" i="4"/>
  <c r="K107" i="4"/>
  <c r="L91" i="4"/>
  <c r="K91" i="4"/>
  <c r="L83" i="4"/>
  <c r="K83" i="4"/>
  <c r="M83" i="4" s="1"/>
  <c r="N83" i="4" s="1"/>
  <c r="L75" i="4"/>
  <c r="K75" i="4"/>
  <c r="L67" i="4"/>
  <c r="K67" i="4"/>
  <c r="L59" i="4"/>
  <c r="K59" i="4"/>
  <c r="L51" i="4"/>
  <c r="K51" i="4"/>
  <c r="M51" i="4" s="1"/>
  <c r="N51" i="4" s="1"/>
  <c r="Q51" i="4" s="1"/>
  <c r="L43" i="4"/>
  <c r="K43" i="4"/>
  <c r="L35" i="4"/>
  <c r="K35" i="4"/>
  <c r="L27" i="4"/>
  <c r="K27" i="4"/>
  <c r="K19" i="4"/>
  <c r="L19" i="4"/>
  <c r="K11" i="4"/>
  <c r="L11" i="4"/>
  <c r="D226" i="4"/>
  <c r="E226" i="4" s="1"/>
  <c r="R226" i="4" s="1"/>
  <c r="D204" i="4"/>
  <c r="E204" i="4" s="1"/>
  <c r="R204" i="4" s="1"/>
  <c r="D194" i="4"/>
  <c r="E194" i="4" s="1"/>
  <c r="R194" i="4" s="1"/>
  <c r="D172" i="4"/>
  <c r="E172" i="4" s="1"/>
  <c r="R172" i="4" s="1"/>
  <c r="D162" i="4"/>
  <c r="E162" i="4" s="1"/>
  <c r="R162" i="4" s="1"/>
  <c r="D140" i="4"/>
  <c r="E140" i="4" s="1"/>
  <c r="R140" i="4" s="1"/>
  <c r="D130" i="4"/>
  <c r="E130" i="4" s="1"/>
  <c r="R130" i="4" s="1"/>
  <c r="D108" i="4"/>
  <c r="E108" i="4" s="1"/>
  <c r="R108" i="4" s="1"/>
  <c r="D98" i="4"/>
  <c r="E98" i="4" s="1"/>
  <c r="R98" i="4" s="1"/>
  <c r="D76" i="4"/>
  <c r="E76" i="4" s="1"/>
  <c r="R76" i="4" s="1"/>
  <c r="D66" i="4"/>
  <c r="E66" i="4" s="1"/>
  <c r="R66" i="4" s="1"/>
  <c r="D44" i="4"/>
  <c r="E44" i="4" s="1"/>
  <c r="R44" i="4" s="1"/>
  <c r="D34" i="4"/>
  <c r="E34" i="4" s="1"/>
  <c r="R34" i="4" s="1"/>
  <c r="D11" i="4"/>
  <c r="E11" i="4" s="1"/>
  <c r="R11" i="4" s="1"/>
  <c r="G219" i="4"/>
  <c r="I219" i="4" s="1"/>
  <c r="G203" i="4"/>
  <c r="G187" i="4"/>
  <c r="G171" i="4"/>
  <c r="G155" i="4"/>
  <c r="I155" i="4" s="1"/>
  <c r="G139" i="4"/>
  <c r="G117" i="4"/>
  <c r="G75" i="4"/>
  <c r="G53" i="4"/>
  <c r="G34" i="4"/>
  <c r="G11" i="4"/>
  <c r="H213" i="4"/>
  <c r="H194" i="4"/>
  <c r="I194" i="4" s="1"/>
  <c r="H171" i="4"/>
  <c r="H149" i="4"/>
  <c r="H130" i="4"/>
  <c r="H107" i="4"/>
  <c r="I107" i="4" s="1"/>
  <c r="H85" i="4"/>
  <c r="H43" i="4"/>
  <c r="I43" i="4" s="1"/>
  <c r="H21" i="4"/>
  <c r="I21" i="4" s="1"/>
  <c r="K130" i="4"/>
  <c r="M130" i="4" s="1"/>
  <c r="N130" i="4" s="1"/>
  <c r="K34" i="4"/>
  <c r="M34" i="4" s="1"/>
  <c r="L172" i="4"/>
  <c r="L218" i="4"/>
  <c r="K218" i="4"/>
  <c r="M218" i="4" s="1"/>
  <c r="L202" i="4"/>
  <c r="K202" i="4"/>
  <c r="M202" i="4" s="1"/>
  <c r="N202" i="4" s="1"/>
  <c r="K170" i="4"/>
  <c r="M170" i="4" s="1"/>
  <c r="L170" i="4"/>
  <c r="K154" i="4"/>
  <c r="L154" i="4"/>
  <c r="L146" i="4"/>
  <c r="K146" i="4"/>
  <c r="L138" i="4"/>
  <c r="K138" i="4"/>
  <c r="L122" i="4"/>
  <c r="K122" i="4"/>
  <c r="L114" i="4"/>
  <c r="K114" i="4"/>
  <c r="L106" i="4"/>
  <c r="K106" i="4"/>
  <c r="L98" i="4"/>
  <c r="K98" i="4"/>
  <c r="L90" i="4"/>
  <c r="K90" i="4"/>
  <c r="L82" i="4"/>
  <c r="K82" i="4"/>
  <c r="L66" i="4"/>
  <c r="K66" i="4"/>
  <c r="L58" i="4"/>
  <c r="K58" i="4"/>
  <c r="L50" i="4"/>
  <c r="K50" i="4"/>
  <c r="L42" i="4"/>
  <c r="K42" i="4"/>
  <c r="L26" i="4"/>
  <c r="K26" i="4"/>
  <c r="L18" i="4"/>
  <c r="K18" i="4"/>
  <c r="L10" i="4"/>
  <c r="K10" i="4"/>
  <c r="D213" i="4"/>
  <c r="E213" i="4" s="1"/>
  <c r="R213" i="4" s="1"/>
  <c r="D203" i="4"/>
  <c r="E203" i="4" s="1"/>
  <c r="R203" i="4" s="1"/>
  <c r="D181" i="4"/>
  <c r="E181" i="4" s="1"/>
  <c r="R181" i="4" s="1"/>
  <c r="D171" i="4"/>
  <c r="E171" i="4" s="1"/>
  <c r="R171" i="4" s="1"/>
  <c r="D149" i="4"/>
  <c r="E149" i="4" s="1"/>
  <c r="R149" i="4" s="1"/>
  <c r="D139" i="4"/>
  <c r="E139" i="4" s="1"/>
  <c r="R139" i="4" s="1"/>
  <c r="D117" i="4"/>
  <c r="E117" i="4" s="1"/>
  <c r="R117" i="4" s="1"/>
  <c r="D107" i="4"/>
  <c r="E107" i="4" s="1"/>
  <c r="R107" i="4" s="1"/>
  <c r="D85" i="4"/>
  <c r="E85" i="4" s="1"/>
  <c r="R85" i="4" s="1"/>
  <c r="D75" i="4"/>
  <c r="E75" i="4" s="1"/>
  <c r="R75" i="4" s="1"/>
  <c r="D53" i="4"/>
  <c r="E53" i="4" s="1"/>
  <c r="R53" i="4" s="1"/>
  <c r="D43" i="4"/>
  <c r="E43" i="4" s="1"/>
  <c r="R43" i="4" s="1"/>
  <c r="D21" i="4"/>
  <c r="E21" i="4" s="1"/>
  <c r="R21" i="4" s="1"/>
  <c r="D10" i="4"/>
  <c r="E10" i="4" s="1"/>
  <c r="R10" i="4" s="1"/>
  <c r="G218" i="4"/>
  <c r="I218" i="4" s="1"/>
  <c r="G202" i="4"/>
  <c r="G186" i="4"/>
  <c r="I186" i="4" s="1"/>
  <c r="G170" i="4"/>
  <c r="G154" i="4"/>
  <c r="I154" i="4" s="1"/>
  <c r="G138" i="4"/>
  <c r="I138" i="4" s="1"/>
  <c r="G115" i="4"/>
  <c r="I115" i="4" s="1"/>
  <c r="G93" i="4"/>
  <c r="I93" i="4" s="1"/>
  <c r="G74" i="4"/>
  <c r="G51" i="4"/>
  <c r="I51" i="4" s="1"/>
  <c r="G29" i="4"/>
  <c r="I29" i="4" s="1"/>
  <c r="G10" i="4"/>
  <c r="H211" i="4"/>
  <c r="I211" i="4" s="1"/>
  <c r="H189" i="4"/>
  <c r="H170" i="4"/>
  <c r="H147" i="4"/>
  <c r="I147" i="4" s="1"/>
  <c r="H125" i="4"/>
  <c r="I125" i="4" s="1"/>
  <c r="H106" i="4"/>
  <c r="I106" i="4" s="1"/>
  <c r="H83" i="4"/>
  <c r="I83" i="4" s="1"/>
  <c r="H61" i="4"/>
  <c r="I61" i="4" s="1"/>
  <c r="H42" i="4"/>
  <c r="H19" i="4"/>
  <c r="K194" i="4"/>
  <c r="M194" i="4" s="1"/>
  <c r="N194" i="4" s="1"/>
  <c r="K119" i="4"/>
  <c r="M119" i="4" s="1"/>
  <c r="N119" i="4" s="1"/>
  <c r="L159" i="4"/>
  <c r="L209" i="4"/>
  <c r="K209" i="4"/>
  <c r="M209" i="4" s="1"/>
  <c r="H209" i="4"/>
  <c r="G209" i="4"/>
  <c r="I209" i="4" s="1"/>
  <c r="L201" i="4"/>
  <c r="M201" i="4" s="1"/>
  <c r="N201" i="4" s="1"/>
  <c r="H201" i="4"/>
  <c r="G201" i="4"/>
  <c r="L193" i="4"/>
  <c r="K193" i="4"/>
  <c r="H193" i="4"/>
  <c r="G193" i="4"/>
  <c r="L185" i="4"/>
  <c r="H185" i="4"/>
  <c r="G185" i="4"/>
  <c r="I185" i="4" s="1"/>
  <c r="L177" i="4"/>
  <c r="K177" i="4"/>
  <c r="M177" i="4" s="1"/>
  <c r="H177" i="4"/>
  <c r="G177" i="4"/>
  <c r="I177" i="4" s="1"/>
  <c r="L169" i="4"/>
  <c r="M169" i="4" s="1"/>
  <c r="N169" i="4" s="1"/>
  <c r="H169" i="4"/>
  <c r="G169" i="4"/>
  <c r="L161" i="4"/>
  <c r="K161" i="4"/>
  <c r="H161" i="4"/>
  <c r="G161" i="4"/>
  <c r="L153" i="4"/>
  <c r="K153" i="4"/>
  <c r="H153" i="4"/>
  <c r="G153" i="4"/>
  <c r="L145" i="4"/>
  <c r="K145" i="4"/>
  <c r="H145" i="4"/>
  <c r="G145" i="4"/>
  <c r="L137" i="4"/>
  <c r="K137" i="4"/>
  <c r="H137" i="4"/>
  <c r="G137" i="4"/>
  <c r="L129" i="4"/>
  <c r="K129" i="4"/>
  <c r="H129" i="4"/>
  <c r="G129" i="4"/>
  <c r="L121" i="4"/>
  <c r="K121" i="4"/>
  <c r="H121" i="4"/>
  <c r="G121" i="4"/>
  <c r="L113" i="4"/>
  <c r="K113" i="4"/>
  <c r="H113" i="4"/>
  <c r="G113" i="4"/>
  <c r="L105" i="4"/>
  <c r="K105" i="4"/>
  <c r="H105" i="4"/>
  <c r="G105" i="4"/>
  <c r="L97" i="4"/>
  <c r="K97" i="4"/>
  <c r="H97" i="4"/>
  <c r="G97" i="4"/>
  <c r="L89" i="4"/>
  <c r="K89" i="4"/>
  <c r="H89" i="4"/>
  <c r="G89" i="4"/>
  <c r="L81" i="4"/>
  <c r="K81" i="4"/>
  <c r="H81" i="4"/>
  <c r="G81" i="4"/>
  <c r="L73" i="4"/>
  <c r="K73" i="4"/>
  <c r="H73" i="4"/>
  <c r="G73" i="4"/>
  <c r="L65" i="4"/>
  <c r="K65" i="4"/>
  <c r="H65" i="4"/>
  <c r="G65" i="4"/>
  <c r="L57" i="4"/>
  <c r="K57" i="4"/>
  <c r="H57" i="4"/>
  <c r="G57" i="4"/>
  <c r="L49" i="4"/>
  <c r="K49" i="4"/>
  <c r="H49" i="4"/>
  <c r="G49" i="4"/>
  <c r="L41" i="4"/>
  <c r="K41" i="4"/>
  <c r="H41" i="4"/>
  <c r="G41" i="4"/>
  <c r="L33" i="4"/>
  <c r="K33" i="4"/>
  <c r="H33" i="4"/>
  <c r="G33" i="4"/>
  <c r="L25" i="4"/>
  <c r="K25" i="4"/>
  <c r="H25" i="4"/>
  <c r="G25" i="4"/>
  <c r="L17" i="4"/>
  <c r="K17" i="4"/>
  <c r="H17" i="4"/>
  <c r="G17" i="4"/>
  <c r="L9" i="4"/>
  <c r="K9" i="4"/>
  <c r="H9" i="4"/>
  <c r="G9" i="4"/>
  <c r="D9" i="4"/>
  <c r="E9" i="4" s="1"/>
  <c r="R9" i="4" s="1"/>
  <c r="D84" i="4"/>
  <c r="E84" i="4" s="1"/>
  <c r="R84" i="4" s="1"/>
  <c r="D74" i="4"/>
  <c r="E74" i="4" s="1"/>
  <c r="R74" i="4" s="1"/>
  <c r="D52" i="4"/>
  <c r="E52" i="4" s="1"/>
  <c r="R52" i="4" s="1"/>
  <c r="D42" i="4"/>
  <c r="E42" i="4" s="1"/>
  <c r="R42" i="4" s="1"/>
  <c r="D20" i="4"/>
  <c r="E20" i="4" s="1"/>
  <c r="R20" i="4" s="1"/>
  <c r="G229" i="4"/>
  <c r="G213" i="4"/>
  <c r="G197" i="4"/>
  <c r="I197" i="4" s="1"/>
  <c r="G181" i="4"/>
  <c r="G165" i="4"/>
  <c r="G149" i="4"/>
  <c r="G133" i="4"/>
  <c r="I133" i="4" s="1"/>
  <c r="G114" i="4"/>
  <c r="I114" i="4" s="1"/>
  <c r="G91" i="4"/>
  <c r="I91" i="4" s="1"/>
  <c r="G69" i="4"/>
  <c r="I69" i="4" s="1"/>
  <c r="G50" i="4"/>
  <c r="I50" i="4" s="1"/>
  <c r="G27" i="4"/>
  <c r="I27" i="4" s="1"/>
  <c r="H229" i="4"/>
  <c r="H210" i="4"/>
  <c r="H187" i="4"/>
  <c r="H165" i="4"/>
  <c r="H146" i="4"/>
  <c r="I146" i="4" s="1"/>
  <c r="H123" i="4"/>
  <c r="I123" i="4" s="1"/>
  <c r="H101" i="4"/>
  <c r="H82" i="4"/>
  <c r="I82" i="4" s="1"/>
  <c r="H59" i="4"/>
  <c r="I59" i="4" s="1"/>
  <c r="H37" i="4"/>
  <c r="H18" i="4"/>
  <c r="I18" i="4" s="1"/>
  <c r="K185" i="4"/>
  <c r="K108" i="4"/>
  <c r="L143" i="4"/>
  <c r="K31" i="4"/>
  <c r="L31" i="4"/>
  <c r="L23" i="4"/>
  <c r="K23" i="4"/>
  <c r="M23" i="4" s="1"/>
  <c r="L15" i="4"/>
  <c r="K15" i="4"/>
  <c r="M15" i="4" s="1"/>
  <c r="N15" i="4" s="1"/>
  <c r="D31" i="4"/>
  <c r="E31" i="4" s="1"/>
  <c r="R31" i="4" s="1"/>
  <c r="D23" i="4"/>
  <c r="E23" i="4" s="1"/>
  <c r="R23" i="4" s="1"/>
  <c r="D15" i="4"/>
  <c r="E15" i="4" s="1"/>
  <c r="R15" i="4" s="1"/>
  <c r="D7" i="4"/>
  <c r="E7" i="4" s="1"/>
  <c r="R7" i="4" s="1"/>
  <c r="G31" i="4"/>
  <c r="G23" i="4"/>
  <c r="G15" i="4"/>
  <c r="G7" i="4"/>
  <c r="H23" i="4"/>
  <c r="H15" i="4"/>
  <c r="H7" i="4"/>
  <c r="M14" i="4"/>
  <c r="D14" i="4"/>
  <c r="E14" i="4" s="1"/>
  <c r="R14" i="4" s="1"/>
  <c r="G14" i="4"/>
  <c r="H14" i="4"/>
  <c r="E84" i="1"/>
  <c r="E83" i="1"/>
  <c r="D91" i="1" s="1"/>
  <c r="D106" i="1"/>
  <c r="R4" i="1"/>
  <c r="R5" i="1"/>
  <c r="R6" i="1"/>
  <c r="R7" i="1"/>
  <c r="R8" i="1"/>
  <c r="R3" i="1"/>
  <c r="A4" i="1"/>
  <c r="A5" i="1"/>
  <c r="A6" i="1"/>
  <c r="A7" i="1"/>
  <c r="A8" i="1"/>
  <c r="A9" i="1"/>
  <c r="A10" i="1"/>
  <c r="A11" i="1"/>
  <c r="A3" i="1"/>
  <c r="D4" i="1"/>
  <c r="D5" i="1"/>
  <c r="D6" i="1"/>
  <c r="D7" i="1"/>
  <c r="D8" i="1"/>
  <c r="D9" i="1"/>
  <c r="D10" i="1"/>
  <c r="D11" i="1"/>
  <c r="D3" i="1"/>
  <c r="H4" i="1"/>
  <c r="H5" i="1"/>
  <c r="H6" i="1"/>
  <c r="H7" i="1"/>
  <c r="H8" i="1"/>
  <c r="H9" i="1"/>
  <c r="H10" i="1"/>
  <c r="H11" i="1"/>
  <c r="H3" i="1"/>
  <c r="I25" i="4" l="1"/>
  <c r="I41" i="4"/>
  <c r="I57" i="4"/>
  <c r="I73" i="4"/>
  <c r="I89" i="4"/>
  <c r="I105" i="4"/>
  <c r="I121" i="4"/>
  <c r="I137" i="4"/>
  <c r="I153" i="4"/>
  <c r="I169" i="4"/>
  <c r="I19" i="4"/>
  <c r="M26" i="4"/>
  <c r="N26" i="4" s="1"/>
  <c r="M66" i="4"/>
  <c r="M106" i="4"/>
  <c r="N106" i="4" s="1"/>
  <c r="M146" i="4"/>
  <c r="N146" i="4" s="1"/>
  <c r="I203" i="4"/>
  <c r="M43" i="4"/>
  <c r="N43" i="4" s="1"/>
  <c r="M75" i="4"/>
  <c r="M115" i="4"/>
  <c r="M147" i="4"/>
  <c r="N147" i="4" s="1"/>
  <c r="M179" i="4"/>
  <c r="N179" i="4" s="1"/>
  <c r="Q179" i="4" s="1"/>
  <c r="M211" i="4"/>
  <c r="N211" i="4" s="1"/>
  <c r="I35" i="4"/>
  <c r="M140" i="4"/>
  <c r="I98" i="4"/>
  <c r="I227" i="4"/>
  <c r="M40" i="4"/>
  <c r="M104" i="4"/>
  <c r="M225" i="4"/>
  <c r="N225" i="4" s="1"/>
  <c r="Q225" i="4" s="1"/>
  <c r="I141" i="4"/>
  <c r="Q21" i="4"/>
  <c r="N6" i="4"/>
  <c r="Q169" i="4"/>
  <c r="I75" i="4"/>
  <c r="N155" i="4"/>
  <c r="Q155" i="4" s="1"/>
  <c r="N187" i="4"/>
  <c r="N219" i="4"/>
  <c r="Q219" i="4" s="1"/>
  <c r="M36" i="4"/>
  <c r="N36" i="4" s="1"/>
  <c r="Q36" i="4" s="1"/>
  <c r="M52" i="4"/>
  <c r="N52" i="4" s="1"/>
  <c r="M124" i="4"/>
  <c r="N124" i="4" s="1"/>
  <c r="Q124" i="4" s="1"/>
  <c r="N197" i="4"/>
  <c r="Q197" i="4" s="1"/>
  <c r="M221" i="4"/>
  <c r="N221" i="4" s="1"/>
  <c r="Q221" i="4" s="1"/>
  <c r="I226" i="4"/>
  <c r="I54" i="4"/>
  <c r="I8" i="4"/>
  <c r="M16" i="4"/>
  <c r="N16" i="4" s="1"/>
  <c r="Q16" i="4" s="1"/>
  <c r="I72" i="4"/>
  <c r="I136" i="4"/>
  <c r="M200" i="4"/>
  <c r="N200" i="4" s="1"/>
  <c r="I14" i="4"/>
  <c r="N209" i="4"/>
  <c r="Q209" i="4" s="1"/>
  <c r="M154" i="4"/>
  <c r="N154" i="4" s="1"/>
  <c r="Q154" i="4" s="1"/>
  <c r="I45" i="4"/>
  <c r="N117" i="4"/>
  <c r="Q117" i="4" s="1"/>
  <c r="I66" i="4"/>
  <c r="N39" i="4"/>
  <c r="I55" i="4"/>
  <c r="M71" i="4"/>
  <c r="N71" i="4" s="1"/>
  <c r="Q71" i="4" s="1"/>
  <c r="M95" i="4"/>
  <c r="N95" i="4" s="1"/>
  <c r="Q95" i="4" s="1"/>
  <c r="I151" i="4"/>
  <c r="N175" i="4"/>
  <c r="Q175" i="4" s="1"/>
  <c r="I191" i="4"/>
  <c r="I215" i="4"/>
  <c r="N86" i="4"/>
  <c r="Q86" i="4" s="1"/>
  <c r="I102" i="4"/>
  <c r="M110" i="4"/>
  <c r="N110" i="4" s="1"/>
  <c r="I126" i="4"/>
  <c r="I166" i="4"/>
  <c r="I206" i="4"/>
  <c r="M185" i="4"/>
  <c r="I23" i="4"/>
  <c r="I210" i="4"/>
  <c r="I17" i="4"/>
  <c r="I33" i="4"/>
  <c r="I49" i="4"/>
  <c r="I65" i="4"/>
  <c r="I81" i="4"/>
  <c r="I202" i="4"/>
  <c r="Q202" i="4" s="1"/>
  <c r="N34" i="4"/>
  <c r="I139" i="4"/>
  <c r="M27" i="4"/>
  <c r="M59" i="4"/>
  <c r="N59" i="4" s="1"/>
  <c r="M91" i="4"/>
  <c r="M131" i="4"/>
  <c r="N131" i="4" s="1"/>
  <c r="M163" i="4"/>
  <c r="N163" i="4" s="1"/>
  <c r="Q163" i="4" s="1"/>
  <c r="M195" i="4"/>
  <c r="N195" i="4" s="1"/>
  <c r="Q195" i="4" s="1"/>
  <c r="M227" i="4"/>
  <c r="N227" i="4" s="1"/>
  <c r="Q227" i="4" s="1"/>
  <c r="I109" i="4"/>
  <c r="Q109" i="4" s="1"/>
  <c r="I188" i="4"/>
  <c r="M92" i="4"/>
  <c r="N92" i="4" s="1"/>
  <c r="M79" i="4"/>
  <c r="N79" i="4" s="1"/>
  <c r="M54" i="4"/>
  <c r="N54" i="4" s="1"/>
  <c r="Q54" i="4" s="1"/>
  <c r="I198" i="4"/>
  <c r="I24" i="4"/>
  <c r="M72" i="4"/>
  <c r="I88" i="4"/>
  <c r="M136" i="4"/>
  <c r="I152" i="4"/>
  <c r="M216" i="4"/>
  <c r="N216" i="4" s="1"/>
  <c r="Q216" i="4" s="1"/>
  <c r="I165" i="4"/>
  <c r="N74" i="4"/>
  <c r="N170" i="4"/>
  <c r="N37" i="4"/>
  <c r="Q37" i="4" s="1"/>
  <c r="I181" i="4"/>
  <c r="I171" i="4"/>
  <c r="M35" i="4"/>
  <c r="N35" i="4" s="1"/>
  <c r="M67" i="4"/>
  <c r="N67" i="4" s="1"/>
  <c r="M107" i="4"/>
  <c r="N107" i="4" s="1"/>
  <c r="M139" i="4"/>
  <c r="N139" i="4" s="1"/>
  <c r="Q139" i="4" s="1"/>
  <c r="M171" i="4"/>
  <c r="M203" i="4"/>
  <c r="N203" i="4" s="1"/>
  <c r="Q203" i="4" s="1"/>
  <c r="I13" i="4"/>
  <c r="I220" i="4"/>
  <c r="M28" i="4"/>
  <c r="N28" i="4" s="1"/>
  <c r="Q28" i="4" s="1"/>
  <c r="I68" i="4"/>
  <c r="I84" i="4"/>
  <c r="M116" i="4"/>
  <c r="N116" i="4" s="1"/>
  <c r="Q116" i="4" s="1"/>
  <c r="M132" i="4"/>
  <c r="N132" i="4" s="1"/>
  <c r="M205" i="4"/>
  <c r="N205" i="4" s="1"/>
  <c r="M24" i="4"/>
  <c r="M88" i="4"/>
  <c r="M152" i="4"/>
  <c r="M168" i="4"/>
  <c r="N168" i="4" s="1"/>
  <c r="I225" i="4"/>
  <c r="Q45" i="4"/>
  <c r="Q61" i="4"/>
  <c r="N23" i="4"/>
  <c r="Q23" i="4" s="1"/>
  <c r="Q123" i="4"/>
  <c r="I31" i="4"/>
  <c r="I149" i="4"/>
  <c r="I97" i="4"/>
  <c r="I113" i="4"/>
  <c r="I129" i="4"/>
  <c r="I145" i="4"/>
  <c r="I161" i="4"/>
  <c r="M193" i="4"/>
  <c r="N193" i="4" s="1"/>
  <c r="M10" i="4"/>
  <c r="N10" i="4" s="1"/>
  <c r="M50" i="4"/>
  <c r="N50" i="4" s="1"/>
  <c r="Q50" i="4" s="1"/>
  <c r="M90" i="4"/>
  <c r="N90" i="4" s="1"/>
  <c r="Q90" i="4" s="1"/>
  <c r="M122" i="4"/>
  <c r="N122" i="4" s="1"/>
  <c r="I117" i="4"/>
  <c r="M19" i="4"/>
  <c r="N19" i="4" s="1"/>
  <c r="Q19" i="4" s="1"/>
  <c r="I172" i="4"/>
  <c r="I12" i="4"/>
  <c r="I44" i="4"/>
  <c r="I60" i="4"/>
  <c r="Q60" i="4" s="1"/>
  <c r="I116" i="4"/>
  <c r="I132" i="4"/>
  <c r="Q132" i="4" s="1"/>
  <c r="M148" i="4"/>
  <c r="N148" i="4" s="1"/>
  <c r="Q148" i="4" s="1"/>
  <c r="M173" i="4"/>
  <c r="N173" i="4" s="1"/>
  <c r="M213" i="4"/>
  <c r="N213" i="4" s="1"/>
  <c r="I85" i="4"/>
  <c r="M135" i="4"/>
  <c r="N135" i="4" s="1"/>
  <c r="M174" i="4"/>
  <c r="N174" i="4" s="1"/>
  <c r="I214" i="4"/>
  <c r="I22" i="4"/>
  <c r="I38" i="4"/>
  <c r="I70" i="4"/>
  <c r="I110" i="4"/>
  <c r="N150" i="4"/>
  <c r="I158" i="4"/>
  <c r="I222" i="4"/>
  <c r="Q222" i="4" s="1"/>
  <c r="M32" i="4"/>
  <c r="N32" i="4" s="1"/>
  <c r="I48" i="4"/>
  <c r="Q48" i="4" s="1"/>
  <c r="M96" i="4"/>
  <c r="N96" i="4" s="1"/>
  <c r="I112" i="4"/>
  <c r="Q112" i="4" s="1"/>
  <c r="I176" i="4"/>
  <c r="I200" i="4"/>
  <c r="Q200" i="4" s="1"/>
  <c r="M224" i="4"/>
  <c r="N224" i="4" s="1"/>
  <c r="I26" i="4"/>
  <c r="Q26" i="4" s="1"/>
  <c r="I42" i="4"/>
  <c r="N14" i="4"/>
  <c r="Q14" i="4" s="1"/>
  <c r="N177" i="4"/>
  <c r="Q177" i="4" s="1"/>
  <c r="I74" i="4"/>
  <c r="N27" i="4"/>
  <c r="Q27" i="4" s="1"/>
  <c r="Q59" i="4"/>
  <c r="N91" i="4"/>
  <c r="Q91" i="4" s="1"/>
  <c r="M172" i="4"/>
  <c r="N172" i="4" s="1"/>
  <c r="Q172" i="4" s="1"/>
  <c r="I173" i="4"/>
  <c r="N69" i="4"/>
  <c r="Q69" i="4" s="1"/>
  <c r="N149" i="4"/>
  <c r="I130" i="4"/>
  <c r="N127" i="4"/>
  <c r="Q127" i="4" s="1"/>
  <c r="N151" i="4"/>
  <c r="Q151" i="4" s="1"/>
  <c r="M191" i="4"/>
  <c r="N191" i="4" s="1"/>
  <c r="Q191" i="4" s="1"/>
  <c r="I131" i="4"/>
  <c r="N126" i="4"/>
  <c r="Q126" i="4" s="1"/>
  <c r="N134" i="4"/>
  <c r="Q134" i="4" s="1"/>
  <c r="E67" i="4"/>
  <c r="R67" i="4" s="1"/>
  <c r="E58" i="4"/>
  <c r="R58" i="4" s="1"/>
  <c r="N72" i="4"/>
  <c r="Q72" i="4" s="1"/>
  <c r="N136" i="4"/>
  <c r="Q136" i="4" s="1"/>
  <c r="Q142" i="4"/>
  <c r="M31" i="4"/>
  <c r="N31" i="4" s="1"/>
  <c r="Q31" i="4" s="1"/>
  <c r="M17" i="4"/>
  <c r="N17" i="4" s="1"/>
  <c r="Q17" i="4" s="1"/>
  <c r="M33" i="4"/>
  <c r="N33" i="4" s="1"/>
  <c r="Q33" i="4" s="1"/>
  <c r="M49" i="4"/>
  <c r="N49" i="4" s="1"/>
  <c r="Q49" i="4" s="1"/>
  <c r="M65" i="4"/>
  <c r="N65" i="4" s="1"/>
  <c r="M81" i="4"/>
  <c r="N81" i="4" s="1"/>
  <c r="M97" i="4"/>
  <c r="N97" i="4" s="1"/>
  <c r="Q97" i="4" s="1"/>
  <c r="M113" i="4"/>
  <c r="N113" i="4" s="1"/>
  <c r="Q113" i="4" s="1"/>
  <c r="M129" i="4"/>
  <c r="N129" i="4" s="1"/>
  <c r="Q129" i="4" s="1"/>
  <c r="M145" i="4"/>
  <c r="N145" i="4" s="1"/>
  <c r="Q145" i="4" s="1"/>
  <c r="M161" i="4"/>
  <c r="N161" i="4" s="1"/>
  <c r="Q161" i="4" s="1"/>
  <c r="I201" i="4"/>
  <c r="Q201" i="4" s="1"/>
  <c r="M18" i="4"/>
  <c r="N18" i="4" s="1"/>
  <c r="Q18" i="4" s="1"/>
  <c r="M58" i="4"/>
  <c r="N58" i="4" s="1"/>
  <c r="Q58" i="4" s="1"/>
  <c r="M98" i="4"/>
  <c r="N98" i="4" s="1"/>
  <c r="Q98" i="4" s="1"/>
  <c r="M138" i="4"/>
  <c r="N138" i="4" s="1"/>
  <c r="Q138" i="4" s="1"/>
  <c r="N186" i="4"/>
  <c r="Q186" i="4" s="1"/>
  <c r="Q130" i="4"/>
  <c r="I204" i="4"/>
  <c r="M12" i="4"/>
  <c r="N12" i="4" s="1"/>
  <c r="Q12" i="4" s="1"/>
  <c r="M44" i="4"/>
  <c r="N44" i="4" s="1"/>
  <c r="Q44" i="4" s="1"/>
  <c r="M76" i="4"/>
  <c r="N76" i="4" s="1"/>
  <c r="Q76" i="4" s="1"/>
  <c r="I100" i="4"/>
  <c r="M196" i="4"/>
  <c r="N196" i="4" s="1"/>
  <c r="Q196" i="4" s="1"/>
  <c r="M220" i="4"/>
  <c r="N220" i="4" s="1"/>
  <c r="Q220" i="4" s="1"/>
  <c r="I189" i="4"/>
  <c r="Q189" i="4" s="1"/>
  <c r="M29" i="4"/>
  <c r="N29" i="4" s="1"/>
  <c r="Q29" i="4" s="1"/>
  <c r="M181" i="4"/>
  <c r="N181" i="4" s="1"/>
  <c r="Q181" i="4" s="1"/>
  <c r="Q85" i="4"/>
  <c r="I87" i="4"/>
  <c r="I167" i="4"/>
  <c r="Q167" i="4" s="1"/>
  <c r="I207" i="4"/>
  <c r="M214" i="4"/>
  <c r="N214" i="4" s="1"/>
  <c r="M38" i="4"/>
  <c r="N38" i="4" s="1"/>
  <c r="Q38" i="4" s="1"/>
  <c r="I62" i="4"/>
  <c r="I150" i="4"/>
  <c r="M8" i="4"/>
  <c r="N8" i="4" s="1"/>
  <c r="I64" i="4"/>
  <c r="I128" i="4"/>
  <c r="Q176" i="4"/>
  <c r="I192" i="4"/>
  <c r="Q35" i="4"/>
  <c r="Q67" i="4"/>
  <c r="Q107" i="4"/>
  <c r="N171" i="4"/>
  <c r="Q171" i="4" s="1"/>
  <c r="I205" i="4"/>
  <c r="Q205" i="4" s="1"/>
  <c r="M159" i="4"/>
  <c r="N159" i="4" s="1"/>
  <c r="M199" i="4"/>
  <c r="N199" i="4" s="1"/>
  <c r="Q110" i="4"/>
  <c r="M182" i="4"/>
  <c r="N182" i="4" s="1"/>
  <c r="Q182" i="4" s="1"/>
  <c r="E35" i="4"/>
  <c r="R35" i="4" s="1"/>
  <c r="N24" i="4"/>
  <c r="I40" i="4"/>
  <c r="N88" i="4"/>
  <c r="I104" i="4"/>
  <c r="N152" i="4"/>
  <c r="Q152" i="4" s="1"/>
  <c r="M217" i="4"/>
  <c r="N217" i="4" s="1"/>
  <c r="N133" i="4"/>
  <c r="Q133" i="4" s="1"/>
  <c r="I213" i="4"/>
  <c r="I9" i="4"/>
  <c r="N66" i="4"/>
  <c r="Q66" i="4" s="1"/>
  <c r="Q106" i="4"/>
  <c r="Q146" i="4"/>
  <c r="I11" i="4"/>
  <c r="I187" i="4"/>
  <c r="Q187" i="4" s="1"/>
  <c r="I20" i="4"/>
  <c r="I52" i="4"/>
  <c r="N100" i="4"/>
  <c r="M156" i="4"/>
  <c r="N156" i="4" s="1"/>
  <c r="Q156" i="4" s="1"/>
  <c r="M180" i="4"/>
  <c r="N180" i="4" s="1"/>
  <c r="Q180" i="4" s="1"/>
  <c r="Q228" i="4"/>
  <c r="M77" i="4"/>
  <c r="N77" i="4" s="1"/>
  <c r="Q77" i="4" s="1"/>
  <c r="M157" i="4"/>
  <c r="N157" i="4" s="1"/>
  <c r="Q157" i="4" s="1"/>
  <c r="N229" i="4"/>
  <c r="I103" i="4"/>
  <c r="M111" i="4"/>
  <c r="N111" i="4" s="1"/>
  <c r="Q111" i="4" s="1"/>
  <c r="I183" i="4"/>
  <c r="Q183" i="4" s="1"/>
  <c r="M207" i="4"/>
  <c r="N207" i="4" s="1"/>
  <c r="I122" i="4"/>
  <c r="I30" i="4"/>
  <c r="Q30" i="4" s="1"/>
  <c r="M46" i="4"/>
  <c r="N46" i="4" s="1"/>
  <c r="I78" i="4"/>
  <c r="Q78" i="4" s="1"/>
  <c r="M118" i="4"/>
  <c r="N118" i="4" s="1"/>
  <c r="I142" i="4"/>
  <c r="I16" i="4"/>
  <c r="N64" i="4"/>
  <c r="Q64" i="4" s="1"/>
  <c r="I80" i="4"/>
  <c r="N128" i="4"/>
  <c r="I144" i="4"/>
  <c r="I168" i="4"/>
  <c r="Q168" i="4" s="1"/>
  <c r="N192" i="4"/>
  <c r="I208" i="4"/>
  <c r="Q83" i="4"/>
  <c r="Q52" i="4"/>
  <c r="Q39" i="4"/>
  <c r="I7" i="4"/>
  <c r="Q7" i="4" s="1"/>
  <c r="M108" i="4"/>
  <c r="N108" i="4" s="1"/>
  <c r="I229" i="4"/>
  <c r="N218" i="4"/>
  <c r="Q218" i="4" s="1"/>
  <c r="I34" i="4"/>
  <c r="Q34" i="4" s="1"/>
  <c r="Q43" i="4"/>
  <c r="N75" i="4"/>
  <c r="Q75" i="4" s="1"/>
  <c r="N115" i="4"/>
  <c r="Q115" i="4" s="1"/>
  <c r="Q147" i="4"/>
  <c r="Q211" i="4"/>
  <c r="N47" i="4"/>
  <c r="Q47" i="4" s="1"/>
  <c r="I99" i="4"/>
  <c r="N84" i="4"/>
  <c r="I108" i="4"/>
  <c r="N140" i="4"/>
  <c r="M204" i="4"/>
  <c r="N204" i="4" s="1"/>
  <c r="Q204" i="4" s="1"/>
  <c r="I37" i="4"/>
  <c r="N165" i="4"/>
  <c r="Q165" i="4" s="1"/>
  <c r="I39" i="4"/>
  <c r="M55" i="4"/>
  <c r="N55" i="4" s="1"/>
  <c r="Q55" i="4" s="1"/>
  <c r="M87" i="4"/>
  <c r="N87" i="4" s="1"/>
  <c r="M143" i="4"/>
  <c r="N143" i="4" s="1"/>
  <c r="Q143" i="4" s="1"/>
  <c r="I159" i="4"/>
  <c r="I175" i="4"/>
  <c r="I199" i="4"/>
  <c r="M215" i="4"/>
  <c r="N215" i="4" s="1"/>
  <c r="Q215" i="4" s="1"/>
  <c r="N223" i="4"/>
  <c r="Q223" i="4" s="1"/>
  <c r="N22" i="4"/>
  <c r="M62" i="4"/>
  <c r="N62" i="4" s="1"/>
  <c r="Q62" i="4" s="1"/>
  <c r="M94" i="4"/>
  <c r="N94" i="4" s="1"/>
  <c r="Q94" i="4" s="1"/>
  <c r="N102" i="4"/>
  <c r="Q102" i="4" s="1"/>
  <c r="N166" i="4"/>
  <c r="Q166" i="4" s="1"/>
  <c r="I190" i="4"/>
  <c r="Q190" i="4" s="1"/>
  <c r="M206" i="4"/>
  <c r="N206" i="4" s="1"/>
  <c r="Q206" i="4" s="1"/>
  <c r="N40" i="4"/>
  <c r="I56" i="4"/>
  <c r="Q56" i="4" s="1"/>
  <c r="N104" i="4"/>
  <c r="I120" i="4"/>
  <c r="Q120" i="4" s="1"/>
  <c r="M184" i="4"/>
  <c r="N184" i="4" s="1"/>
  <c r="I217" i="4"/>
  <c r="N99" i="4"/>
  <c r="Q210" i="4"/>
  <c r="Q212" i="4"/>
  <c r="Q226" i="4"/>
  <c r="Q194" i="4"/>
  <c r="I15" i="4"/>
  <c r="Q15" i="4" s="1"/>
  <c r="N185" i="4"/>
  <c r="Q185" i="4" s="1"/>
  <c r="M9" i="4"/>
  <c r="N9" i="4" s="1"/>
  <c r="Q9" i="4" s="1"/>
  <c r="M25" i="4"/>
  <c r="N25" i="4" s="1"/>
  <c r="Q25" i="4" s="1"/>
  <c r="M41" i="4"/>
  <c r="N41" i="4" s="1"/>
  <c r="Q41" i="4" s="1"/>
  <c r="M57" i="4"/>
  <c r="N57" i="4" s="1"/>
  <c r="Q57" i="4" s="1"/>
  <c r="M73" i="4"/>
  <c r="N73" i="4" s="1"/>
  <c r="Q73" i="4" s="1"/>
  <c r="M89" i="4"/>
  <c r="N89" i="4" s="1"/>
  <c r="Q89" i="4" s="1"/>
  <c r="M105" i="4"/>
  <c r="N105" i="4" s="1"/>
  <c r="Q105" i="4" s="1"/>
  <c r="M121" i="4"/>
  <c r="N121" i="4" s="1"/>
  <c r="Q121" i="4" s="1"/>
  <c r="M137" i="4"/>
  <c r="N137" i="4" s="1"/>
  <c r="M153" i="4"/>
  <c r="N153" i="4" s="1"/>
  <c r="Q153" i="4" s="1"/>
  <c r="I193" i="4"/>
  <c r="I10" i="4"/>
  <c r="I170" i="4"/>
  <c r="Q170" i="4" s="1"/>
  <c r="M42" i="4"/>
  <c r="N42" i="4" s="1"/>
  <c r="M82" i="4"/>
  <c r="N82" i="4" s="1"/>
  <c r="Q82" i="4" s="1"/>
  <c r="M114" i="4"/>
  <c r="N114" i="4" s="1"/>
  <c r="Q114" i="4" s="1"/>
  <c r="I53" i="4"/>
  <c r="M11" i="4"/>
  <c r="N11" i="4" s="1"/>
  <c r="N141" i="4"/>
  <c r="I140" i="4"/>
  <c r="M20" i="4"/>
  <c r="N20" i="4" s="1"/>
  <c r="Q20" i="4" s="1"/>
  <c r="M68" i="4"/>
  <c r="N68" i="4" s="1"/>
  <c r="Q68" i="4" s="1"/>
  <c r="I92" i="4"/>
  <c r="Q92" i="4" s="1"/>
  <c r="M164" i="4"/>
  <c r="N164" i="4" s="1"/>
  <c r="Q164" i="4" s="1"/>
  <c r="M188" i="4"/>
  <c r="N188" i="4" s="1"/>
  <c r="Q188" i="4" s="1"/>
  <c r="I101" i="4"/>
  <c r="Q101" i="4" s="1"/>
  <c r="M13" i="4"/>
  <c r="N13" i="4" s="1"/>
  <c r="Q13" i="4" s="1"/>
  <c r="M53" i="4"/>
  <c r="N53" i="4" s="1"/>
  <c r="M93" i="4"/>
  <c r="N93" i="4" s="1"/>
  <c r="Q93" i="4" s="1"/>
  <c r="M125" i="4"/>
  <c r="N125" i="4" s="1"/>
  <c r="Q125" i="4" s="1"/>
  <c r="M63" i="4"/>
  <c r="N63" i="4" s="1"/>
  <c r="Q63" i="4" s="1"/>
  <c r="I79" i="4"/>
  <c r="Q79" i="4" s="1"/>
  <c r="M103" i="4"/>
  <c r="N103" i="4" s="1"/>
  <c r="Q103" i="4" s="1"/>
  <c r="I119" i="4"/>
  <c r="Q119" i="4" s="1"/>
  <c r="I135" i="4"/>
  <c r="I174" i="4"/>
  <c r="M198" i="4"/>
  <c r="N198" i="4" s="1"/>
  <c r="I6" i="4"/>
  <c r="I46" i="4"/>
  <c r="M70" i="4"/>
  <c r="N70" i="4" s="1"/>
  <c r="Q70" i="4" s="1"/>
  <c r="I118" i="4"/>
  <c r="M158" i="4"/>
  <c r="N158" i="4" s="1"/>
  <c r="I32" i="4"/>
  <c r="M80" i="4"/>
  <c r="N80" i="4" s="1"/>
  <c r="I96" i="4"/>
  <c r="M144" i="4"/>
  <c r="N144" i="4" s="1"/>
  <c r="M160" i="4"/>
  <c r="N160" i="4" s="1"/>
  <c r="Q160" i="4" s="1"/>
  <c r="I184" i="4"/>
  <c r="M208" i="4"/>
  <c r="N208" i="4" s="1"/>
  <c r="I224" i="4"/>
  <c r="D108" i="1"/>
  <c r="Q137" i="4" l="1"/>
  <c r="Q128" i="4"/>
  <c r="Q131" i="4"/>
  <c r="Q122" i="4"/>
  <c r="Q144" i="4"/>
  <c r="Q42" i="4"/>
  <c r="Q81" i="4"/>
  <c r="Q174" i="4"/>
  <c r="Q207" i="4"/>
  <c r="Q198" i="4"/>
  <c r="Q104" i="4"/>
  <c r="Q87" i="4"/>
  <c r="Q84" i="4"/>
  <c r="Q88" i="4"/>
  <c r="Q8" i="4"/>
  <c r="Q65" i="4"/>
  <c r="Q224" i="4"/>
  <c r="Q6" i="4"/>
  <c r="Q80" i="4"/>
  <c r="Q53" i="4"/>
  <c r="Q149" i="4"/>
  <c r="Q141" i="4"/>
  <c r="Q24" i="4"/>
  <c r="Q74" i="4"/>
  <c r="Q214" i="4"/>
  <c r="Q173" i="4"/>
  <c r="Q184" i="4"/>
  <c r="Q140" i="4"/>
  <c r="Q32" i="4"/>
  <c r="Q100" i="4"/>
  <c r="Q217" i="4"/>
  <c r="Q150" i="4"/>
  <c r="Q135" i="4"/>
  <c r="Q40" i="4"/>
  <c r="Q192" i="4"/>
  <c r="Q118" i="4"/>
  <c r="Q10" i="4"/>
  <c r="Q22" i="4"/>
  <c r="Q158" i="4"/>
  <c r="Q11" i="4"/>
  <c r="Q108" i="4"/>
  <c r="Q229" i="4"/>
  <c r="Q199" i="4"/>
  <c r="Q193" i="4"/>
  <c r="Q208" i="4"/>
  <c r="Q99" i="4"/>
  <c r="Q46" i="4"/>
  <c r="Q159" i="4"/>
  <c r="Q96" i="4"/>
  <c r="Q213" i="4"/>
</calcChain>
</file>

<file path=xl/sharedStrings.xml><?xml version="1.0" encoding="utf-8"?>
<sst xmlns="http://schemas.openxmlformats.org/spreadsheetml/2006/main" count="1689" uniqueCount="85">
  <si>
    <t>Temp C</t>
  </si>
  <si>
    <t>specific heat kJ/kg K</t>
  </si>
  <si>
    <t>density kg/m3</t>
  </si>
  <si>
    <t>k (w/(mk))</t>
  </si>
  <si>
    <t>viscosity (mPa sec)</t>
  </si>
  <si>
    <t>viscosity (Pa s)</t>
  </si>
  <si>
    <t>specific heat J/kgK</t>
  </si>
  <si>
    <t>Temp K</t>
  </si>
  <si>
    <t>Temp (K)</t>
  </si>
  <si>
    <t>cp (J/kgK)</t>
  </si>
  <si>
    <t>thermal conductivity (W/mK)</t>
  </si>
  <si>
    <t># Wall heat-flux</t>
  </si>
  <si>
    <t xml:space="preserve"># Time        </t>
  </si>
  <si>
    <t xml:space="preserve">patch         </t>
  </si>
  <si>
    <t xml:space="preserve">min           </t>
  </si>
  <si>
    <t xml:space="preserve">max           </t>
  </si>
  <si>
    <t xml:space="preserve">integral      </t>
  </si>
  <si>
    <t>maxY</t>
  </si>
  <si>
    <t>minX</t>
  </si>
  <si>
    <t>maxX</t>
  </si>
  <si>
    <t>minY</t>
  </si>
  <si>
    <t>minZ</t>
  </si>
  <si>
    <t>maxZ</t>
  </si>
  <si>
    <t>oil_to_sphere</t>
  </si>
  <si>
    <t># Region type : patch oil_to_sphere</t>
  </si>
  <si>
    <t># Faces       : 360</t>
  </si>
  <si>
    <t># Area        : 2.795956e-03</t>
  </si>
  <si>
    <t># Scale factor: 1.000000e+00</t>
  </si>
  <si>
    <t>areaAverage(T)</t>
  </si>
  <si>
    <t>areaAverage(heatTransferCoeff(T))</t>
  </si>
  <si>
    <t>time</t>
  </si>
  <si>
    <t>wallHeatFlux</t>
  </si>
  <si>
    <t>surf temp</t>
  </si>
  <si>
    <t>area</t>
  </si>
  <si>
    <t xml:space="preserve">m^2 </t>
  </si>
  <si>
    <t>h</t>
  </si>
  <si>
    <t>tfluid</t>
  </si>
  <si>
    <t>K</t>
  </si>
  <si>
    <t>h (wallHeatFlux Method)</t>
  </si>
  <si>
    <t>Surf Temperature</t>
  </si>
  <si>
    <t>Heat Trf Coeff</t>
  </si>
  <si>
    <t>k</t>
  </si>
  <si>
    <t>D</t>
  </si>
  <si>
    <t>Nu (Ts)</t>
  </si>
  <si>
    <t>Pr</t>
  </si>
  <si>
    <t>T(K)</t>
  </si>
  <si>
    <t>Dynamic Viscosity</t>
  </si>
  <si>
    <t>first term</t>
  </si>
  <si>
    <t>second term</t>
  </si>
  <si>
    <t>third term</t>
  </si>
  <si>
    <t>fourth term</t>
  </si>
  <si>
    <t>fifth term</t>
  </si>
  <si>
    <t>sixth term</t>
  </si>
  <si>
    <t>seventh term</t>
  </si>
  <si>
    <t>dynamic viscosity</t>
  </si>
  <si>
    <t>Coefficient</t>
  </si>
  <si>
    <t>T^n</t>
  </si>
  <si>
    <t xml:space="preserve">cp </t>
  </si>
  <si>
    <t>Cp  (J/kgK)</t>
  </si>
  <si>
    <t>Cp</t>
  </si>
  <si>
    <t>Gr</t>
  </si>
  <si>
    <t>Rayleigh Number</t>
  </si>
  <si>
    <t>constant</t>
  </si>
  <si>
    <t xml:space="preserve">T </t>
  </si>
  <si>
    <t>T^2</t>
  </si>
  <si>
    <t>T^3</t>
  </si>
  <si>
    <t>T^4</t>
  </si>
  <si>
    <t>T^5</t>
  </si>
  <si>
    <t>T^6</t>
  </si>
  <si>
    <t>density</t>
  </si>
  <si>
    <t>beta</t>
  </si>
  <si>
    <t>d(rho)/dT</t>
  </si>
  <si>
    <t>Beta</t>
  </si>
  <si>
    <t>CFD - OPENFOAM HOT SPHERE IN OIL</t>
  </si>
  <si>
    <t>Nu(correlation)</t>
  </si>
  <si>
    <t>Nu (CFD)</t>
  </si>
  <si>
    <t>T_film = (Ts+Tbulk)/2</t>
  </si>
  <si>
    <t>T_bulk</t>
  </si>
  <si>
    <t>k(T_film)</t>
  </si>
  <si>
    <t>Nu_CFD (T_film)</t>
  </si>
  <si>
    <t>dynamic viscosity (T_film)</t>
  </si>
  <si>
    <t>Pr (T_film)</t>
  </si>
  <si>
    <t>Gr (T_film)</t>
  </si>
  <si>
    <t>Nu (Correlation)</t>
  </si>
  <si>
    <t>Nu (CFD_laminar_coarseMesh)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</si>
</sst>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171" fontId="0" fillId="0" borderId="0" xfId="0" applyNumberFormat="1"/>
    <xf numFmtId="0" fontId="1" fillId="0" borderId="0" xfId="0" applyFont="1"/>
    <xf numFmtId="0" fontId="0" fillId="0" borderId="0" xfId="0" applyFont="1"/>
    <xf numFmtId="17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kg/m3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Properties'!$E$2</c:f>
              <c:strCache>
                <c:ptCount val="1"/>
                <c:pt idx="0">
                  <c:v>density kg/m3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3910761154855643E-2"/>
                  <c:y val="0.11322834645669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Properties'!$E$3:$E$11</c:f>
              <c:numCache>
                <c:formatCode>General</c:formatCode>
                <c:ptCount val="9"/>
                <c:pt idx="0">
                  <c:v>1063.5</c:v>
                </c:pt>
                <c:pt idx="1">
                  <c:v>1023.7</c:v>
                </c:pt>
                <c:pt idx="2">
                  <c:v>990.7</c:v>
                </c:pt>
                <c:pt idx="3">
                  <c:v>947.8</c:v>
                </c:pt>
                <c:pt idx="4">
                  <c:v>902.5</c:v>
                </c:pt>
                <c:pt idx="5">
                  <c:v>854</c:v>
                </c:pt>
                <c:pt idx="6">
                  <c:v>801.3</c:v>
                </c:pt>
                <c:pt idx="7">
                  <c:v>742.3</c:v>
                </c:pt>
                <c:pt idx="8">
                  <c:v>672.5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5-4E73-BA48-CEE23435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6344"/>
        <c:axId val="604005360"/>
      </c:scatterChart>
      <c:valAx>
        <c:axId val="60400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5360"/>
        <c:crosses val="autoZero"/>
        <c:crossBetween val="midCat"/>
      </c:valAx>
      <c:valAx>
        <c:axId val="604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Nu</a:t>
            </a:r>
            <a:r>
              <a:rPr lang="en-SG" baseline="0"/>
              <a:t> vs Rayleigh Number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'heat flux data'!$AH$5</c:f>
              <c:strCache>
                <c:ptCount val="1"/>
                <c:pt idx="0">
                  <c:v>Nu (CFD)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data'!$AG$6:$AG$229</c:f>
              <c:numCache>
                <c:formatCode>General</c:formatCode>
                <c:ptCount val="224"/>
                <c:pt idx="0">
                  <c:v>141144918.72267798</c:v>
                </c:pt>
                <c:pt idx="1">
                  <c:v>140902463.65821066</c:v>
                </c:pt>
                <c:pt idx="2">
                  <c:v>140663757.16971087</c:v>
                </c:pt>
                <c:pt idx="3">
                  <c:v>140427243.24451295</c:v>
                </c:pt>
                <c:pt idx="4">
                  <c:v>140192709.69907138</c:v>
                </c:pt>
                <c:pt idx="5">
                  <c:v>139960227.26123476</c:v>
                </c:pt>
                <c:pt idx="6">
                  <c:v>139729725.20315453</c:v>
                </c:pt>
                <c:pt idx="7">
                  <c:v>139501062.06913391</c:v>
                </c:pt>
                <c:pt idx="8">
                  <c:v>139274237.85917276</c:v>
                </c:pt>
                <c:pt idx="9">
                  <c:v>139049181.8454228</c:v>
                </c:pt>
                <c:pt idx="10">
                  <c:v>138825894.02788389</c:v>
                </c:pt>
                <c:pt idx="11">
                  <c:v>138604303.67870772</c:v>
                </c:pt>
                <c:pt idx="12">
                  <c:v>138384340.07004574</c:v>
                </c:pt>
                <c:pt idx="13">
                  <c:v>138165932.47404951</c:v>
                </c:pt>
                <c:pt idx="14">
                  <c:v>137949080.89071906</c:v>
                </c:pt>
                <c:pt idx="15">
                  <c:v>137733714.59220591</c:v>
                </c:pt>
                <c:pt idx="16">
                  <c:v>137519833.57851017</c:v>
                </c:pt>
                <c:pt idx="17">
                  <c:v>137307367.12178323</c:v>
                </c:pt>
                <c:pt idx="18">
                  <c:v>137096173.76632839</c:v>
                </c:pt>
                <c:pt idx="19">
                  <c:v>136886394.96784237</c:v>
                </c:pt>
                <c:pt idx="20">
                  <c:v>136059303.50813389</c:v>
                </c:pt>
                <c:pt idx="21">
                  <c:v>135250318.37762716</c:v>
                </c:pt>
                <c:pt idx="22">
                  <c:v>134457317.7408689</c:v>
                </c:pt>
                <c:pt idx="23">
                  <c:v>133678250.49025412</c:v>
                </c:pt>
                <c:pt idx="24">
                  <c:v>132911348.42957181</c:v>
                </c:pt>
                <c:pt idx="25">
                  <c:v>132155197.00185303</c:v>
                </c:pt>
                <c:pt idx="26">
                  <c:v>131408381.6501289</c:v>
                </c:pt>
                <c:pt idx="27">
                  <c:v>130669770.72882432</c:v>
                </c:pt>
                <c:pt idx="28">
                  <c:v>129938374.0480611</c:v>
                </c:pt>
                <c:pt idx="29">
                  <c:v>129213413.60150628</c:v>
                </c:pt>
                <c:pt idx="30">
                  <c:v>127424140.49156061</c:v>
                </c:pt>
                <c:pt idx="31">
                  <c:v>125661319.59693308</c:v>
                </c:pt>
                <c:pt idx="32">
                  <c:v>123918656.13911223</c:v>
                </c:pt>
                <c:pt idx="33">
                  <c:v>122192260.08643357</c:v>
                </c:pt>
                <c:pt idx="34">
                  <c:v>120479160.86926246</c:v>
                </c:pt>
                <c:pt idx="35">
                  <c:v>118777873.20278156</c:v>
                </c:pt>
                <c:pt idx="36">
                  <c:v>117087123.98571885</c:v>
                </c:pt>
                <c:pt idx="37">
                  <c:v>115406347.3952868</c:v>
                </c:pt>
                <c:pt idx="38">
                  <c:v>113735189.79224321</c:v>
                </c:pt>
                <c:pt idx="39">
                  <c:v>112074075.54367867</c:v>
                </c:pt>
                <c:pt idx="40">
                  <c:v>110423711.92807776</c:v>
                </c:pt>
                <c:pt idx="41">
                  <c:v>108784876.95177323</c:v>
                </c:pt>
                <c:pt idx="42">
                  <c:v>107158843.71603712</c:v>
                </c:pt>
                <c:pt idx="43">
                  <c:v>105546602.41074768</c:v>
                </c:pt>
                <c:pt idx="44">
                  <c:v>103949072.49793468</c:v>
                </c:pt>
                <c:pt idx="45">
                  <c:v>102367031.98393098</c:v>
                </c:pt>
                <c:pt idx="46">
                  <c:v>100800905.23582727</c:v>
                </c:pt>
                <c:pt idx="47">
                  <c:v>99250975.165017307</c:v>
                </c:pt>
                <c:pt idx="48">
                  <c:v>97717312.499349564</c:v>
                </c:pt>
                <c:pt idx="49">
                  <c:v>96200129.422369346</c:v>
                </c:pt>
                <c:pt idx="50">
                  <c:v>94699425.934076667</c:v>
                </c:pt>
                <c:pt idx="51">
                  <c:v>93215202.034471542</c:v>
                </c:pt>
                <c:pt idx="52">
                  <c:v>91747599.179250851</c:v>
                </c:pt>
                <c:pt idx="53">
                  <c:v>90296475.9127177</c:v>
                </c:pt>
                <c:pt idx="54">
                  <c:v>88862115.146265835</c:v>
                </c:pt>
                <c:pt idx="55">
                  <c:v>87444446.152046889</c:v>
                </c:pt>
                <c:pt idx="56">
                  <c:v>86043610.385757625</c:v>
                </c:pt>
                <c:pt idx="57">
                  <c:v>84659607.847398177</c:v>
                </c:pt>
                <c:pt idx="58">
                  <c:v>83292438.536968485</c:v>
                </c:pt>
                <c:pt idx="59">
                  <c:v>81942314.63801387</c:v>
                </c:pt>
                <c:pt idx="60">
                  <c:v>80609023.966989055</c:v>
                </c:pt>
                <c:pt idx="61">
                  <c:v>79292778.707439274</c:v>
                </c:pt>
                <c:pt idx="62">
                  <c:v>77993437.403667763</c:v>
                </c:pt>
                <c:pt idx="63">
                  <c:v>76711070.783522844</c:v>
                </c:pt>
                <c:pt idx="64">
                  <c:v>75445608.119156137</c:v>
                </c:pt>
                <c:pt idx="65">
                  <c:v>74197049.410567656</c:v>
                </c:pt>
                <c:pt idx="66">
                  <c:v>72965394.657757372</c:v>
                </c:pt>
                <c:pt idx="67">
                  <c:v>71750573.132876873</c:v>
                </c:pt>
                <c:pt idx="68">
                  <c:v>70552514.108077645</c:v>
                </c:pt>
                <c:pt idx="69">
                  <c:v>69371217.583359793</c:v>
                </c:pt>
                <c:pt idx="70">
                  <c:v>68206542.103026316</c:v>
                </c:pt>
                <c:pt idx="71">
                  <c:v>67058416.939228825</c:v>
                </c:pt>
                <c:pt idx="72">
                  <c:v>65926912.8198158</c:v>
                </c:pt>
                <c:pt idx="73">
                  <c:v>64811746.833393395</c:v>
                </c:pt>
                <c:pt idx="74">
                  <c:v>63712989.707810096</c:v>
                </c:pt>
                <c:pt idx="75">
                  <c:v>62630429.259520538</c:v>
                </c:pt>
                <c:pt idx="76">
                  <c:v>61563994.760676287</c:v>
                </c:pt>
                <c:pt idx="77">
                  <c:v>60513615.483428955</c:v>
                </c:pt>
                <c:pt idx="78">
                  <c:v>59479149.972081564</c:v>
                </c:pt>
                <c:pt idx="79">
                  <c:v>58460527.498785727</c:v>
                </c:pt>
                <c:pt idx="80">
                  <c:v>57457606.607844546</c:v>
                </c:pt>
                <c:pt idx="81">
                  <c:v>56470175.11571268</c:v>
                </c:pt>
                <c:pt idx="82">
                  <c:v>55498233.02239015</c:v>
                </c:pt>
                <c:pt idx="83">
                  <c:v>54541497.416483127</c:v>
                </c:pt>
                <c:pt idx="84">
                  <c:v>53600039.025840089</c:v>
                </c:pt>
                <c:pt idx="85">
                  <c:v>52673574.939067252</c:v>
                </c:pt>
                <c:pt idx="86">
                  <c:v>51761963.700467795</c:v>
                </c:pt>
                <c:pt idx="87">
                  <c:v>50865063.854344711</c:v>
                </c:pt>
                <c:pt idx="88">
                  <c:v>49982804.672849603</c:v>
                </c:pt>
                <c:pt idx="89">
                  <c:v>49114903.244588725</c:v>
                </c:pt>
                <c:pt idx="90">
                  <c:v>48261359.569562048</c:v>
                </c:pt>
                <c:pt idx="91">
                  <c:v>47421820.008527376</c:v>
                </c:pt>
                <c:pt idx="92">
                  <c:v>46596355.289333098</c:v>
                </c:pt>
                <c:pt idx="93">
                  <c:v>45784682.500585534</c:v>
                </c:pt>
                <c:pt idx="94">
                  <c:v>44986589.458739243</c:v>
                </c:pt>
                <c:pt idx="95">
                  <c:v>44202076.163794249</c:v>
                </c:pt>
                <c:pt idx="96">
                  <c:v>43430788.976508409</c:v>
                </c:pt>
                <c:pt idx="97">
                  <c:v>42672657.16903317</c:v>
                </c:pt>
                <c:pt idx="98">
                  <c:v>41927610.013520159</c:v>
                </c:pt>
                <c:pt idx="99">
                  <c:v>41195293.870727152</c:v>
                </c:pt>
                <c:pt idx="100">
                  <c:v>40475638.012805685</c:v>
                </c:pt>
                <c:pt idx="101">
                  <c:v>39768430.256210402</c:v>
                </c:pt>
                <c:pt idx="102">
                  <c:v>39073599.873092905</c:v>
                </c:pt>
                <c:pt idx="103">
                  <c:v>38390934.679907851</c:v>
                </c:pt>
                <c:pt idx="104">
                  <c:v>37720222.493109867</c:v>
                </c:pt>
                <c:pt idx="105">
                  <c:v>37061321.857002094</c:v>
                </c:pt>
                <c:pt idx="106">
                  <c:v>36414091.315887667</c:v>
                </c:pt>
                <c:pt idx="107">
                  <c:v>35778318.686221182</c:v>
                </c:pt>
                <c:pt idx="108">
                  <c:v>35153862.512305833</c:v>
                </c:pt>
                <c:pt idx="109">
                  <c:v>34540510.610596269</c:v>
                </c:pt>
                <c:pt idx="110">
                  <c:v>33938192.253243975</c:v>
                </c:pt>
                <c:pt idx="111">
                  <c:v>33346624.52885529</c:v>
                </c:pt>
                <c:pt idx="112">
                  <c:v>32765736.709581658</c:v>
                </c:pt>
                <c:pt idx="113">
                  <c:v>32195387.339726251</c:v>
                </c:pt>
                <c:pt idx="114">
                  <c:v>31635293.507895276</c:v>
                </c:pt>
                <c:pt idx="115">
                  <c:v>31085384.486240264</c:v>
                </c:pt>
                <c:pt idx="116">
                  <c:v>30545448.091215953</c:v>
                </c:pt>
                <c:pt idx="117">
                  <c:v>30015342.867125377</c:v>
                </c:pt>
                <c:pt idx="118">
                  <c:v>29494998.086120132</c:v>
                </c:pt>
                <c:pt idx="119">
                  <c:v>28984060.108957995</c:v>
                </c:pt>
                <c:pt idx="120">
                  <c:v>28482599.663487401</c:v>
                </c:pt>
                <c:pt idx="121">
                  <c:v>27990263.110466134</c:v>
                </c:pt>
                <c:pt idx="122">
                  <c:v>27506979.722045761</c:v>
                </c:pt>
                <c:pt idx="123">
                  <c:v>27032678.770377822</c:v>
                </c:pt>
                <c:pt idx="124">
                  <c:v>26567077.344068535</c:v>
                </c:pt>
                <c:pt idx="125">
                  <c:v>26110104.715269413</c:v>
                </c:pt>
                <c:pt idx="126">
                  <c:v>25661548.700435232</c:v>
                </c:pt>
                <c:pt idx="127">
                  <c:v>25221338.571717449</c:v>
                </c:pt>
                <c:pt idx="128">
                  <c:v>24789332.873419244</c:v>
                </c:pt>
                <c:pt idx="129">
                  <c:v>24365319.421995252</c:v>
                </c:pt>
                <c:pt idx="130">
                  <c:v>23949156.761748549</c:v>
                </c:pt>
                <c:pt idx="131">
                  <c:v>23540774.164830737</c:v>
                </c:pt>
                <c:pt idx="132">
                  <c:v>23140030.175544932</c:v>
                </c:pt>
                <c:pt idx="133">
                  <c:v>22746712.610345814</c:v>
                </c:pt>
                <c:pt idx="134">
                  <c:v>22360750.741384875</c:v>
                </c:pt>
                <c:pt idx="135">
                  <c:v>21982003.11296526</c:v>
                </c:pt>
                <c:pt idx="136">
                  <c:v>21610328.269390069</c:v>
                </c:pt>
                <c:pt idx="137">
                  <c:v>21245584.754962463</c:v>
                </c:pt>
                <c:pt idx="138">
                  <c:v>20887701.84183396</c:v>
                </c:pt>
                <c:pt idx="139">
                  <c:v>20536538.074307639</c:v>
                </c:pt>
                <c:pt idx="140">
                  <c:v>20191881.268838219</c:v>
                </c:pt>
                <c:pt idx="141">
                  <c:v>19853731.425425686</c:v>
                </c:pt>
                <c:pt idx="142">
                  <c:v>19521876.360524703</c:v>
                </c:pt>
                <c:pt idx="143">
                  <c:v>19196316.074135248</c:v>
                </c:pt>
                <c:pt idx="144">
                  <c:v>18876767.654863581</c:v>
                </c:pt>
                <c:pt idx="145">
                  <c:v>18563231.102709666</c:v>
                </c:pt>
                <c:pt idx="146">
                  <c:v>18255564.961976651</c:v>
                </c:pt>
                <c:pt idx="147">
                  <c:v>17953698.504816104</c:v>
                </c:pt>
                <c:pt idx="148">
                  <c:v>17657490.275531057</c:v>
                </c:pt>
                <c:pt idx="149">
                  <c:v>17366798.818424691</c:v>
                </c:pt>
                <c:pt idx="150">
                  <c:v>17081553.405648533</c:v>
                </c:pt>
                <c:pt idx="151">
                  <c:v>16801683.309354175</c:v>
                </c:pt>
                <c:pt idx="152">
                  <c:v>16526976.345996244</c:v>
                </c:pt>
                <c:pt idx="153">
                  <c:v>16257432.515574744</c:v>
                </c:pt>
                <c:pt idx="154">
                  <c:v>15992981.090241246</c:v>
                </c:pt>
                <c:pt idx="155">
                  <c:v>15733409.886450389</c:v>
                </c:pt>
                <c:pt idx="156">
                  <c:v>15478718.904202221</c:v>
                </c:pt>
                <c:pt idx="157">
                  <c:v>15228766.687799793</c:v>
                </c:pt>
                <c:pt idx="158">
                  <c:v>14983482.509394731</c:v>
                </c:pt>
                <c:pt idx="159">
                  <c:v>14742795.641138528</c:v>
                </c:pt>
                <c:pt idx="160">
                  <c:v>14506564.62733433</c:v>
                </c:pt>
                <c:pt idx="161">
                  <c:v>14274718.740133662</c:v>
                </c:pt>
                <c:pt idx="162">
                  <c:v>14047187.251688138</c:v>
                </c:pt>
                <c:pt idx="163">
                  <c:v>13823899.434149269</c:v>
                </c:pt>
                <c:pt idx="164">
                  <c:v>13604713.83182014</c:v>
                </c:pt>
                <c:pt idx="165">
                  <c:v>13389630.444700807</c:v>
                </c:pt>
                <c:pt idx="166">
                  <c:v>13178578.544942793</c:v>
                </c:pt>
                <c:pt idx="167">
                  <c:v>12971345.949000819</c:v>
                </c:pt>
                <c:pt idx="168">
                  <c:v>12768003.384723237</c:v>
                </c:pt>
                <c:pt idx="169">
                  <c:v>12568338.668564761</c:v>
                </c:pt>
                <c:pt idx="170">
                  <c:v>12372422.528373862</c:v>
                </c:pt>
                <c:pt idx="171">
                  <c:v>12180113.508453604</c:v>
                </c:pt>
                <c:pt idx="172">
                  <c:v>11991340.880955603</c:v>
                </c:pt>
                <c:pt idx="173">
                  <c:v>11806033.918031348</c:v>
                </c:pt>
                <c:pt idx="174">
                  <c:v>11624051.163983991</c:v>
                </c:pt>
                <c:pt idx="175">
                  <c:v>11445534.074510382</c:v>
                </c:pt>
                <c:pt idx="176">
                  <c:v>11270199.738216776</c:v>
                </c:pt>
                <c:pt idx="177">
                  <c:v>11098048.155103171</c:v>
                </c:pt>
                <c:pt idx="178">
                  <c:v>10929079.325169567</c:v>
                </c:pt>
                <c:pt idx="179">
                  <c:v>10763151.79271907</c:v>
                </c:pt>
                <c:pt idx="180">
                  <c:v>10600336.28560015</c:v>
                </c:pt>
                <c:pt idx="181">
                  <c:v>10440349.892418979</c:v>
                </c:pt>
                <c:pt idx="182">
                  <c:v>10283334.068872489</c:v>
                </c:pt>
                <c:pt idx="183">
                  <c:v>10129147.359263746</c:v>
                </c:pt>
                <c:pt idx="184">
                  <c:v>9977789.7635927945</c:v>
                </c:pt>
                <c:pt idx="185">
                  <c:v>9829119.826162735</c:v>
                </c:pt>
                <c:pt idx="186">
                  <c:v>9683137.5469735302</c:v>
                </c:pt>
                <c:pt idx="187">
                  <c:v>9539772.1981767938</c:v>
                </c:pt>
                <c:pt idx="188">
                  <c:v>9398953.051924061</c:v>
                </c:pt>
                <c:pt idx="189">
                  <c:v>9260680.1082152873</c:v>
                </c:pt>
                <c:pt idx="190">
                  <c:v>9124882.6392021328</c:v>
                </c:pt>
                <c:pt idx="191">
                  <c:v>8991560.6448844671</c:v>
                </c:pt>
                <c:pt idx="192">
                  <c:v>8860501.9417170584</c:v>
                </c:pt>
                <c:pt idx="193">
                  <c:v>8731847.9853967596</c:v>
                </c:pt>
                <c:pt idx="194">
                  <c:v>8605457.3202266321</c:v>
                </c:pt>
                <c:pt idx="195">
                  <c:v>8481329.9462067597</c:v>
                </c:pt>
                <c:pt idx="196">
                  <c:v>8359395.1354886759</c:v>
                </c:pt>
                <c:pt idx="197">
                  <c:v>8239582.1602239152</c:v>
                </c:pt>
                <c:pt idx="198">
                  <c:v>8121891.0204124749</c:v>
                </c:pt>
                <c:pt idx="199">
                  <c:v>8006321.7160543939</c:v>
                </c:pt>
                <c:pt idx="200">
                  <c:v>7892662.0636042776</c:v>
                </c:pt>
                <c:pt idx="201">
                  <c:v>7781124.2466075188</c:v>
                </c:pt>
                <c:pt idx="202">
                  <c:v>7671425.3536702972</c:v>
                </c:pt>
                <c:pt idx="203">
                  <c:v>7563706.8404895011</c:v>
                </c:pt>
                <c:pt idx="204">
                  <c:v>7457827.2513682796</c:v>
                </c:pt>
                <c:pt idx="205">
                  <c:v>7353786.5863065934</c:v>
                </c:pt>
                <c:pt idx="206">
                  <c:v>7251514.1174560571</c:v>
                </c:pt>
                <c:pt idx="207">
                  <c:v>7151080.5726650516</c:v>
                </c:pt>
                <c:pt idx="208">
                  <c:v>7052344.4962366885</c:v>
                </c:pt>
                <c:pt idx="209">
                  <c:v>6955305.8881710442</c:v>
                </c:pt>
                <c:pt idx="210">
                  <c:v>6859964.7484680032</c:v>
                </c:pt>
                <c:pt idx="211">
                  <c:v>6766179.621430791</c:v>
                </c:pt>
                <c:pt idx="212">
                  <c:v>6674021.23490775</c:v>
                </c:pt>
                <c:pt idx="213">
                  <c:v>6583489.5888989652</c:v>
                </c:pt>
                <c:pt idx="214">
                  <c:v>6494443.2277075006</c:v>
                </c:pt>
                <c:pt idx="215">
                  <c:v>6406952.8791818256</c:v>
                </c:pt>
                <c:pt idx="216">
                  <c:v>6320877.0876250006</c:v>
                </c:pt>
                <c:pt idx="217">
                  <c:v>6236286.5808855398</c:v>
                </c:pt>
                <c:pt idx="218">
                  <c:v>6153181.3589633992</c:v>
                </c:pt>
                <c:pt idx="219">
                  <c:v>6071419.966161726</c:v>
                </c:pt>
                <c:pt idx="220">
                  <c:v>5991002.4024804793</c:v>
                </c:pt>
                <c:pt idx="221">
                  <c:v>5911928.6679196609</c:v>
                </c:pt>
                <c:pt idx="222">
                  <c:v>5834198.7624793081</c:v>
                </c:pt>
                <c:pt idx="223">
                  <c:v>5757812.6861593854</c:v>
                </c:pt>
              </c:numCache>
            </c:numRef>
          </c:xVal>
          <c:yVal>
            <c:numRef>
              <c:f>'heat flux data'!$AH$6:$AH$229</c:f>
              <c:numCache>
                <c:formatCode>General</c:formatCode>
                <c:ptCount val="224"/>
                <c:pt idx="0">
                  <c:v>16.503174418604647</c:v>
                </c:pt>
                <c:pt idx="1">
                  <c:v>16.362523255813954</c:v>
                </c:pt>
                <c:pt idx="2">
                  <c:v>16.225574127906974</c:v>
                </c:pt>
                <c:pt idx="3">
                  <c:v>16.092340116279068</c:v>
                </c:pt>
                <c:pt idx="4">
                  <c:v>15.962784156976744</c:v>
                </c:pt>
                <c:pt idx="5">
                  <c:v>15.836869186046512</c:v>
                </c:pt>
                <c:pt idx="6">
                  <c:v>15.714551598837209</c:v>
                </c:pt>
                <c:pt idx="7">
                  <c:v>15.595785610465114</c:v>
                </c:pt>
                <c:pt idx="8">
                  <c:v>15.480521075581395</c:v>
                </c:pt>
                <c:pt idx="9">
                  <c:v>15.368705668604651</c:v>
                </c:pt>
                <c:pt idx="10">
                  <c:v>15.260284883720932</c:v>
                </c:pt>
                <c:pt idx="11">
                  <c:v>15.155208575581394</c:v>
                </c:pt>
                <c:pt idx="12">
                  <c:v>15.053420058139533</c:v>
                </c:pt>
                <c:pt idx="13">
                  <c:v>14.954862645348836</c:v>
                </c:pt>
                <c:pt idx="14">
                  <c:v>14.859473110465116</c:v>
                </c:pt>
                <c:pt idx="15">
                  <c:v>14.767194767441861</c:v>
                </c:pt>
                <c:pt idx="16">
                  <c:v>14.67795566860465</c:v>
                </c:pt>
                <c:pt idx="17">
                  <c:v>14.591683866279068</c:v>
                </c:pt>
                <c:pt idx="18">
                  <c:v>14.508311773255816</c:v>
                </c:pt>
                <c:pt idx="19">
                  <c:v>14.427765261627906</c:v>
                </c:pt>
                <c:pt idx="20">
                  <c:v>14.132502906976741</c:v>
                </c:pt>
                <c:pt idx="21">
                  <c:v>13.87736773255814</c:v>
                </c:pt>
                <c:pt idx="22">
                  <c:v>13.658230377906976</c:v>
                </c:pt>
                <c:pt idx="23">
                  <c:v>13.471007267441859</c:v>
                </c:pt>
                <c:pt idx="24">
                  <c:v>13.311930959302325</c:v>
                </c:pt>
                <c:pt idx="25">
                  <c:v>13.177589389534882</c:v>
                </c:pt>
                <c:pt idx="26">
                  <c:v>13.064969476744187</c:v>
                </c:pt>
                <c:pt idx="27">
                  <c:v>12.971365552325581</c:v>
                </c:pt>
                <c:pt idx="28">
                  <c:v>12.894364098837208</c:v>
                </c:pt>
                <c:pt idx="29">
                  <c:v>12.831841569767441</c:v>
                </c:pt>
                <c:pt idx="30">
                  <c:v>12.727061773255812</c:v>
                </c:pt>
                <c:pt idx="31">
                  <c:v>12.677803779069768</c:v>
                </c:pt>
                <c:pt idx="32">
                  <c:v>12.666924418604649</c:v>
                </c:pt>
                <c:pt idx="33">
                  <c:v>12.682502180232557</c:v>
                </c:pt>
                <c:pt idx="34">
                  <c:v>12.716583575581394</c:v>
                </c:pt>
                <c:pt idx="35">
                  <c:v>12.763824854651162</c:v>
                </c:pt>
                <c:pt idx="36">
                  <c:v>12.820384447674417</c:v>
                </c:pt>
                <c:pt idx="37">
                  <c:v>12.88288953488372</c:v>
                </c:pt>
                <c:pt idx="38">
                  <c:v>12.947810319767441</c:v>
                </c:pt>
                <c:pt idx="39">
                  <c:v>13.011573401162789</c:v>
                </c:pt>
                <c:pt idx="40">
                  <c:v>13.071015261627906</c:v>
                </c:pt>
                <c:pt idx="41">
                  <c:v>13.123977470930232</c:v>
                </c:pt>
                <c:pt idx="42">
                  <c:v>13.169703488372093</c:v>
                </c:pt>
                <c:pt idx="43">
                  <c:v>13.208607558139535</c:v>
                </c:pt>
                <c:pt idx="44">
                  <c:v>13.24195203488372</c:v>
                </c:pt>
                <c:pt idx="45">
                  <c:v>13.271350290697674</c:v>
                </c:pt>
                <c:pt idx="46">
                  <c:v>13.298406976744184</c:v>
                </c:pt>
                <c:pt idx="47">
                  <c:v>13.324390988372093</c:v>
                </c:pt>
                <c:pt idx="48">
                  <c:v>13.350093749999999</c:v>
                </c:pt>
                <c:pt idx="49">
                  <c:v>13.375894622093021</c:v>
                </c:pt>
                <c:pt idx="50">
                  <c:v>13.401839389534882</c:v>
                </c:pt>
                <c:pt idx="51">
                  <c:v>13.4278125</c:v>
                </c:pt>
                <c:pt idx="52">
                  <c:v>13.453632994186044</c:v>
                </c:pt>
                <c:pt idx="53">
                  <c:v>13.479119912790697</c:v>
                </c:pt>
                <c:pt idx="54">
                  <c:v>13.504140261627906</c:v>
                </c:pt>
                <c:pt idx="55">
                  <c:v>13.528593749999999</c:v>
                </c:pt>
                <c:pt idx="56">
                  <c:v>13.552421511627907</c:v>
                </c:pt>
                <c:pt idx="57">
                  <c:v>13.575590843023255</c:v>
                </c:pt>
                <c:pt idx="58">
                  <c:v>13.598086482558138</c:v>
                </c:pt>
                <c:pt idx="59">
                  <c:v>13.61991715116279</c:v>
                </c:pt>
                <c:pt idx="60">
                  <c:v>13.641078488372093</c:v>
                </c:pt>
                <c:pt idx="61">
                  <c:v>13.661574854651162</c:v>
                </c:pt>
                <c:pt idx="62">
                  <c:v>13.681399709302324</c:v>
                </c:pt>
                <c:pt idx="63">
                  <c:v>13.700550872093023</c:v>
                </c:pt>
                <c:pt idx="64">
                  <c:v>13.71901090116279</c:v>
                </c:pt>
                <c:pt idx="65">
                  <c:v>13.736781976744185</c:v>
                </c:pt>
                <c:pt idx="66">
                  <c:v>13.753857558139535</c:v>
                </c:pt>
                <c:pt idx="67">
                  <c:v>13.770224563953489</c:v>
                </c:pt>
                <c:pt idx="68">
                  <c:v>13.785874273255814</c:v>
                </c:pt>
                <c:pt idx="69">
                  <c:v>13.80079796511628</c:v>
                </c:pt>
                <c:pt idx="70">
                  <c:v>13.814984738372093</c:v>
                </c:pt>
                <c:pt idx="71">
                  <c:v>13.828438953488371</c:v>
                </c:pt>
                <c:pt idx="72">
                  <c:v>13.841156249999999</c:v>
                </c:pt>
                <c:pt idx="73">
                  <c:v>13.853132267441861</c:v>
                </c:pt>
                <c:pt idx="74">
                  <c:v>13.864360465116278</c:v>
                </c:pt>
                <c:pt idx="75">
                  <c:v>13.874836482558138</c:v>
                </c:pt>
                <c:pt idx="76">
                  <c:v>13.884549418604649</c:v>
                </c:pt>
                <c:pt idx="77">
                  <c:v>13.893510174418603</c:v>
                </c:pt>
                <c:pt idx="78">
                  <c:v>13.901714389534883</c:v>
                </c:pt>
                <c:pt idx="79">
                  <c:v>13.909162063953488</c:v>
                </c:pt>
                <c:pt idx="80">
                  <c:v>13.915853197674418</c:v>
                </c:pt>
                <c:pt idx="81">
                  <c:v>13.92178125</c:v>
                </c:pt>
                <c:pt idx="82">
                  <c:v>13.926948401162791</c:v>
                </c:pt>
                <c:pt idx="83">
                  <c:v>13.931343749999998</c:v>
                </c:pt>
                <c:pt idx="84">
                  <c:v>13.934980377906975</c:v>
                </c:pt>
                <c:pt idx="85">
                  <c:v>13.937856104651162</c:v>
                </c:pt>
                <c:pt idx="86">
                  <c:v>13.939973110465116</c:v>
                </c:pt>
                <c:pt idx="87">
                  <c:v>13.94132703488372</c:v>
                </c:pt>
                <c:pt idx="88">
                  <c:v>13.94192441860465</c:v>
                </c:pt>
                <c:pt idx="89">
                  <c:v>13.941760901162789</c:v>
                </c:pt>
                <c:pt idx="90">
                  <c:v>13.940843023255812</c:v>
                </c:pt>
                <c:pt idx="91">
                  <c:v>13.939162063953487</c:v>
                </c:pt>
                <c:pt idx="92">
                  <c:v>13.936735465116278</c:v>
                </c:pt>
                <c:pt idx="93">
                  <c:v>13.933561046511628</c:v>
                </c:pt>
                <c:pt idx="94">
                  <c:v>13.929647529069767</c:v>
                </c:pt>
                <c:pt idx="95">
                  <c:v>13.92499273255814</c:v>
                </c:pt>
                <c:pt idx="96">
                  <c:v>13.919605377906976</c:v>
                </c:pt>
                <c:pt idx="97">
                  <c:v>13.913489825581395</c:v>
                </c:pt>
                <c:pt idx="98">
                  <c:v>13.906650436046512</c:v>
                </c:pt>
                <c:pt idx="99">
                  <c:v>13.899091569767442</c:v>
                </c:pt>
                <c:pt idx="100">
                  <c:v>13.890813226744186</c:v>
                </c:pt>
                <c:pt idx="101">
                  <c:v>13.881832848837208</c:v>
                </c:pt>
                <c:pt idx="102">
                  <c:v>13.872154796511627</c:v>
                </c:pt>
                <c:pt idx="103">
                  <c:v>13.861785610465114</c:v>
                </c:pt>
                <c:pt idx="104">
                  <c:v>13.850729651162791</c:v>
                </c:pt>
                <c:pt idx="105">
                  <c:v>13.838997819767441</c:v>
                </c:pt>
                <c:pt idx="106">
                  <c:v>13.826592296511626</c:v>
                </c:pt>
                <c:pt idx="107">
                  <c:v>13.813521802325582</c:v>
                </c:pt>
                <c:pt idx="108">
                  <c:v>13.799795058139534</c:v>
                </c:pt>
                <c:pt idx="109">
                  <c:v>13.785418604651163</c:v>
                </c:pt>
                <c:pt idx="110">
                  <c:v>13.770392441860466</c:v>
                </c:pt>
                <c:pt idx="111">
                  <c:v>13.754736191860465</c:v>
                </c:pt>
                <c:pt idx="112">
                  <c:v>13.738458575581395</c:v>
                </c:pt>
                <c:pt idx="113">
                  <c:v>13.72156613372093</c:v>
                </c:pt>
                <c:pt idx="114">
                  <c:v>13.704067587209302</c:v>
                </c:pt>
                <c:pt idx="115">
                  <c:v>13.685971656976744</c:v>
                </c:pt>
                <c:pt idx="116">
                  <c:v>13.667287063953488</c:v>
                </c:pt>
                <c:pt idx="117">
                  <c:v>13.648022529069767</c:v>
                </c:pt>
                <c:pt idx="118">
                  <c:v>13.628186773255814</c:v>
                </c:pt>
                <c:pt idx="119">
                  <c:v>13.607790697674417</c:v>
                </c:pt>
                <c:pt idx="120">
                  <c:v>13.586840843023255</c:v>
                </c:pt>
                <c:pt idx="121">
                  <c:v>13.565348110465116</c:v>
                </c:pt>
                <c:pt idx="122">
                  <c:v>13.543310319767443</c:v>
                </c:pt>
                <c:pt idx="123">
                  <c:v>13.520753633720929</c:v>
                </c:pt>
                <c:pt idx="124">
                  <c:v>13.497684593023255</c:v>
                </c:pt>
                <c:pt idx="125">
                  <c:v>13.474111918604651</c:v>
                </c:pt>
                <c:pt idx="126">
                  <c:v>13.450046511627907</c:v>
                </c:pt>
                <c:pt idx="127">
                  <c:v>13.425497093023257</c:v>
                </c:pt>
                <c:pt idx="128">
                  <c:v>13.400474563953487</c:v>
                </c:pt>
                <c:pt idx="129">
                  <c:v>13.374983284883719</c:v>
                </c:pt>
                <c:pt idx="130">
                  <c:v>13.34903851744186</c:v>
                </c:pt>
                <c:pt idx="131">
                  <c:v>13.322646802325581</c:v>
                </c:pt>
                <c:pt idx="132">
                  <c:v>13.295816860465116</c:v>
                </c:pt>
                <c:pt idx="133">
                  <c:v>13.268559593023255</c:v>
                </c:pt>
                <c:pt idx="134">
                  <c:v>13.240881540697673</c:v>
                </c:pt>
                <c:pt idx="135">
                  <c:v>13.212795784883722</c:v>
                </c:pt>
                <c:pt idx="136">
                  <c:v>13.184300145348836</c:v>
                </c:pt>
                <c:pt idx="137">
                  <c:v>13.155418604651162</c:v>
                </c:pt>
                <c:pt idx="138">
                  <c:v>13.126157703488371</c:v>
                </c:pt>
                <c:pt idx="139">
                  <c:v>13.096526162790697</c:v>
                </c:pt>
                <c:pt idx="140">
                  <c:v>13.06653488372093</c:v>
                </c:pt>
                <c:pt idx="141">
                  <c:v>13.036190406976743</c:v>
                </c:pt>
                <c:pt idx="142">
                  <c:v>13.005501453488371</c:v>
                </c:pt>
                <c:pt idx="143">
                  <c:v>12.974476744186047</c:v>
                </c:pt>
                <c:pt idx="144">
                  <c:v>12.943129360465116</c:v>
                </c:pt>
                <c:pt idx="145">
                  <c:v>12.911463662790696</c:v>
                </c:pt>
                <c:pt idx="146">
                  <c:v>12.87949055232558</c:v>
                </c:pt>
                <c:pt idx="147">
                  <c:v>12.84721875</c:v>
                </c:pt>
                <c:pt idx="148">
                  <c:v>12.814654796511629</c:v>
                </c:pt>
                <c:pt idx="149">
                  <c:v>12.781811773255813</c:v>
                </c:pt>
                <c:pt idx="150">
                  <c:v>12.748694040697673</c:v>
                </c:pt>
                <c:pt idx="151">
                  <c:v>12.715310319767442</c:v>
                </c:pt>
                <c:pt idx="152">
                  <c:v>12.681673691860466</c:v>
                </c:pt>
                <c:pt idx="153">
                  <c:v>12.647786337209302</c:v>
                </c:pt>
                <c:pt idx="154">
                  <c:v>12.613659156976745</c:v>
                </c:pt>
                <c:pt idx="155">
                  <c:v>12.579292151162791</c:v>
                </c:pt>
                <c:pt idx="156">
                  <c:v>12.544702761627907</c:v>
                </c:pt>
                <c:pt idx="157">
                  <c:v>12.509901889534882</c:v>
                </c:pt>
                <c:pt idx="158">
                  <c:v>12.474893895348835</c:v>
                </c:pt>
                <c:pt idx="159">
                  <c:v>12.439685319767442</c:v>
                </c:pt>
                <c:pt idx="160">
                  <c:v>12.40428488372093</c:v>
                </c:pt>
                <c:pt idx="161">
                  <c:v>12.368699127906977</c:v>
                </c:pt>
                <c:pt idx="162">
                  <c:v>12.332936773255813</c:v>
                </c:pt>
                <c:pt idx="163">
                  <c:v>12.297002180232559</c:v>
                </c:pt>
                <c:pt idx="164">
                  <c:v>12.26090625</c:v>
                </c:pt>
                <c:pt idx="165">
                  <c:v>12.224653343023256</c:v>
                </c:pt>
                <c:pt idx="166">
                  <c:v>12.188252180232556</c:v>
                </c:pt>
                <c:pt idx="167">
                  <c:v>12.151707122093022</c:v>
                </c:pt>
                <c:pt idx="168">
                  <c:v>12.115026889534883</c:v>
                </c:pt>
                <c:pt idx="169">
                  <c:v>12.078218023255813</c:v>
                </c:pt>
                <c:pt idx="170">
                  <c:v>12.041287063953488</c:v>
                </c:pt>
                <c:pt idx="171">
                  <c:v>12.00424055232558</c:v>
                </c:pt>
                <c:pt idx="172">
                  <c:v>11.96708284883721</c:v>
                </c:pt>
                <c:pt idx="173">
                  <c:v>11.929822674418604</c:v>
                </c:pt>
                <c:pt idx="174">
                  <c:v>11.892464389534885</c:v>
                </c:pt>
                <c:pt idx="175">
                  <c:v>11.85501453488372</c:v>
                </c:pt>
                <c:pt idx="176">
                  <c:v>11.817481831395348</c:v>
                </c:pt>
                <c:pt idx="177">
                  <c:v>11.779866279069768</c:v>
                </c:pt>
                <c:pt idx="178">
                  <c:v>11.742178779069768</c:v>
                </c:pt>
                <c:pt idx="179">
                  <c:v>11.704423691860464</c:v>
                </c:pt>
                <c:pt idx="180">
                  <c:v>11.666605377906976</c:v>
                </c:pt>
                <c:pt idx="181">
                  <c:v>11.628728197674418</c:v>
                </c:pt>
                <c:pt idx="182">
                  <c:v>11.590800872093023</c:v>
                </c:pt>
                <c:pt idx="183">
                  <c:v>11.552825581395348</c:v>
                </c:pt>
                <c:pt idx="184">
                  <c:v>11.514800145348836</c:v>
                </c:pt>
                <c:pt idx="185">
                  <c:v>11.476744186046512</c:v>
                </c:pt>
                <c:pt idx="186">
                  <c:v>11.438655523255813</c:v>
                </c:pt>
                <c:pt idx="187">
                  <c:v>11.400540697674419</c:v>
                </c:pt>
                <c:pt idx="188">
                  <c:v>11.362406249999998</c:v>
                </c:pt>
                <c:pt idx="189">
                  <c:v>11.324252180232559</c:v>
                </c:pt>
                <c:pt idx="190">
                  <c:v>11.286087209302327</c:v>
                </c:pt>
                <c:pt idx="191">
                  <c:v>11.247913517441859</c:v>
                </c:pt>
                <c:pt idx="192">
                  <c:v>11.209735465116278</c:v>
                </c:pt>
                <c:pt idx="193">
                  <c:v>11.171557412790696</c:v>
                </c:pt>
                <c:pt idx="194">
                  <c:v>11.133381540697673</c:v>
                </c:pt>
                <c:pt idx="195">
                  <c:v>11.095216569767441</c:v>
                </c:pt>
                <c:pt idx="196">
                  <c:v>11.057062499999999</c:v>
                </c:pt>
                <c:pt idx="197">
                  <c:v>11.018923691860463</c:v>
                </c:pt>
                <c:pt idx="198">
                  <c:v>10.980806686046511</c:v>
                </c:pt>
                <c:pt idx="199">
                  <c:v>10.942713662790696</c:v>
                </c:pt>
                <c:pt idx="200">
                  <c:v>10.904644622093024</c:v>
                </c:pt>
                <c:pt idx="201">
                  <c:v>10.86660828488372</c:v>
                </c:pt>
                <c:pt idx="202">
                  <c:v>10.828606831395348</c:v>
                </c:pt>
                <c:pt idx="203">
                  <c:v>10.790642441860465</c:v>
                </c:pt>
                <c:pt idx="204">
                  <c:v>10.752719476744184</c:v>
                </c:pt>
                <c:pt idx="205">
                  <c:v>10.714840116279069</c:v>
                </c:pt>
                <c:pt idx="206">
                  <c:v>10.677006540697674</c:v>
                </c:pt>
                <c:pt idx="207">
                  <c:v>10.639225290697674</c:v>
                </c:pt>
                <c:pt idx="208">
                  <c:v>10.60149636627907</c:v>
                </c:pt>
                <c:pt idx="209">
                  <c:v>10.563824127906976</c:v>
                </c:pt>
                <c:pt idx="210">
                  <c:v>10.526208575581395</c:v>
                </c:pt>
                <c:pt idx="211">
                  <c:v>10.488658430232558</c:v>
                </c:pt>
                <c:pt idx="212">
                  <c:v>10.45116933139535</c:v>
                </c:pt>
                <c:pt idx="213">
                  <c:v>10.41375</c:v>
                </c:pt>
                <c:pt idx="214">
                  <c:v>10.376398255813953</c:v>
                </c:pt>
                <c:pt idx="215">
                  <c:v>10.339118459302325</c:v>
                </c:pt>
                <c:pt idx="216">
                  <c:v>10.301912790697676</c:v>
                </c:pt>
                <c:pt idx="217">
                  <c:v>10.264785610465117</c:v>
                </c:pt>
                <c:pt idx="218">
                  <c:v>10.227736918604652</c:v>
                </c:pt>
                <c:pt idx="219">
                  <c:v>10.190768895348837</c:v>
                </c:pt>
                <c:pt idx="220">
                  <c:v>10.153885901162791</c:v>
                </c:pt>
                <c:pt idx="221">
                  <c:v>10.117087936046511</c:v>
                </c:pt>
                <c:pt idx="222">
                  <c:v>10.080377180232558</c:v>
                </c:pt>
                <c:pt idx="223">
                  <c:v>10.043755813953489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B-4803-A678-0E1576B84568}"/>
            </c:ext>
          </c:extLst>
        </c:ser>
        <c:ser>
          <c:idx val="1"/>
          <c:order val="1"/>
          <c:tx>
            <c:strRef>
              <c:f>'heat flux data'!$AI$5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data'!$AG$6:$AG$229</c:f>
              <c:numCache>
                <c:formatCode>General</c:formatCode>
                <c:ptCount val="224"/>
                <c:pt idx="0">
                  <c:v>141144918.72267798</c:v>
                </c:pt>
                <c:pt idx="1">
                  <c:v>140902463.65821066</c:v>
                </c:pt>
                <c:pt idx="2">
                  <c:v>140663757.16971087</c:v>
                </c:pt>
                <c:pt idx="3">
                  <c:v>140427243.24451295</c:v>
                </c:pt>
                <c:pt idx="4">
                  <c:v>140192709.69907138</c:v>
                </c:pt>
                <c:pt idx="5">
                  <c:v>139960227.26123476</c:v>
                </c:pt>
                <c:pt idx="6">
                  <c:v>139729725.20315453</c:v>
                </c:pt>
                <c:pt idx="7">
                  <c:v>139501062.06913391</c:v>
                </c:pt>
                <c:pt idx="8">
                  <c:v>139274237.85917276</c:v>
                </c:pt>
                <c:pt idx="9">
                  <c:v>139049181.8454228</c:v>
                </c:pt>
                <c:pt idx="10">
                  <c:v>138825894.02788389</c:v>
                </c:pt>
                <c:pt idx="11">
                  <c:v>138604303.67870772</c:v>
                </c:pt>
                <c:pt idx="12">
                  <c:v>138384340.07004574</c:v>
                </c:pt>
                <c:pt idx="13">
                  <c:v>138165932.47404951</c:v>
                </c:pt>
                <c:pt idx="14">
                  <c:v>137949080.89071906</c:v>
                </c:pt>
                <c:pt idx="15">
                  <c:v>137733714.59220591</c:v>
                </c:pt>
                <c:pt idx="16">
                  <c:v>137519833.57851017</c:v>
                </c:pt>
                <c:pt idx="17">
                  <c:v>137307367.12178323</c:v>
                </c:pt>
                <c:pt idx="18">
                  <c:v>137096173.76632839</c:v>
                </c:pt>
                <c:pt idx="19">
                  <c:v>136886394.96784237</c:v>
                </c:pt>
                <c:pt idx="20">
                  <c:v>136059303.50813389</c:v>
                </c:pt>
                <c:pt idx="21">
                  <c:v>135250318.37762716</c:v>
                </c:pt>
                <c:pt idx="22">
                  <c:v>134457317.7408689</c:v>
                </c:pt>
                <c:pt idx="23">
                  <c:v>133678250.49025412</c:v>
                </c:pt>
                <c:pt idx="24">
                  <c:v>132911348.42957181</c:v>
                </c:pt>
                <c:pt idx="25">
                  <c:v>132155197.00185303</c:v>
                </c:pt>
                <c:pt idx="26">
                  <c:v>131408381.6501289</c:v>
                </c:pt>
                <c:pt idx="27">
                  <c:v>130669770.72882432</c:v>
                </c:pt>
                <c:pt idx="28">
                  <c:v>129938374.0480611</c:v>
                </c:pt>
                <c:pt idx="29">
                  <c:v>129213413.60150628</c:v>
                </c:pt>
                <c:pt idx="30">
                  <c:v>127424140.49156061</c:v>
                </c:pt>
                <c:pt idx="31">
                  <c:v>125661319.59693308</c:v>
                </c:pt>
                <c:pt idx="32">
                  <c:v>123918656.13911223</c:v>
                </c:pt>
                <c:pt idx="33">
                  <c:v>122192260.08643357</c:v>
                </c:pt>
                <c:pt idx="34">
                  <c:v>120479160.86926246</c:v>
                </c:pt>
                <c:pt idx="35">
                  <c:v>118777873.20278156</c:v>
                </c:pt>
                <c:pt idx="36">
                  <c:v>117087123.98571885</c:v>
                </c:pt>
                <c:pt idx="37">
                  <c:v>115406347.3952868</c:v>
                </c:pt>
                <c:pt idx="38">
                  <c:v>113735189.79224321</c:v>
                </c:pt>
                <c:pt idx="39">
                  <c:v>112074075.54367867</c:v>
                </c:pt>
                <c:pt idx="40">
                  <c:v>110423711.92807776</c:v>
                </c:pt>
                <c:pt idx="41">
                  <c:v>108784876.95177323</c:v>
                </c:pt>
                <c:pt idx="42">
                  <c:v>107158843.71603712</c:v>
                </c:pt>
                <c:pt idx="43">
                  <c:v>105546602.41074768</c:v>
                </c:pt>
                <c:pt idx="44">
                  <c:v>103949072.49793468</c:v>
                </c:pt>
                <c:pt idx="45">
                  <c:v>102367031.98393098</c:v>
                </c:pt>
                <c:pt idx="46">
                  <c:v>100800905.23582727</c:v>
                </c:pt>
                <c:pt idx="47">
                  <c:v>99250975.165017307</c:v>
                </c:pt>
                <c:pt idx="48">
                  <c:v>97717312.499349564</c:v>
                </c:pt>
                <c:pt idx="49">
                  <c:v>96200129.422369346</c:v>
                </c:pt>
                <c:pt idx="50">
                  <c:v>94699425.934076667</c:v>
                </c:pt>
                <c:pt idx="51">
                  <c:v>93215202.034471542</c:v>
                </c:pt>
                <c:pt idx="52">
                  <c:v>91747599.179250851</c:v>
                </c:pt>
                <c:pt idx="53">
                  <c:v>90296475.9127177</c:v>
                </c:pt>
                <c:pt idx="54">
                  <c:v>88862115.146265835</c:v>
                </c:pt>
                <c:pt idx="55">
                  <c:v>87444446.152046889</c:v>
                </c:pt>
                <c:pt idx="56">
                  <c:v>86043610.385757625</c:v>
                </c:pt>
                <c:pt idx="57">
                  <c:v>84659607.847398177</c:v>
                </c:pt>
                <c:pt idx="58">
                  <c:v>83292438.536968485</c:v>
                </c:pt>
                <c:pt idx="59">
                  <c:v>81942314.63801387</c:v>
                </c:pt>
                <c:pt idx="60">
                  <c:v>80609023.966989055</c:v>
                </c:pt>
                <c:pt idx="61">
                  <c:v>79292778.707439274</c:v>
                </c:pt>
                <c:pt idx="62">
                  <c:v>77993437.403667763</c:v>
                </c:pt>
                <c:pt idx="63">
                  <c:v>76711070.783522844</c:v>
                </c:pt>
                <c:pt idx="64">
                  <c:v>75445608.119156137</c:v>
                </c:pt>
                <c:pt idx="65">
                  <c:v>74197049.410567656</c:v>
                </c:pt>
                <c:pt idx="66">
                  <c:v>72965394.657757372</c:v>
                </c:pt>
                <c:pt idx="67">
                  <c:v>71750573.132876873</c:v>
                </c:pt>
                <c:pt idx="68">
                  <c:v>70552514.108077645</c:v>
                </c:pt>
                <c:pt idx="69">
                  <c:v>69371217.583359793</c:v>
                </c:pt>
                <c:pt idx="70">
                  <c:v>68206542.103026316</c:v>
                </c:pt>
                <c:pt idx="71">
                  <c:v>67058416.939228825</c:v>
                </c:pt>
                <c:pt idx="72">
                  <c:v>65926912.8198158</c:v>
                </c:pt>
                <c:pt idx="73">
                  <c:v>64811746.833393395</c:v>
                </c:pt>
                <c:pt idx="74">
                  <c:v>63712989.707810096</c:v>
                </c:pt>
                <c:pt idx="75">
                  <c:v>62630429.259520538</c:v>
                </c:pt>
                <c:pt idx="76">
                  <c:v>61563994.760676287</c:v>
                </c:pt>
                <c:pt idx="77">
                  <c:v>60513615.483428955</c:v>
                </c:pt>
                <c:pt idx="78">
                  <c:v>59479149.972081564</c:v>
                </c:pt>
                <c:pt idx="79">
                  <c:v>58460527.498785727</c:v>
                </c:pt>
                <c:pt idx="80">
                  <c:v>57457606.607844546</c:v>
                </c:pt>
                <c:pt idx="81">
                  <c:v>56470175.11571268</c:v>
                </c:pt>
                <c:pt idx="82">
                  <c:v>55498233.02239015</c:v>
                </c:pt>
                <c:pt idx="83">
                  <c:v>54541497.416483127</c:v>
                </c:pt>
                <c:pt idx="84">
                  <c:v>53600039.025840089</c:v>
                </c:pt>
                <c:pt idx="85">
                  <c:v>52673574.939067252</c:v>
                </c:pt>
                <c:pt idx="86">
                  <c:v>51761963.700467795</c:v>
                </c:pt>
                <c:pt idx="87">
                  <c:v>50865063.854344711</c:v>
                </c:pt>
                <c:pt idx="88">
                  <c:v>49982804.672849603</c:v>
                </c:pt>
                <c:pt idx="89">
                  <c:v>49114903.244588725</c:v>
                </c:pt>
                <c:pt idx="90">
                  <c:v>48261359.569562048</c:v>
                </c:pt>
                <c:pt idx="91">
                  <c:v>47421820.008527376</c:v>
                </c:pt>
                <c:pt idx="92">
                  <c:v>46596355.289333098</c:v>
                </c:pt>
                <c:pt idx="93">
                  <c:v>45784682.500585534</c:v>
                </c:pt>
                <c:pt idx="94">
                  <c:v>44986589.458739243</c:v>
                </c:pt>
                <c:pt idx="95">
                  <c:v>44202076.163794249</c:v>
                </c:pt>
                <c:pt idx="96">
                  <c:v>43430788.976508409</c:v>
                </c:pt>
                <c:pt idx="97">
                  <c:v>42672657.16903317</c:v>
                </c:pt>
                <c:pt idx="98">
                  <c:v>41927610.013520159</c:v>
                </c:pt>
                <c:pt idx="99">
                  <c:v>41195293.870727152</c:v>
                </c:pt>
                <c:pt idx="100">
                  <c:v>40475638.012805685</c:v>
                </c:pt>
                <c:pt idx="101">
                  <c:v>39768430.256210402</c:v>
                </c:pt>
                <c:pt idx="102">
                  <c:v>39073599.873092905</c:v>
                </c:pt>
                <c:pt idx="103">
                  <c:v>38390934.679907851</c:v>
                </c:pt>
                <c:pt idx="104">
                  <c:v>37720222.493109867</c:v>
                </c:pt>
                <c:pt idx="105">
                  <c:v>37061321.857002094</c:v>
                </c:pt>
                <c:pt idx="106">
                  <c:v>36414091.315887667</c:v>
                </c:pt>
                <c:pt idx="107">
                  <c:v>35778318.686221182</c:v>
                </c:pt>
                <c:pt idx="108">
                  <c:v>35153862.512305833</c:v>
                </c:pt>
                <c:pt idx="109">
                  <c:v>34540510.610596269</c:v>
                </c:pt>
                <c:pt idx="110">
                  <c:v>33938192.253243975</c:v>
                </c:pt>
                <c:pt idx="111">
                  <c:v>33346624.52885529</c:v>
                </c:pt>
                <c:pt idx="112">
                  <c:v>32765736.709581658</c:v>
                </c:pt>
                <c:pt idx="113">
                  <c:v>32195387.339726251</c:v>
                </c:pt>
                <c:pt idx="114">
                  <c:v>31635293.507895276</c:v>
                </c:pt>
                <c:pt idx="115">
                  <c:v>31085384.486240264</c:v>
                </c:pt>
                <c:pt idx="116">
                  <c:v>30545448.091215953</c:v>
                </c:pt>
                <c:pt idx="117">
                  <c:v>30015342.867125377</c:v>
                </c:pt>
                <c:pt idx="118">
                  <c:v>29494998.086120132</c:v>
                </c:pt>
                <c:pt idx="119">
                  <c:v>28984060.108957995</c:v>
                </c:pt>
                <c:pt idx="120">
                  <c:v>28482599.663487401</c:v>
                </c:pt>
                <c:pt idx="121">
                  <c:v>27990263.110466134</c:v>
                </c:pt>
                <c:pt idx="122">
                  <c:v>27506979.722045761</c:v>
                </c:pt>
                <c:pt idx="123">
                  <c:v>27032678.770377822</c:v>
                </c:pt>
                <c:pt idx="124">
                  <c:v>26567077.344068535</c:v>
                </c:pt>
                <c:pt idx="125">
                  <c:v>26110104.715269413</c:v>
                </c:pt>
                <c:pt idx="126">
                  <c:v>25661548.700435232</c:v>
                </c:pt>
                <c:pt idx="127">
                  <c:v>25221338.571717449</c:v>
                </c:pt>
                <c:pt idx="128">
                  <c:v>24789332.873419244</c:v>
                </c:pt>
                <c:pt idx="129">
                  <c:v>24365319.421995252</c:v>
                </c:pt>
                <c:pt idx="130">
                  <c:v>23949156.761748549</c:v>
                </c:pt>
                <c:pt idx="131">
                  <c:v>23540774.164830737</c:v>
                </c:pt>
                <c:pt idx="132">
                  <c:v>23140030.175544932</c:v>
                </c:pt>
                <c:pt idx="133">
                  <c:v>22746712.610345814</c:v>
                </c:pt>
                <c:pt idx="134">
                  <c:v>22360750.741384875</c:v>
                </c:pt>
                <c:pt idx="135">
                  <c:v>21982003.11296526</c:v>
                </c:pt>
                <c:pt idx="136">
                  <c:v>21610328.269390069</c:v>
                </c:pt>
                <c:pt idx="137">
                  <c:v>21245584.754962463</c:v>
                </c:pt>
                <c:pt idx="138">
                  <c:v>20887701.84183396</c:v>
                </c:pt>
                <c:pt idx="139">
                  <c:v>20536538.074307639</c:v>
                </c:pt>
                <c:pt idx="140">
                  <c:v>20191881.268838219</c:v>
                </c:pt>
                <c:pt idx="141">
                  <c:v>19853731.425425686</c:v>
                </c:pt>
                <c:pt idx="142">
                  <c:v>19521876.360524703</c:v>
                </c:pt>
                <c:pt idx="143">
                  <c:v>19196316.074135248</c:v>
                </c:pt>
                <c:pt idx="144">
                  <c:v>18876767.654863581</c:v>
                </c:pt>
                <c:pt idx="145">
                  <c:v>18563231.102709666</c:v>
                </c:pt>
                <c:pt idx="146">
                  <c:v>18255564.961976651</c:v>
                </c:pt>
                <c:pt idx="147">
                  <c:v>17953698.504816104</c:v>
                </c:pt>
                <c:pt idx="148">
                  <c:v>17657490.275531057</c:v>
                </c:pt>
                <c:pt idx="149">
                  <c:v>17366798.818424691</c:v>
                </c:pt>
                <c:pt idx="150">
                  <c:v>17081553.405648533</c:v>
                </c:pt>
                <c:pt idx="151">
                  <c:v>16801683.309354175</c:v>
                </c:pt>
                <c:pt idx="152">
                  <c:v>16526976.345996244</c:v>
                </c:pt>
                <c:pt idx="153">
                  <c:v>16257432.515574744</c:v>
                </c:pt>
                <c:pt idx="154">
                  <c:v>15992981.090241246</c:v>
                </c:pt>
                <c:pt idx="155">
                  <c:v>15733409.886450389</c:v>
                </c:pt>
                <c:pt idx="156">
                  <c:v>15478718.904202221</c:v>
                </c:pt>
                <c:pt idx="157">
                  <c:v>15228766.687799793</c:v>
                </c:pt>
                <c:pt idx="158">
                  <c:v>14983482.509394731</c:v>
                </c:pt>
                <c:pt idx="159">
                  <c:v>14742795.641138528</c:v>
                </c:pt>
                <c:pt idx="160">
                  <c:v>14506564.62733433</c:v>
                </c:pt>
                <c:pt idx="161">
                  <c:v>14274718.740133662</c:v>
                </c:pt>
                <c:pt idx="162">
                  <c:v>14047187.251688138</c:v>
                </c:pt>
                <c:pt idx="163">
                  <c:v>13823899.434149269</c:v>
                </c:pt>
                <c:pt idx="164">
                  <c:v>13604713.83182014</c:v>
                </c:pt>
                <c:pt idx="165">
                  <c:v>13389630.444700807</c:v>
                </c:pt>
                <c:pt idx="166">
                  <c:v>13178578.544942793</c:v>
                </c:pt>
                <c:pt idx="167">
                  <c:v>12971345.949000819</c:v>
                </c:pt>
                <c:pt idx="168">
                  <c:v>12768003.384723237</c:v>
                </c:pt>
                <c:pt idx="169">
                  <c:v>12568338.668564761</c:v>
                </c:pt>
                <c:pt idx="170">
                  <c:v>12372422.528373862</c:v>
                </c:pt>
                <c:pt idx="171">
                  <c:v>12180113.508453604</c:v>
                </c:pt>
                <c:pt idx="172">
                  <c:v>11991340.880955603</c:v>
                </c:pt>
                <c:pt idx="173">
                  <c:v>11806033.918031348</c:v>
                </c:pt>
                <c:pt idx="174">
                  <c:v>11624051.163983991</c:v>
                </c:pt>
                <c:pt idx="175">
                  <c:v>11445534.074510382</c:v>
                </c:pt>
                <c:pt idx="176">
                  <c:v>11270199.738216776</c:v>
                </c:pt>
                <c:pt idx="177">
                  <c:v>11098048.155103171</c:v>
                </c:pt>
                <c:pt idx="178">
                  <c:v>10929079.325169567</c:v>
                </c:pt>
                <c:pt idx="179">
                  <c:v>10763151.79271907</c:v>
                </c:pt>
                <c:pt idx="180">
                  <c:v>10600336.28560015</c:v>
                </c:pt>
                <c:pt idx="181">
                  <c:v>10440349.892418979</c:v>
                </c:pt>
                <c:pt idx="182">
                  <c:v>10283334.068872489</c:v>
                </c:pt>
                <c:pt idx="183">
                  <c:v>10129147.359263746</c:v>
                </c:pt>
                <c:pt idx="184">
                  <c:v>9977789.7635927945</c:v>
                </c:pt>
                <c:pt idx="185">
                  <c:v>9829119.826162735</c:v>
                </c:pt>
                <c:pt idx="186">
                  <c:v>9683137.5469735302</c:v>
                </c:pt>
                <c:pt idx="187">
                  <c:v>9539772.1981767938</c:v>
                </c:pt>
                <c:pt idx="188">
                  <c:v>9398953.051924061</c:v>
                </c:pt>
                <c:pt idx="189">
                  <c:v>9260680.1082152873</c:v>
                </c:pt>
                <c:pt idx="190">
                  <c:v>9124882.6392021328</c:v>
                </c:pt>
                <c:pt idx="191">
                  <c:v>8991560.6448844671</c:v>
                </c:pt>
                <c:pt idx="192">
                  <c:v>8860501.9417170584</c:v>
                </c:pt>
                <c:pt idx="193">
                  <c:v>8731847.9853967596</c:v>
                </c:pt>
                <c:pt idx="194">
                  <c:v>8605457.3202266321</c:v>
                </c:pt>
                <c:pt idx="195">
                  <c:v>8481329.9462067597</c:v>
                </c:pt>
                <c:pt idx="196">
                  <c:v>8359395.1354886759</c:v>
                </c:pt>
                <c:pt idx="197">
                  <c:v>8239582.1602239152</c:v>
                </c:pt>
                <c:pt idx="198">
                  <c:v>8121891.0204124749</c:v>
                </c:pt>
                <c:pt idx="199">
                  <c:v>8006321.7160543939</c:v>
                </c:pt>
                <c:pt idx="200">
                  <c:v>7892662.0636042776</c:v>
                </c:pt>
                <c:pt idx="201">
                  <c:v>7781124.2466075188</c:v>
                </c:pt>
                <c:pt idx="202">
                  <c:v>7671425.3536702972</c:v>
                </c:pt>
                <c:pt idx="203">
                  <c:v>7563706.8404895011</c:v>
                </c:pt>
                <c:pt idx="204">
                  <c:v>7457827.2513682796</c:v>
                </c:pt>
                <c:pt idx="205">
                  <c:v>7353786.5863065934</c:v>
                </c:pt>
                <c:pt idx="206">
                  <c:v>7251514.1174560571</c:v>
                </c:pt>
                <c:pt idx="207">
                  <c:v>7151080.5726650516</c:v>
                </c:pt>
                <c:pt idx="208">
                  <c:v>7052344.4962366885</c:v>
                </c:pt>
                <c:pt idx="209">
                  <c:v>6955305.8881710442</c:v>
                </c:pt>
                <c:pt idx="210">
                  <c:v>6859964.7484680032</c:v>
                </c:pt>
                <c:pt idx="211">
                  <c:v>6766179.621430791</c:v>
                </c:pt>
                <c:pt idx="212">
                  <c:v>6674021.23490775</c:v>
                </c:pt>
                <c:pt idx="213">
                  <c:v>6583489.5888989652</c:v>
                </c:pt>
                <c:pt idx="214">
                  <c:v>6494443.2277075006</c:v>
                </c:pt>
                <c:pt idx="215">
                  <c:v>6406952.8791818256</c:v>
                </c:pt>
                <c:pt idx="216">
                  <c:v>6320877.0876250006</c:v>
                </c:pt>
                <c:pt idx="217">
                  <c:v>6236286.5808855398</c:v>
                </c:pt>
                <c:pt idx="218">
                  <c:v>6153181.3589633992</c:v>
                </c:pt>
                <c:pt idx="219">
                  <c:v>6071419.966161726</c:v>
                </c:pt>
                <c:pt idx="220">
                  <c:v>5991002.4024804793</c:v>
                </c:pt>
                <c:pt idx="221">
                  <c:v>5911928.6679196609</c:v>
                </c:pt>
                <c:pt idx="222">
                  <c:v>5834198.7624793081</c:v>
                </c:pt>
                <c:pt idx="223">
                  <c:v>5757812.6861593854</c:v>
                </c:pt>
              </c:numCache>
            </c:numRef>
          </c:xVal>
          <c:yVal>
            <c:numRef>
              <c:f>'heat flux data'!$AI$6:$AI$229</c:f>
              <c:numCache>
                <c:formatCode>General</c:formatCode>
                <c:ptCount val="2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B-4803-A678-0E1576B84568}"/>
            </c:ext>
          </c:extLst>
        </c:ser>
        <c:ser>
          <c:idx val="2"/>
          <c:order val="2"/>
          <c:tx>
            <c:strRef>
              <c:f>'heat flux data'!$AJ$5</c:f>
              <c:strCache>
                <c:ptCount val="1"/>
                <c:pt idx="0">
                  <c:v>Nu(correlation)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data'!$AG$6:$AG$229</c:f>
              <c:numCache>
                <c:formatCode>General</c:formatCode>
                <c:ptCount val="224"/>
                <c:pt idx="0">
                  <c:v>141144918.72267798</c:v>
                </c:pt>
                <c:pt idx="1">
                  <c:v>140902463.65821066</c:v>
                </c:pt>
                <c:pt idx="2">
                  <c:v>140663757.16971087</c:v>
                </c:pt>
                <c:pt idx="3">
                  <c:v>140427243.24451295</c:v>
                </c:pt>
                <c:pt idx="4">
                  <c:v>140192709.69907138</c:v>
                </c:pt>
                <c:pt idx="5">
                  <c:v>139960227.26123476</c:v>
                </c:pt>
                <c:pt idx="6">
                  <c:v>139729725.20315453</c:v>
                </c:pt>
                <c:pt idx="7">
                  <c:v>139501062.06913391</c:v>
                </c:pt>
                <c:pt idx="8">
                  <c:v>139274237.85917276</c:v>
                </c:pt>
                <c:pt idx="9">
                  <c:v>139049181.8454228</c:v>
                </c:pt>
                <c:pt idx="10">
                  <c:v>138825894.02788389</c:v>
                </c:pt>
                <c:pt idx="11">
                  <c:v>138604303.67870772</c:v>
                </c:pt>
                <c:pt idx="12">
                  <c:v>138384340.07004574</c:v>
                </c:pt>
                <c:pt idx="13">
                  <c:v>138165932.47404951</c:v>
                </c:pt>
                <c:pt idx="14">
                  <c:v>137949080.89071906</c:v>
                </c:pt>
                <c:pt idx="15">
                  <c:v>137733714.59220591</c:v>
                </c:pt>
                <c:pt idx="16">
                  <c:v>137519833.57851017</c:v>
                </c:pt>
                <c:pt idx="17">
                  <c:v>137307367.12178323</c:v>
                </c:pt>
                <c:pt idx="18">
                  <c:v>137096173.76632839</c:v>
                </c:pt>
                <c:pt idx="19">
                  <c:v>136886394.96784237</c:v>
                </c:pt>
                <c:pt idx="20">
                  <c:v>136059303.50813389</c:v>
                </c:pt>
                <c:pt idx="21">
                  <c:v>135250318.37762716</c:v>
                </c:pt>
                <c:pt idx="22">
                  <c:v>134457317.7408689</c:v>
                </c:pt>
                <c:pt idx="23">
                  <c:v>133678250.49025412</c:v>
                </c:pt>
                <c:pt idx="24">
                  <c:v>132911348.42957181</c:v>
                </c:pt>
                <c:pt idx="25">
                  <c:v>132155197.00185303</c:v>
                </c:pt>
                <c:pt idx="26">
                  <c:v>131408381.6501289</c:v>
                </c:pt>
                <c:pt idx="27">
                  <c:v>130669770.72882432</c:v>
                </c:pt>
                <c:pt idx="28">
                  <c:v>129938374.0480611</c:v>
                </c:pt>
                <c:pt idx="29">
                  <c:v>129213413.60150628</c:v>
                </c:pt>
                <c:pt idx="30">
                  <c:v>127424140.49156061</c:v>
                </c:pt>
                <c:pt idx="31">
                  <c:v>125661319.59693308</c:v>
                </c:pt>
                <c:pt idx="32">
                  <c:v>123918656.13911223</c:v>
                </c:pt>
                <c:pt idx="33">
                  <c:v>122192260.08643357</c:v>
                </c:pt>
                <c:pt idx="34">
                  <c:v>120479160.86926246</c:v>
                </c:pt>
                <c:pt idx="35">
                  <c:v>118777873.20278156</c:v>
                </c:pt>
                <c:pt idx="36">
                  <c:v>117087123.98571885</c:v>
                </c:pt>
                <c:pt idx="37">
                  <c:v>115406347.3952868</c:v>
                </c:pt>
                <c:pt idx="38">
                  <c:v>113735189.79224321</c:v>
                </c:pt>
                <c:pt idx="39">
                  <c:v>112074075.54367867</c:v>
                </c:pt>
                <c:pt idx="40">
                  <c:v>110423711.92807776</c:v>
                </c:pt>
                <c:pt idx="41">
                  <c:v>108784876.95177323</c:v>
                </c:pt>
                <c:pt idx="42">
                  <c:v>107158843.71603712</c:v>
                </c:pt>
                <c:pt idx="43">
                  <c:v>105546602.41074768</c:v>
                </c:pt>
                <c:pt idx="44">
                  <c:v>103949072.49793468</c:v>
                </c:pt>
                <c:pt idx="45">
                  <c:v>102367031.98393098</c:v>
                </c:pt>
                <c:pt idx="46">
                  <c:v>100800905.23582727</c:v>
                </c:pt>
                <c:pt idx="47">
                  <c:v>99250975.165017307</c:v>
                </c:pt>
                <c:pt idx="48">
                  <c:v>97717312.499349564</c:v>
                </c:pt>
                <c:pt idx="49">
                  <c:v>96200129.422369346</c:v>
                </c:pt>
                <c:pt idx="50">
                  <c:v>94699425.934076667</c:v>
                </c:pt>
                <c:pt idx="51">
                  <c:v>93215202.034471542</c:v>
                </c:pt>
                <c:pt idx="52">
                  <c:v>91747599.179250851</c:v>
                </c:pt>
                <c:pt idx="53">
                  <c:v>90296475.9127177</c:v>
                </c:pt>
                <c:pt idx="54">
                  <c:v>88862115.146265835</c:v>
                </c:pt>
                <c:pt idx="55">
                  <c:v>87444446.152046889</c:v>
                </c:pt>
                <c:pt idx="56">
                  <c:v>86043610.385757625</c:v>
                </c:pt>
                <c:pt idx="57">
                  <c:v>84659607.847398177</c:v>
                </c:pt>
                <c:pt idx="58">
                  <c:v>83292438.536968485</c:v>
                </c:pt>
                <c:pt idx="59">
                  <c:v>81942314.63801387</c:v>
                </c:pt>
                <c:pt idx="60">
                  <c:v>80609023.966989055</c:v>
                </c:pt>
                <c:pt idx="61">
                  <c:v>79292778.707439274</c:v>
                </c:pt>
                <c:pt idx="62">
                  <c:v>77993437.403667763</c:v>
                </c:pt>
                <c:pt idx="63">
                  <c:v>76711070.783522844</c:v>
                </c:pt>
                <c:pt idx="64">
                  <c:v>75445608.119156137</c:v>
                </c:pt>
                <c:pt idx="65">
                  <c:v>74197049.410567656</c:v>
                </c:pt>
                <c:pt idx="66">
                  <c:v>72965394.657757372</c:v>
                </c:pt>
                <c:pt idx="67">
                  <c:v>71750573.132876873</c:v>
                </c:pt>
                <c:pt idx="68">
                  <c:v>70552514.108077645</c:v>
                </c:pt>
                <c:pt idx="69">
                  <c:v>69371217.583359793</c:v>
                </c:pt>
                <c:pt idx="70">
                  <c:v>68206542.103026316</c:v>
                </c:pt>
                <c:pt idx="71">
                  <c:v>67058416.939228825</c:v>
                </c:pt>
                <c:pt idx="72">
                  <c:v>65926912.8198158</c:v>
                </c:pt>
                <c:pt idx="73">
                  <c:v>64811746.833393395</c:v>
                </c:pt>
                <c:pt idx="74">
                  <c:v>63712989.707810096</c:v>
                </c:pt>
                <c:pt idx="75">
                  <c:v>62630429.259520538</c:v>
                </c:pt>
                <c:pt idx="76">
                  <c:v>61563994.760676287</c:v>
                </c:pt>
                <c:pt idx="77">
                  <c:v>60513615.483428955</c:v>
                </c:pt>
                <c:pt idx="78">
                  <c:v>59479149.972081564</c:v>
                </c:pt>
                <c:pt idx="79">
                  <c:v>58460527.498785727</c:v>
                </c:pt>
                <c:pt idx="80">
                  <c:v>57457606.607844546</c:v>
                </c:pt>
                <c:pt idx="81">
                  <c:v>56470175.11571268</c:v>
                </c:pt>
                <c:pt idx="82">
                  <c:v>55498233.02239015</c:v>
                </c:pt>
                <c:pt idx="83">
                  <c:v>54541497.416483127</c:v>
                </c:pt>
                <c:pt idx="84">
                  <c:v>53600039.025840089</c:v>
                </c:pt>
                <c:pt idx="85">
                  <c:v>52673574.939067252</c:v>
                </c:pt>
                <c:pt idx="86">
                  <c:v>51761963.700467795</c:v>
                </c:pt>
                <c:pt idx="87">
                  <c:v>50865063.854344711</c:v>
                </c:pt>
                <c:pt idx="88">
                  <c:v>49982804.672849603</c:v>
                </c:pt>
                <c:pt idx="89">
                  <c:v>49114903.244588725</c:v>
                </c:pt>
                <c:pt idx="90">
                  <c:v>48261359.569562048</c:v>
                </c:pt>
                <c:pt idx="91">
                  <c:v>47421820.008527376</c:v>
                </c:pt>
                <c:pt idx="92">
                  <c:v>46596355.289333098</c:v>
                </c:pt>
                <c:pt idx="93">
                  <c:v>45784682.500585534</c:v>
                </c:pt>
                <c:pt idx="94">
                  <c:v>44986589.458739243</c:v>
                </c:pt>
                <c:pt idx="95">
                  <c:v>44202076.163794249</c:v>
                </c:pt>
                <c:pt idx="96">
                  <c:v>43430788.976508409</c:v>
                </c:pt>
                <c:pt idx="97">
                  <c:v>42672657.16903317</c:v>
                </c:pt>
                <c:pt idx="98">
                  <c:v>41927610.013520159</c:v>
                </c:pt>
                <c:pt idx="99">
                  <c:v>41195293.870727152</c:v>
                </c:pt>
                <c:pt idx="100">
                  <c:v>40475638.012805685</c:v>
                </c:pt>
                <c:pt idx="101">
                  <c:v>39768430.256210402</c:v>
                </c:pt>
                <c:pt idx="102">
                  <c:v>39073599.873092905</c:v>
                </c:pt>
                <c:pt idx="103">
                  <c:v>38390934.679907851</c:v>
                </c:pt>
                <c:pt idx="104">
                  <c:v>37720222.493109867</c:v>
                </c:pt>
                <c:pt idx="105">
                  <c:v>37061321.857002094</c:v>
                </c:pt>
                <c:pt idx="106">
                  <c:v>36414091.315887667</c:v>
                </c:pt>
                <c:pt idx="107">
                  <c:v>35778318.686221182</c:v>
                </c:pt>
                <c:pt idx="108">
                  <c:v>35153862.512305833</c:v>
                </c:pt>
                <c:pt idx="109">
                  <c:v>34540510.610596269</c:v>
                </c:pt>
                <c:pt idx="110">
                  <c:v>33938192.253243975</c:v>
                </c:pt>
                <c:pt idx="111">
                  <c:v>33346624.52885529</c:v>
                </c:pt>
                <c:pt idx="112">
                  <c:v>32765736.709581658</c:v>
                </c:pt>
                <c:pt idx="113">
                  <c:v>32195387.339726251</c:v>
                </c:pt>
                <c:pt idx="114">
                  <c:v>31635293.507895276</c:v>
                </c:pt>
                <c:pt idx="115">
                  <c:v>31085384.486240264</c:v>
                </c:pt>
                <c:pt idx="116">
                  <c:v>30545448.091215953</c:v>
                </c:pt>
                <c:pt idx="117">
                  <c:v>30015342.867125377</c:v>
                </c:pt>
                <c:pt idx="118">
                  <c:v>29494998.086120132</c:v>
                </c:pt>
                <c:pt idx="119">
                  <c:v>28984060.108957995</c:v>
                </c:pt>
                <c:pt idx="120">
                  <c:v>28482599.663487401</c:v>
                </c:pt>
                <c:pt idx="121">
                  <c:v>27990263.110466134</c:v>
                </c:pt>
                <c:pt idx="122">
                  <c:v>27506979.722045761</c:v>
                </c:pt>
                <c:pt idx="123">
                  <c:v>27032678.770377822</c:v>
                </c:pt>
                <c:pt idx="124">
                  <c:v>26567077.344068535</c:v>
                </c:pt>
                <c:pt idx="125">
                  <c:v>26110104.715269413</c:v>
                </c:pt>
                <c:pt idx="126">
                  <c:v>25661548.700435232</c:v>
                </c:pt>
                <c:pt idx="127">
                  <c:v>25221338.571717449</c:v>
                </c:pt>
                <c:pt idx="128">
                  <c:v>24789332.873419244</c:v>
                </c:pt>
                <c:pt idx="129">
                  <c:v>24365319.421995252</c:v>
                </c:pt>
                <c:pt idx="130">
                  <c:v>23949156.761748549</c:v>
                </c:pt>
                <c:pt idx="131">
                  <c:v>23540774.164830737</c:v>
                </c:pt>
                <c:pt idx="132">
                  <c:v>23140030.175544932</c:v>
                </c:pt>
                <c:pt idx="133">
                  <c:v>22746712.610345814</c:v>
                </c:pt>
                <c:pt idx="134">
                  <c:v>22360750.741384875</c:v>
                </c:pt>
                <c:pt idx="135">
                  <c:v>21982003.11296526</c:v>
                </c:pt>
                <c:pt idx="136">
                  <c:v>21610328.269390069</c:v>
                </c:pt>
                <c:pt idx="137">
                  <c:v>21245584.754962463</c:v>
                </c:pt>
                <c:pt idx="138">
                  <c:v>20887701.84183396</c:v>
                </c:pt>
                <c:pt idx="139">
                  <c:v>20536538.074307639</c:v>
                </c:pt>
                <c:pt idx="140">
                  <c:v>20191881.268838219</c:v>
                </c:pt>
                <c:pt idx="141">
                  <c:v>19853731.425425686</c:v>
                </c:pt>
                <c:pt idx="142">
                  <c:v>19521876.360524703</c:v>
                </c:pt>
                <c:pt idx="143">
                  <c:v>19196316.074135248</c:v>
                </c:pt>
                <c:pt idx="144">
                  <c:v>18876767.654863581</c:v>
                </c:pt>
                <c:pt idx="145">
                  <c:v>18563231.102709666</c:v>
                </c:pt>
                <c:pt idx="146">
                  <c:v>18255564.961976651</c:v>
                </c:pt>
                <c:pt idx="147">
                  <c:v>17953698.504816104</c:v>
                </c:pt>
                <c:pt idx="148">
                  <c:v>17657490.275531057</c:v>
                </c:pt>
                <c:pt idx="149">
                  <c:v>17366798.818424691</c:v>
                </c:pt>
                <c:pt idx="150">
                  <c:v>17081553.405648533</c:v>
                </c:pt>
                <c:pt idx="151">
                  <c:v>16801683.309354175</c:v>
                </c:pt>
                <c:pt idx="152">
                  <c:v>16526976.345996244</c:v>
                </c:pt>
                <c:pt idx="153">
                  <c:v>16257432.515574744</c:v>
                </c:pt>
                <c:pt idx="154">
                  <c:v>15992981.090241246</c:v>
                </c:pt>
                <c:pt idx="155">
                  <c:v>15733409.886450389</c:v>
                </c:pt>
                <c:pt idx="156">
                  <c:v>15478718.904202221</c:v>
                </c:pt>
                <c:pt idx="157">
                  <c:v>15228766.687799793</c:v>
                </c:pt>
                <c:pt idx="158">
                  <c:v>14983482.509394731</c:v>
                </c:pt>
                <c:pt idx="159">
                  <c:v>14742795.641138528</c:v>
                </c:pt>
                <c:pt idx="160">
                  <c:v>14506564.62733433</c:v>
                </c:pt>
                <c:pt idx="161">
                  <c:v>14274718.740133662</c:v>
                </c:pt>
                <c:pt idx="162">
                  <c:v>14047187.251688138</c:v>
                </c:pt>
                <c:pt idx="163">
                  <c:v>13823899.434149269</c:v>
                </c:pt>
                <c:pt idx="164">
                  <c:v>13604713.83182014</c:v>
                </c:pt>
                <c:pt idx="165">
                  <c:v>13389630.444700807</c:v>
                </c:pt>
                <c:pt idx="166">
                  <c:v>13178578.544942793</c:v>
                </c:pt>
                <c:pt idx="167">
                  <c:v>12971345.949000819</c:v>
                </c:pt>
                <c:pt idx="168">
                  <c:v>12768003.384723237</c:v>
                </c:pt>
                <c:pt idx="169">
                  <c:v>12568338.668564761</c:v>
                </c:pt>
                <c:pt idx="170">
                  <c:v>12372422.528373862</c:v>
                </c:pt>
                <c:pt idx="171">
                  <c:v>12180113.508453604</c:v>
                </c:pt>
                <c:pt idx="172">
                  <c:v>11991340.880955603</c:v>
                </c:pt>
                <c:pt idx="173">
                  <c:v>11806033.918031348</c:v>
                </c:pt>
                <c:pt idx="174">
                  <c:v>11624051.163983991</c:v>
                </c:pt>
                <c:pt idx="175">
                  <c:v>11445534.074510382</c:v>
                </c:pt>
                <c:pt idx="176">
                  <c:v>11270199.738216776</c:v>
                </c:pt>
                <c:pt idx="177">
                  <c:v>11098048.155103171</c:v>
                </c:pt>
                <c:pt idx="178">
                  <c:v>10929079.325169567</c:v>
                </c:pt>
                <c:pt idx="179">
                  <c:v>10763151.79271907</c:v>
                </c:pt>
                <c:pt idx="180">
                  <c:v>10600336.28560015</c:v>
                </c:pt>
                <c:pt idx="181">
                  <c:v>10440349.892418979</c:v>
                </c:pt>
                <c:pt idx="182">
                  <c:v>10283334.068872489</c:v>
                </c:pt>
                <c:pt idx="183">
                  <c:v>10129147.359263746</c:v>
                </c:pt>
                <c:pt idx="184">
                  <c:v>9977789.7635927945</c:v>
                </c:pt>
                <c:pt idx="185">
                  <c:v>9829119.826162735</c:v>
                </c:pt>
                <c:pt idx="186">
                  <c:v>9683137.5469735302</c:v>
                </c:pt>
                <c:pt idx="187">
                  <c:v>9539772.1981767938</c:v>
                </c:pt>
                <c:pt idx="188">
                  <c:v>9398953.051924061</c:v>
                </c:pt>
                <c:pt idx="189">
                  <c:v>9260680.1082152873</c:v>
                </c:pt>
                <c:pt idx="190">
                  <c:v>9124882.6392021328</c:v>
                </c:pt>
                <c:pt idx="191">
                  <c:v>8991560.6448844671</c:v>
                </c:pt>
                <c:pt idx="192">
                  <c:v>8860501.9417170584</c:v>
                </c:pt>
                <c:pt idx="193">
                  <c:v>8731847.9853967596</c:v>
                </c:pt>
                <c:pt idx="194">
                  <c:v>8605457.3202266321</c:v>
                </c:pt>
                <c:pt idx="195">
                  <c:v>8481329.9462067597</c:v>
                </c:pt>
                <c:pt idx="196">
                  <c:v>8359395.1354886759</c:v>
                </c:pt>
                <c:pt idx="197">
                  <c:v>8239582.1602239152</c:v>
                </c:pt>
                <c:pt idx="198">
                  <c:v>8121891.0204124749</c:v>
                </c:pt>
                <c:pt idx="199">
                  <c:v>8006321.7160543939</c:v>
                </c:pt>
                <c:pt idx="200">
                  <c:v>7892662.0636042776</c:v>
                </c:pt>
                <c:pt idx="201">
                  <c:v>7781124.2466075188</c:v>
                </c:pt>
                <c:pt idx="202">
                  <c:v>7671425.3536702972</c:v>
                </c:pt>
                <c:pt idx="203">
                  <c:v>7563706.8404895011</c:v>
                </c:pt>
                <c:pt idx="204">
                  <c:v>7457827.2513682796</c:v>
                </c:pt>
                <c:pt idx="205">
                  <c:v>7353786.5863065934</c:v>
                </c:pt>
                <c:pt idx="206">
                  <c:v>7251514.1174560571</c:v>
                </c:pt>
                <c:pt idx="207">
                  <c:v>7151080.5726650516</c:v>
                </c:pt>
                <c:pt idx="208">
                  <c:v>7052344.4962366885</c:v>
                </c:pt>
                <c:pt idx="209">
                  <c:v>6955305.8881710442</c:v>
                </c:pt>
                <c:pt idx="210">
                  <c:v>6859964.7484680032</c:v>
                </c:pt>
                <c:pt idx="211">
                  <c:v>6766179.621430791</c:v>
                </c:pt>
                <c:pt idx="212">
                  <c:v>6674021.23490775</c:v>
                </c:pt>
                <c:pt idx="213">
                  <c:v>6583489.5888989652</c:v>
                </c:pt>
                <c:pt idx="214">
                  <c:v>6494443.2277075006</c:v>
                </c:pt>
                <c:pt idx="215">
                  <c:v>6406952.8791818256</c:v>
                </c:pt>
                <c:pt idx="216">
                  <c:v>6320877.0876250006</c:v>
                </c:pt>
                <c:pt idx="217">
                  <c:v>6236286.5808855398</c:v>
                </c:pt>
                <c:pt idx="218">
                  <c:v>6153181.3589633992</c:v>
                </c:pt>
                <c:pt idx="219">
                  <c:v>6071419.966161726</c:v>
                </c:pt>
                <c:pt idx="220">
                  <c:v>5991002.4024804793</c:v>
                </c:pt>
                <c:pt idx="221">
                  <c:v>5911928.6679196609</c:v>
                </c:pt>
                <c:pt idx="222">
                  <c:v>5834198.7624793081</c:v>
                </c:pt>
                <c:pt idx="223">
                  <c:v>5757812.6861593854</c:v>
                </c:pt>
              </c:numCache>
            </c:numRef>
          </c:xVal>
          <c:yVal>
            <c:numRef>
              <c:f>'heat flux data'!$AJ$6:$AJ$229</c:f>
              <c:numCache>
                <c:formatCode>General</c:formatCode>
                <c:ptCount val="224"/>
                <c:pt idx="0">
                  <c:v>64.084234933504376</c:v>
                </c:pt>
                <c:pt idx="1">
                  <c:v>64.057556071394771</c:v>
                </c:pt>
                <c:pt idx="2">
                  <c:v>64.031256031598531</c:v>
                </c:pt>
                <c:pt idx="3">
                  <c:v>64.005164528187407</c:v>
                </c:pt>
                <c:pt idx="4">
                  <c:v>63.979258928411639</c:v>
                </c:pt>
                <c:pt idx="5">
                  <c:v>63.953547786895456</c:v>
                </c:pt>
                <c:pt idx="6">
                  <c:v>63.928024021142427</c:v>
                </c:pt>
                <c:pt idx="7">
                  <c:v>63.902672660891454</c:v>
                </c:pt>
                <c:pt idx="8">
                  <c:v>63.877494368184998</c:v>
                </c:pt>
                <c:pt idx="9">
                  <c:v>63.852481937531394</c:v>
                </c:pt>
                <c:pt idx="10">
                  <c:v>63.827635998135385</c:v>
                </c:pt>
                <c:pt idx="11">
                  <c:v>63.80294929292846</c:v>
                </c:pt>
                <c:pt idx="12">
                  <c:v>63.778414525240862</c:v>
                </c:pt>
                <c:pt idx="13">
                  <c:v>63.754024359200784</c:v>
                </c:pt>
                <c:pt idx="14">
                  <c:v>63.729779332480518</c:v>
                </c:pt>
                <c:pt idx="15">
                  <c:v>63.705672059758761</c:v>
                </c:pt>
                <c:pt idx="16">
                  <c:v>63.68170304825999</c:v>
                </c:pt>
                <c:pt idx="17">
                  <c:v>63.657864863942535</c:v>
                </c:pt>
                <c:pt idx="18">
                  <c:v>63.634142085635688</c:v>
                </c:pt>
                <c:pt idx="19">
                  <c:v>63.61055105163117</c:v>
                </c:pt>
                <c:pt idx="20">
                  <c:v>63.517274013966379</c:v>
                </c:pt>
                <c:pt idx="21">
                  <c:v>63.425626642429101</c:v>
                </c:pt>
                <c:pt idx="22">
                  <c:v>63.335390202591128</c:v>
                </c:pt>
                <c:pt idx="23">
                  <c:v>63.246349729825013</c:v>
                </c:pt>
                <c:pt idx="24">
                  <c:v>63.158318692985588</c:v>
                </c:pt>
                <c:pt idx="25">
                  <c:v>63.071147921791983</c:v>
                </c:pt>
                <c:pt idx="26">
                  <c:v>62.984685483271861</c:v>
                </c:pt>
                <c:pt idx="27">
                  <c:v>62.898809664096767</c:v>
                </c:pt>
                <c:pt idx="28">
                  <c:v>62.813413124643169</c:v>
                </c:pt>
                <c:pt idx="29">
                  <c:v>62.728411558785368</c:v>
                </c:pt>
                <c:pt idx="30">
                  <c:v>62.517077923040034</c:v>
                </c:pt>
                <c:pt idx="31">
                  <c:v>62.30668073593057</c:v>
                </c:pt>
                <c:pt idx="32">
                  <c:v>62.096502191641285</c:v>
                </c:pt>
                <c:pt idx="33">
                  <c:v>61.88608826632823</c:v>
                </c:pt>
                <c:pt idx="34">
                  <c:v>61.675079351846229</c:v>
                </c:pt>
                <c:pt idx="35">
                  <c:v>61.463286378108918</c:v>
                </c:pt>
                <c:pt idx="36">
                  <c:v>61.250539114837039</c:v>
                </c:pt>
                <c:pt idx="37">
                  <c:v>61.036750579735887</c:v>
                </c:pt>
                <c:pt idx="38">
                  <c:v>60.821857652010209</c:v>
                </c:pt>
                <c:pt idx="39">
                  <c:v>60.605896391654319</c:v>
                </c:pt>
                <c:pt idx="40">
                  <c:v>60.388942161679729</c:v>
                </c:pt>
                <c:pt idx="41">
                  <c:v>60.171083472355321</c:v>
                </c:pt>
                <c:pt idx="42">
                  <c:v>59.952480080068518</c:v>
                </c:pt>
                <c:pt idx="43">
                  <c:v>59.733260636327167</c:v>
                </c:pt>
                <c:pt idx="44">
                  <c:v>59.513550165671319</c:v>
                </c:pt>
                <c:pt idx="45">
                  <c:v>59.293459883416084</c:v>
                </c:pt>
                <c:pt idx="46">
                  <c:v>59.073056274725637</c:v>
                </c:pt>
                <c:pt idx="47">
                  <c:v>58.852388784462448</c:v>
                </c:pt>
                <c:pt idx="48">
                  <c:v>58.63147851752673</c:v>
                </c:pt>
                <c:pt idx="49">
                  <c:v>58.410368368506148</c:v>
                </c:pt>
                <c:pt idx="50">
                  <c:v>58.189071839251795</c:v>
                </c:pt>
                <c:pt idx="51">
                  <c:v>57.967603100173577</c:v>
                </c:pt>
                <c:pt idx="52">
                  <c:v>57.745998505435779</c:v>
                </c:pt>
                <c:pt idx="53">
                  <c:v>57.524252677416605</c:v>
                </c:pt>
                <c:pt idx="54">
                  <c:v>57.302425994286367</c:v>
                </c:pt>
                <c:pt idx="55">
                  <c:v>57.080526069753461</c:v>
                </c:pt>
                <c:pt idx="56">
                  <c:v>56.858594667916108</c:v>
                </c:pt>
                <c:pt idx="57">
                  <c:v>56.636652728312256</c:v>
                </c:pt>
                <c:pt idx="58">
                  <c:v>56.414722148112673</c:v>
                </c:pt>
                <c:pt idx="59">
                  <c:v>56.192860902026275</c:v>
                </c:pt>
                <c:pt idx="60">
                  <c:v>55.97105870358962</c:v>
                </c:pt>
                <c:pt idx="61">
                  <c:v>55.749376533240032</c:v>
                </c:pt>
                <c:pt idx="62">
                  <c:v>55.527817604677708</c:v>
                </c:pt>
                <c:pt idx="63">
                  <c:v>55.306421980682096</c:v>
                </c:pt>
                <c:pt idx="64">
                  <c:v>55.085206676238435</c:v>
                </c:pt>
                <c:pt idx="65">
                  <c:v>54.864201955821443</c:v>
                </c:pt>
                <c:pt idx="66">
                  <c:v>54.643439394132955</c:v>
                </c:pt>
                <c:pt idx="67">
                  <c:v>54.422939004977991</c:v>
                </c:pt>
                <c:pt idx="68">
                  <c:v>54.202721552430262</c:v>
                </c:pt>
                <c:pt idx="69">
                  <c:v>53.982821825252984</c:v>
                </c:pt>
                <c:pt idx="70">
                  <c:v>53.763249251119845</c:v>
                </c:pt>
                <c:pt idx="71">
                  <c:v>53.544027002373745</c:v>
                </c:pt>
                <c:pt idx="72">
                  <c:v>53.325206634709289</c:v>
                </c:pt>
                <c:pt idx="73">
                  <c:v>53.106772285661641</c:v>
                </c:pt>
                <c:pt idx="74">
                  <c:v>52.888777486063368</c:v>
                </c:pt>
                <c:pt idx="75">
                  <c:v>52.671220923028528</c:v>
                </c:pt>
                <c:pt idx="76">
                  <c:v>52.454129760261445</c:v>
                </c:pt>
                <c:pt idx="77">
                  <c:v>52.237532134776778</c:v>
                </c:pt>
                <c:pt idx="78">
                  <c:v>52.02144231503096</c:v>
                </c:pt>
                <c:pt idx="79">
                  <c:v>51.80588988877809</c:v>
                </c:pt>
                <c:pt idx="80">
                  <c:v>51.59089022524546</c:v>
                </c:pt>
                <c:pt idx="81">
                  <c:v>51.376443505813931</c:v>
                </c:pt>
                <c:pt idx="82">
                  <c:v>51.162596364477821</c:v>
                </c:pt>
                <c:pt idx="83">
                  <c:v>50.94933385884854</c:v>
                </c:pt>
                <c:pt idx="84">
                  <c:v>50.736720055579802</c:v>
                </c:pt>
                <c:pt idx="85">
                  <c:v>50.524740367256669</c:v>
                </c:pt>
                <c:pt idx="86">
                  <c:v>50.313411802605849</c:v>
                </c:pt>
                <c:pt idx="87">
                  <c:v>50.102751637595354</c:v>
                </c:pt>
                <c:pt idx="88">
                  <c:v>49.892794355471167</c:v>
                </c:pt>
                <c:pt idx="89">
                  <c:v>49.683524097270954</c:v>
                </c:pt>
                <c:pt idx="90">
                  <c:v>49.474993038678477</c:v>
                </c:pt>
                <c:pt idx="91">
                  <c:v>49.267167311828892</c:v>
                </c:pt>
                <c:pt idx="92">
                  <c:v>49.06011766073501</c:v>
                </c:pt>
                <c:pt idx="93">
                  <c:v>48.853827402220418</c:v>
                </c:pt>
                <c:pt idx="94">
                  <c:v>48.648296523009556</c:v>
                </c:pt>
                <c:pt idx="95">
                  <c:v>48.443579981547536</c:v>
                </c:pt>
                <c:pt idx="96">
                  <c:v>48.239640765715286</c:v>
                </c:pt>
                <c:pt idx="97">
                  <c:v>48.036515376704621</c:v>
                </c:pt>
                <c:pt idx="98">
                  <c:v>47.834241473274766</c:v>
                </c:pt>
                <c:pt idx="99">
                  <c:v>47.632779548660189</c:v>
                </c:pt>
                <c:pt idx="100">
                  <c:v>47.43216651961513</c:v>
                </c:pt>
                <c:pt idx="101">
                  <c:v>47.232400223377937</c:v>
                </c:pt>
                <c:pt idx="102">
                  <c:v>47.033518278745369</c:v>
                </c:pt>
                <c:pt idx="103">
                  <c:v>46.835518147217975</c:v>
                </c:pt>
                <c:pt idx="104">
                  <c:v>46.638396255337355</c:v>
                </c:pt>
                <c:pt idx="105">
                  <c:v>46.442169145556413</c:v>
                </c:pt>
                <c:pt idx="106">
                  <c:v>46.246853346987372</c:v>
                </c:pt>
                <c:pt idx="107">
                  <c:v>46.052443585403893</c:v>
                </c:pt>
                <c:pt idx="108">
                  <c:v>45.858955437327303</c:v>
                </c:pt>
                <c:pt idx="109">
                  <c:v>45.666382030178369</c:v>
                </c:pt>
                <c:pt idx="110">
                  <c:v>45.474760487207433</c:v>
                </c:pt>
                <c:pt idx="111">
                  <c:v>45.284060116899951</c:v>
                </c:pt>
                <c:pt idx="112">
                  <c:v>45.0943173934401</c:v>
                </c:pt>
                <c:pt idx="113">
                  <c:v>44.905546223094369</c:v>
                </c:pt>
                <c:pt idx="114">
                  <c:v>44.71771251840606</c:v>
                </c:pt>
                <c:pt idx="115">
                  <c:v>44.530851971079599</c:v>
                </c:pt>
                <c:pt idx="116">
                  <c:v>44.344952182680267</c:v>
                </c:pt>
                <c:pt idx="117">
                  <c:v>44.160023942649318</c:v>
                </c:pt>
                <c:pt idx="118">
                  <c:v>43.976102796499255</c:v>
                </c:pt>
                <c:pt idx="119">
                  <c:v>43.793123191192315</c:v>
                </c:pt>
                <c:pt idx="120">
                  <c:v>43.61117008358557</c:v>
                </c:pt>
                <c:pt idx="121">
                  <c:v>43.430174917671238</c:v>
                </c:pt>
                <c:pt idx="122">
                  <c:v>43.250170549710752</c:v>
                </c:pt>
                <c:pt idx="123">
                  <c:v>43.071190593493796</c:v>
                </c:pt>
                <c:pt idx="124">
                  <c:v>42.893187771395723</c:v>
                </c:pt>
                <c:pt idx="125">
                  <c:v>42.716194007973336</c:v>
                </c:pt>
                <c:pt idx="126">
                  <c:v>42.540186044816998</c:v>
                </c:pt>
                <c:pt idx="127">
                  <c:v>42.365194986038233</c:v>
                </c:pt>
                <c:pt idx="128">
                  <c:v>42.191223898814656</c:v>
                </c:pt>
                <c:pt idx="129">
                  <c:v>42.018245943401126</c:v>
                </c:pt>
                <c:pt idx="130">
                  <c:v>41.846261276179845</c:v>
                </c:pt>
                <c:pt idx="131">
                  <c:v>41.675298868405264</c:v>
                </c:pt>
                <c:pt idx="132">
                  <c:v>41.50535801378556</c:v>
                </c:pt>
                <c:pt idx="133">
                  <c:v>41.336406368274893</c:v>
                </c:pt>
                <c:pt idx="134">
                  <c:v>41.168470841937356</c:v>
                </c:pt>
                <c:pt idx="135">
                  <c:v>41.001547379502426</c:v>
                </c:pt>
                <c:pt idx="136">
                  <c:v>40.835630707273666</c:v>
                </c:pt>
                <c:pt idx="137">
                  <c:v>40.670714277917178</c:v>
                </c:pt>
                <c:pt idx="138">
                  <c:v>40.506822811053858</c:v>
                </c:pt>
                <c:pt idx="139">
                  <c:v>40.343948293249539</c:v>
                </c:pt>
                <c:pt idx="140">
                  <c:v>40.182047855839116</c:v>
                </c:pt>
                <c:pt idx="141">
                  <c:v>40.021177032395215</c:v>
                </c:pt>
                <c:pt idx="142">
                  <c:v>39.861290356728013</c:v>
                </c:pt>
                <c:pt idx="143">
                  <c:v>39.702443231141132</c:v>
                </c:pt>
                <c:pt idx="144">
                  <c:v>39.544552239411857</c:v>
                </c:pt>
                <c:pt idx="145">
                  <c:v>39.387671185293613</c:v>
                </c:pt>
                <c:pt idx="146">
                  <c:v>39.231783547090259</c:v>
                </c:pt>
                <c:pt idx="147">
                  <c:v>39.07690751286372</c:v>
                </c:pt>
                <c:pt idx="148">
                  <c:v>38.923024257062536</c:v>
                </c:pt>
                <c:pt idx="149">
                  <c:v>38.770113040484155</c:v>
                </c:pt>
                <c:pt idx="150">
                  <c:v>38.61818904613915</c:v>
                </c:pt>
                <c:pt idx="151">
                  <c:v>38.467267293980626</c:v>
                </c:pt>
                <c:pt idx="152">
                  <c:v>38.317284906278594</c:v>
                </c:pt>
                <c:pt idx="153">
                  <c:v>38.16829294852019</c:v>
                </c:pt>
                <c:pt idx="154">
                  <c:v>38.020304314804136</c:v>
                </c:pt>
                <c:pt idx="155">
                  <c:v>37.873250974553628</c:v>
                </c:pt>
                <c:pt idx="156">
                  <c:v>37.727183043232486</c:v>
                </c:pt>
                <c:pt idx="157">
                  <c:v>37.582069608633795</c:v>
                </c:pt>
                <c:pt idx="158">
                  <c:v>37.437919149082148</c:v>
                </c:pt>
                <c:pt idx="159">
                  <c:v>37.294739679729325</c:v>
                </c:pt>
                <c:pt idx="160">
                  <c:v>37.152495875394138</c:v>
                </c:pt>
                <c:pt idx="161">
                  <c:v>37.011193171748893</c:v>
                </c:pt>
                <c:pt idx="162">
                  <c:v>36.870836419962494</c:v>
                </c:pt>
                <c:pt idx="163">
                  <c:v>36.731429854692365</c:v>
                </c:pt>
                <c:pt idx="164">
                  <c:v>36.592932101272638</c:v>
                </c:pt>
                <c:pt idx="165">
                  <c:v>36.455389941798593</c:v>
                </c:pt>
                <c:pt idx="166">
                  <c:v>36.318805548201226</c:v>
                </c:pt>
                <c:pt idx="167">
                  <c:v>36.183087148069561</c:v>
                </c:pt>
                <c:pt idx="168">
                  <c:v>36.048326348445059</c:v>
                </c:pt>
                <c:pt idx="169">
                  <c:v>35.914427507688849</c:v>
                </c:pt>
                <c:pt idx="170">
                  <c:v>35.781482716177898</c:v>
                </c:pt>
                <c:pt idx="171">
                  <c:v>35.649441127132825</c:v>
                </c:pt>
                <c:pt idx="172">
                  <c:v>35.518298084517227</c:v>
                </c:pt>
                <c:pt idx="173">
                  <c:v>35.388047932750936</c:v>
                </c:pt>
                <c:pt idx="174">
                  <c:v>35.258633386982929</c:v>
                </c:pt>
                <c:pt idx="175">
                  <c:v>35.130198451011594</c:v>
                </c:pt>
                <c:pt idx="176">
                  <c:v>35.002582464302627</c:v>
                </c:pt>
                <c:pt idx="177">
                  <c:v>34.875825975693601</c:v>
                </c:pt>
                <c:pt idx="178">
                  <c:v>34.749970731911269</c:v>
                </c:pt>
                <c:pt idx="179">
                  <c:v>34.624952494025237</c:v>
                </c:pt>
                <c:pt idx="180">
                  <c:v>34.500865949887839</c:v>
                </c:pt>
                <c:pt idx="181">
                  <c:v>34.377535265019389</c:v>
                </c:pt>
                <c:pt idx="182">
                  <c:v>34.255108554167577</c:v>
                </c:pt>
                <c:pt idx="183">
                  <c:v>34.133515704643465</c:v>
                </c:pt>
                <c:pt idx="184">
                  <c:v>34.012796131550985</c:v>
                </c:pt>
                <c:pt idx="185">
                  <c:v>33.892875612718122</c:v>
                </c:pt>
                <c:pt idx="186">
                  <c:v>33.773791905067213</c:v>
                </c:pt>
                <c:pt idx="187">
                  <c:v>33.65552515520443</c:v>
                </c:pt>
                <c:pt idx="188">
                  <c:v>33.538053948821258</c:v>
                </c:pt>
                <c:pt idx="189">
                  <c:v>33.421415260640629</c:v>
                </c:pt>
                <c:pt idx="190">
                  <c:v>33.305586425142678</c:v>
                </c:pt>
                <c:pt idx="191">
                  <c:v>33.190604448650845</c:v>
                </c:pt>
                <c:pt idx="192">
                  <c:v>33.076321295825494</c:v>
                </c:pt>
                <c:pt idx="193">
                  <c:v>32.962895231584866</c:v>
                </c:pt>
                <c:pt idx="194">
                  <c:v>32.850237402590096</c:v>
                </c:pt>
                <c:pt idx="195">
                  <c:v>32.738382557881629</c:v>
                </c:pt>
                <c:pt idx="196">
                  <c:v>32.627301597376608</c:v>
                </c:pt>
                <c:pt idx="197">
                  <c:v>32.516963540458477</c:v>
                </c:pt>
                <c:pt idx="198">
                  <c:v>32.407401677545167</c:v>
                </c:pt>
                <c:pt idx="199">
                  <c:v>32.298650186045705</c:v>
                </c:pt>
                <c:pt idx="200">
                  <c:v>32.19054122806029</c:v>
                </c:pt>
                <c:pt idx="201">
                  <c:v>32.083309319138266</c:v>
                </c:pt>
                <c:pt idx="202">
                  <c:v>31.976714904245664</c:v>
                </c:pt>
                <c:pt idx="203">
                  <c:v>31.870926526702149</c:v>
                </c:pt>
                <c:pt idx="204">
                  <c:v>31.765837159119034</c:v>
                </c:pt>
                <c:pt idx="205">
                  <c:v>31.66147728448869</c:v>
                </c:pt>
                <c:pt idx="206">
                  <c:v>31.557806102953034</c:v>
                </c:pt>
                <c:pt idx="207">
                  <c:v>31.454926238408444</c:v>
                </c:pt>
                <c:pt idx="208">
                  <c:v>31.352723349957405</c:v>
                </c:pt>
                <c:pt idx="209">
                  <c:v>31.251226474128671</c:v>
                </c:pt>
                <c:pt idx="210">
                  <c:v>31.150465387331295</c:v>
                </c:pt>
                <c:pt idx="211">
                  <c:v>31.050318775883518</c:v>
                </c:pt>
                <c:pt idx="212">
                  <c:v>30.95088989819963</c:v>
                </c:pt>
                <c:pt idx="213">
                  <c:v>30.852208366675914</c:v>
                </c:pt>
                <c:pt idx="214">
                  <c:v>30.754147939200575</c:v>
                </c:pt>
                <c:pt idx="215">
                  <c:v>30.656813952800313</c:v>
                </c:pt>
                <c:pt idx="216">
                  <c:v>30.560075948502078</c:v>
                </c:pt>
                <c:pt idx="217">
                  <c:v>30.464039785781502</c:v>
                </c:pt>
                <c:pt idx="218">
                  <c:v>30.36873370227848</c:v>
                </c:pt>
                <c:pt idx="219">
                  <c:v>30.274021915580775</c:v>
                </c:pt>
                <c:pt idx="220">
                  <c:v>30.179929035337622</c:v>
                </c:pt>
                <c:pt idx="221">
                  <c:v>30.08648027783504</c:v>
                </c:pt>
                <c:pt idx="222">
                  <c:v>29.993701468290556</c:v>
                </c:pt>
                <c:pt idx="223">
                  <c:v>29.901619042064151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B-4803-A678-0E1576B8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42872"/>
        <c:axId val="680239592"/>
      </c:scatterChart>
      <c:valAx>
        <c:axId val="68024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39592"/>
        <c:crosses val="autoZero"/>
        <c:crossBetween val="midCat"/>
      </c:valAx>
      <c:valAx>
        <c:axId val="68023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4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kg/m3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Properties'!$E$2</c:f>
              <c:strCache>
                <c:ptCount val="1"/>
                <c:pt idx="0">
                  <c:v>density kg/m3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3910761154855643E-2"/>
                  <c:y val="0.1132283464566929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Properties'!$E$3:$E$11</c:f>
              <c:numCache>
                <c:formatCode>General</c:formatCode>
                <c:ptCount val="9"/>
                <c:pt idx="0">
                  <c:v>1063.5</c:v>
                </c:pt>
                <c:pt idx="1">
                  <c:v>1023.7</c:v>
                </c:pt>
                <c:pt idx="2">
                  <c:v>990.7</c:v>
                </c:pt>
                <c:pt idx="3">
                  <c:v>947.8</c:v>
                </c:pt>
                <c:pt idx="4">
                  <c:v>902.5</c:v>
                </c:pt>
                <c:pt idx="5">
                  <c:v>854</c:v>
                </c:pt>
                <c:pt idx="6">
                  <c:v>801.3</c:v>
                </c:pt>
                <c:pt idx="7">
                  <c:v>742.3</c:v>
                </c:pt>
                <c:pt idx="8">
                  <c:v>672.5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0-4BE8-BDF9-7F46C208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6344"/>
        <c:axId val="604005360"/>
      </c:scatterChart>
      <c:valAx>
        <c:axId val="60400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5360"/>
        <c:crosses val="autoZero"/>
        <c:crossBetween val="midCat"/>
      </c:valAx>
      <c:valAx>
        <c:axId val="604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Nu (CFD_laminar_coarseMesh)</a:t>
            </a:r>
            <a:r>
              <a:rPr lang="en-SG" baseline="0"/>
              <a:t> and Nu (Correlation) vs Rayleigh Number</a:t>
            </a:r>
          </a:p>
          <a:p>
            <a:pPr>
              <a:defRPr/>
            </a:pP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'temp varying calcs'!$R$5</c:f>
              <c:strCache>
                <c:ptCount val="1"/>
                <c:pt idx="0">
                  <c:v>Nu (CFD_laminar_coarseMesh)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 varying calcs'!$Q$6:$Q$229</c:f>
              <c:numCache>
                <c:formatCode>0.000E+00</c:formatCode>
                <c:ptCount val="224"/>
                <c:pt idx="0">
                  <c:v>886472386.66823876</c:v>
                </c:pt>
                <c:pt idx="1">
                  <c:v>883409226.22244787</c:v>
                </c:pt>
                <c:pt idx="2">
                  <c:v>880399699.32191145</c:v>
                </c:pt>
                <c:pt idx="3">
                  <c:v>877423933.58255732</c:v>
                </c:pt>
                <c:pt idx="4">
                  <c:v>874479077.10881257</c:v>
                </c:pt>
                <c:pt idx="5">
                  <c:v>871565843.80996633</c:v>
                </c:pt>
                <c:pt idx="6">
                  <c:v>868683175.75396132</c:v>
                </c:pt>
                <c:pt idx="7">
                  <c:v>865829142.58067381</c:v>
                </c:pt>
                <c:pt idx="8">
                  <c:v>863003590.44020498</c:v>
                </c:pt>
                <c:pt idx="9">
                  <c:v>860205489.09808588</c:v>
                </c:pt>
                <c:pt idx="10">
                  <c:v>857434693.95021915</c:v>
                </c:pt>
                <c:pt idx="11">
                  <c:v>854690187.17462528</c:v>
                </c:pt>
                <c:pt idx="12">
                  <c:v>851970959.43336415</c:v>
                </c:pt>
                <c:pt idx="13">
                  <c:v>849276009.67788899</c:v>
                </c:pt>
                <c:pt idx="14">
                  <c:v>846605215.25397909</c:v>
                </c:pt>
                <c:pt idx="15">
                  <c:v>843957586.33567894</c:v>
                </c:pt>
                <c:pt idx="16">
                  <c:v>841333008.05832326</c:v>
                </c:pt>
                <c:pt idx="17">
                  <c:v>838730501.39931846</c:v>
                </c:pt>
                <c:pt idx="18">
                  <c:v>836148230.87795806</c:v>
                </c:pt>
                <c:pt idx="19">
                  <c:v>833587824.51298022</c:v>
                </c:pt>
                <c:pt idx="20">
                  <c:v>823537064.87014592</c:v>
                </c:pt>
                <c:pt idx="21">
                  <c:v>813773855.78327692</c:v>
                </c:pt>
                <c:pt idx="22">
                  <c:v>804267679.38453388</c:v>
                </c:pt>
                <c:pt idx="23">
                  <c:v>794989725.96193385</c:v>
                </c:pt>
                <c:pt idx="24">
                  <c:v>785915313.2037456</c:v>
                </c:pt>
                <c:pt idx="25">
                  <c:v>777024562.91530502</c:v>
                </c:pt>
                <c:pt idx="26">
                  <c:v>768298116.90990889</c:v>
                </c:pt>
                <c:pt idx="27">
                  <c:v>759720385.47251964</c:v>
                </c:pt>
                <c:pt idx="28">
                  <c:v>751277797.31603742</c:v>
                </c:pt>
                <c:pt idx="29">
                  <c:v>742959542.86202693</c:v>
                </c:pt>
                <c:pt idx="30">
                  <c:v>722640124.282794</c:v>
                </c:pt>
                <c:pt idx="31">
                  <c:v>702910551.42968822</c:v>
                </c:pt>
                <c:pt idx="32">
                  <c:v>683684553.72188628</c:v>
                </c:pt>
                <c:pt idx="33">
                  <c:v>664906777.60597813</c:v>
                </c:pt>
                <c:pt idx="34">
                  <c:v>646534851.67451012</c:v>
                </c:pt>
                <c:pt idx="35">
                  <c:v>628544469.22883332</c:v>
                </c:pt>
                <c:pt idx="36">
                  <c:v>610914996.19714546</c:v>
                </c:pt>
                <c:pt idx="37">
                  <c:v>593634297.40890563</c:v>
                </c:pt>
                <c:pt idx="38">
                  <c:v>576693184.37343144</c:v>
                </c:pt>
                <c:pt idx="39">
                  <c:v>560090833.4421072</c:v>
                </c:pt>
                <c:pt idx="40">
                  <c:v>543829352.88350511</c:v>
                </c:pt>
                <c:pt idx="41">
                  <c:v>527911506.28365308</c:v>
                </c:pt>
                <c:pt idx="42">
                  <c:v>512344665.43192255</c:v>
                </c:pt>
                <c:pt idx="43">
                  <c:v>497133149.93135232</c:v>
                </c:pt>
                <c:pt idx="44">
                  <c:v>482280351.06868058</c:v>
                </c:pt>
                <c:pt idx="45">
                  <c:v>467788105.98905867</c:v>
                </c:pt>
                <c:pt idx="46">
                  <c:v>453654862.4784537</c:v>
                </c:pt>
                <c:pt idx="47">
                  <c:v>439877759.20422018</c:v>
                </c:pt>
                <c:pt idx="48">
                  <c:v>426452075.80142242</c:v>
                </c:pt>
                <c:pt idx="49">
                  <c:v>413374370.59778577</c:v>
                </c:pt>
                <c:pt idx="50">
                  <c:v>400639381.51453048</c:v>
                </c:pt>
                <c:pt idx="51">
                  <c:v>388241901.63127381</c:v>
                </c:pt>
                <c:pt idx="52">
                  <c:v>376177910.73360467</c:v>
                </c:pt>
                <c:pt idx="53">
                  <c:v>364441058.78123271</c:v>
                </c:pt>
                <c:pt idx="54">
                  <c:v>353028417.24517578</c:v>
                </c:pt>
                <c:pt idx="55">
                  <c:v>341934150.10353601</c:v>
                </c:pt>
                <c:pt idx="56">
                  <c:v>331154051.997105</c:v>
                </c:pt>
                <c:pt idx="57">
                  <c:v>320682749.56802791</c:v>
                </c:pt>
                <c:pt idx="58">
                  <c:v>310514830.20046526</c:v>
                </c:pt>
                <c:pt idx="59">
                  <c:v>300646375.48769003</c:v>
                </c:pt>
                <c:pt idx="60">
                  <c:v>291070293.4507575</c:v>
                </c:pt>
                <c:pt idx="61">
                  <c:v>281782522.40906143</c:v>
                </c:pt>
                <c:pt idx="62">
                  <c:v>272776422.06202966</c:v>
                </c:pt>
                <c:pt idx="63">
                  <c:v>264046813.62062809</c:v>
                </c:pt>
                <c:pt idx="64">
                  <c:v>255587510.36814025</c:v>
                </c:pt>
                <c:pt idx="65">
                  <c:v>247392788.92382199</c:v>
                </c:pt>
                <c:pt idx="66">
                  <c:v>239456900.60980141</c:v>
                </c:pt>
                <c:pt idx="67">
                  <c:v>231773635.00927243</c:v>
                </c:pt>
                <c:pt idx="68">
                  <c:v>224336803.33511004</c:v>
                </c:pt>
                <c:pt idx="69">
                  <c:v>217140671.80514437</c:v>
                </c:pt>
                <c:pt idx="70">
                  <c:v>210178672.03212699</c:v>
                </c:pt>
                <c:pt idx="71">
                  <c:v>203444720.67322138</c:v>
                </c:pt>
                <c:pt idx="72">
                  <c:v>196933589.36663702</c:v>
                </c:pt>
                <c:pt idx="73">
                  <c:v>190638066.77342579</c:v>
                </c:pt>
                <c:pt idx="74">
                  <c:v>184553035.16158727</c:v>
                </c:pt>
                <c:pt idx="75">
                  <c:v>178671863.1890302</c:v>
                </c:pt>
                <c:pt idx="76">
                  <c:v>172988799.50849146</c:v>
                </c:pt>
                <c:pt idx="77">
                  <c:v>167498172.24328357</c:v>
                </c:pt>
                <c:pt idx="78">
                  <c:v>162194035.16274184</c:v>
                </c:pt>
                <c:pt idx="79">
                  <c:v>157070911.5048281</c:v>
                </c:pt>
                <c:pt idx="80">
                  <c:v>152123072.36795539</c:v>
                </c:pt>
                <c:pt idx="81">
                  <c:v>147344573.72774535</c:v>
                </c:pt>
                <c:pt idx="82">
                  <c:v>142730621.10160828</c:v>
                </c:pt>
                <c:pt idx="83">
                  <c:v>138275191.78285673</c:v>
                </c:pt>
                <c:pt idx="84">
                  <c:v>133974042.92187172</c:v>
                </c:pt>
                <c:pt idx="85">
                  <c:v>129821418.7807859</c:v>
                </c:pt>
                <c:pt idx="86">
                  <c:v>125812359.73843277</c:v>
                </c:pt>
                <c:pt idx="87">
                  <c:v>121942037.48362345</c:v>
                </c:pt>
                <c:pt idx="88">
                  <c:v>118206051.61162327</c:v>
                </c:pt>
                <c:pt idx="89">
                  <c:v>114599236.95865078</c:v>
                </c:pt>
                <c:pt idx="90">
                  <c:v>111117745.45605396</c:v>
                </c:pt>
                <c:pt idx="91">
                  <c:v>107756412.58275591</c:v>
                </c:pt>
                <c:pt idx="92">
                  <c:v>104511916.49122119</c:v>
                </c:pt>
                <c:pt idx="93">
                  <c:v>101379648.02436262</c:v>
                </c:pt>
                <c:pt idx="94">
                  <c:v>98355427.973165289</c:v>
                </c:pt>
                <c:pt idx="95">
                  <c:v>95436000.666281924</c:v>
                </c:pt>
                <c:pt idx="96">
                  <c:v>92616911.706293389</c:v>
                </c:pt>
                <c:pt idx="97">
                  <c:v>89894886.16217275</c:v>
                </c:pt>
                <c:pt idx="98">
                  <c:v>87266745.699000448</c:v>
                </c:pt>
                <c:pt idx="99">
                  <c:v>84728435.290558577</c:v>
                </c:pt>
                <c:pt idx="100">
                  <c:v>82277016.029174805</c:v>
                </c:pt>
                <c:pt idx="101">
                  <c:v>79909169.360860139</c:v>
                </c:pt>
                <c:pt idx="102">
                  <c:v>77622158.448646665</c:v>
                </c:pt>
                <c:pt idx="103">
                  <c:v>75412878.095426396</c:v>
                </c:pt>
                <c:pt idx="104">
                  <c:v>73278337.072984949</c:v>
                </c:pt>
                <c:pt idx="105">
                  <c:v>71215874.012954026</c:v>
                </c:pt>
                <c:pt idx="106">
                  <c:v>69222919.979340762</c:v>
                </c:pt>
                <c:pt idx="107">
                  <c:v>67296783.269485369</c:v>
                </c:pt>
                <c:pt idx="108">
                  <c:v>65435081.975998074</c:v>
                </c:pt>
                <c:pt idx="109">
                  <c:v>63635312.261108577</c:v>
                </c:pt>
                <c:pt idx="110">
                  <c:v>61895469.857311949</c:v>
                </c:pt>
                <c:pt idx="111">
                  <c:v>60213017.576770343</c:v>
                </c:pt>
                <c:pt idx="112">
                  <c:v>58586108.46496889</c:v>
                </c:pt>
                <c:pt idx="113">
                  <c:v>57012763.007630363</c:v>
                </c:pt>
                <c:pt idx="114">
                  <c:v>55490691.052581944</c:v>
                </c:pt>
                <c:pt idx="115">
                  <c:v>54018257.234561056</c:v>
                </c:pt>
                <c:pt idx="116">
                  <c:v>52593510.081221648</c:v>
                </c:pt>
                <c:pt idx="117">
                  <c:v>51214754.798003063</c:v>
                </c:pt>
                <c:pt idx="118">
                  <c:v>49880537.503261581</c:v>
                </c:pt>
                <c:pt idx="119">
                  <c:v>48588742.726266414</c:v>
                </c:pt>
                <c:pt idx="120">
                  <c:v>47338392.027604535</c:v>
                </c:pt>
                <c:pt idx="121">
                  <c:v>46127495.702954561</c:v>
                </c:pt>
                <c:pt idx="122">
                  <c:v>44954826.538292125</c:v>
                </c:pt>
                <c:pt idx="123">
                  <c:v>43819198.263568208</c:v>
                </c:pt>
                <c:pt idx="124">
                  <c:v>42718966.184470996</c:v>
                </c:pt>
                <c:pt idx="125">
                  <c:v>41653041.339424878</c:v>
                </c:pt>
                <c:pt idx="126">
                  <c:v>40620047.335858159</c:v>
                </c:pt>
                <c:pt idx="127">
                  <c:v>39618978.698052295</c:v>
                </c:pt>
                <c:pt idx="128">
                  <c:v>38648705.466789916</c:v>
                </c:pt>
                <c:pt idx="129">
                  <c:v>37707981.689405248</c:v>
                </c:pt>
                <c:pt idx="130">
                  <c:v>36795761.390967786</c:v>
                </c:pt>
                <c:pt idx="131">
                  <c:v>35911187.552186392</c:v>
                </c:pt>
                <c:pt idx="132">
                  <c:v>35053280.81011381</c:v>
                </c:pt>
                <c:pt idx="133">
                  <c:v>34220947.13146919</c:v>
                </c:pt>
                <c:pt idx="134">
                  <c:v>33413426.268649772</c:v>
                </c:pt>
                <c:pt idx="135">
                  <c:v>32629837.203800563</c:v>
                </c:pt>
                <c:pt idx="136">
                  <c:v>31869329.201257713</c:v>
                </c:pt>
                <c:pt idx="137">
                  <c:v>31131080.609086707</c:v>
                </c:pt>
                <c:pt idx="138">
                  <c:v>30414438.581222795</c:v>
                </c:pt>
                <c:pt idx="139">
                  <c:v>29718631.809614867</c:v>
                </c:pt>
                <c:pt idx="140">
                  <c:v>29042776.977230504</c:v>
                </c:pt>
                <c:pt idx="141">
                  <c:v>28386431.02873363</c:v>
                </c:pt>
                <c:pt idx="142">
                  <c:v>27748758.074243806</c:v>
                </c:pt>
                <c:pt idx="143">
                  <c:v>27129352.404912286</c:v>
                </c:pt>
                <c:pt idx="144">
                  <c:v>26527289.567653898</c:v>
                </c:pt>
                <c:pt idx="145">
                  <c:v>25942202.130360246</c:v>
                </c:pt>
                <c:pt idx="146">
                  <c:v>25373472.868681546</c:v>
                </c:pt>
                <c:pt idx="147">
                  <c:v>24820633.314808886</c:v>
                </c:pt>
                <c:pt idx="148">
                  <c:v>24283101.582448445</c:v>
                </c:pt>
                <c:pt idx="149">
                  <c:v>23760314.195269261</c:v>
                </c:pt>
                <c:pt idx="150">
                  <c:v>23251850.854474839</c:v>
                </c:pt>
                <c:pt idx="151">
                  <c:v>22757303.865129456</c:v>
                </c:pt>
                <c:pt idx="152">
                  <c:v>22276030.936795205</c:v>
                </c:pt>
                <c:pt idx="153">
                  <c:v>21807776.836584736</c:v>
                </c:pt>
                <c:pt idx="154">
                  <c:v>21352172.013597429</c:v>
                </c:pt>
                <c:pt idx="155">
                  <c:v>20908616.995397516</c:v>
                </c:pt>
                <c:pt idx="156">
                  <c:v>20476888.647266462</c:v>
                </c:pt>
                <c:pt idx="157">
                  <c:v>20056532.947355174</c:v>
                </c:pt>
                <c:pt idx="158">
                  <c:v>19647226.690458808</c:v>
                </c:pt>
                <c:pt idx="159">
                  <c:v>19248655.810624212</c:v>
                </c:pt>
                <c:pt idx="160">
                  <c:v>18860399.253504917</c:v>
                </c:pt>
                <c:pt idx="161">
                  <c:v>18482162.83432069</c:v>
                </c:pt>
                <c:pt idx="162">
                  <c:v>18113660.466657933</c:v>
                </c:pt>
                <c:pt idx="163">
                  <c:v>17754613.880439669</c:v>
                </c:pt>
                <c:pt idx="164">
                  <c:v>17404639.812077753</c:v>
                </c:pt>
                <c:pt idx="165">
                  <c:v>17063588.893226478</c:v>
                </c:pt>
                <c:pt idx="166">
                  <c:v>16731204.646527303</c:v>
                </c:pt>
                <c:pt idx="167">
                  <c:v>16407016.819815263</c:v>
                </c:pt>
                <c:pt idx="168">
                  <c:v>16091005.682732517</c:v>
                </c:pt>
                <c:pt idx="169">
                  <c:v>15782716.574898405</c:v>
                </c:pt>
                <c:pt idx="170">
                  <c:v>15482139.091170501</c:v>
                </c:pt>
                <c:pt idx="171">
                  <c:v>15188940.651168033</c:v>
                </c:pt>
                <c:pt idx="172">
                  <c:v>14902903.806416091</c:v>
                </c:pt>
                <c:pt idx="173">
                  <c:v>14623816.485044308</c:v>
                </c:pt>
                <c:pt idx="174">
                  <c:v>14351366.22552293</c:v>
                </c:pt>
                <c:pt idx="175">
                  <c:v>14085667.868055232</c:v>
                </c:pt>
                <c:pt idx="176">
                  <c:v>13826207.624499574</c:v>
                </c:pt>
                <c:pt idx="177">
                  <c:v>13572898.658041783</c:v>
                </c:pt>
                <c:pt idx="178">
                  <c:v>13325656.246895416</c:v>
                </c:pt>
                <c:pt idx="179">
                  <c:v>13084192.461285647</c:v>
                </c:pt>
                <c:pt idx="180">
                  <c:v>12848532.099486275</c:v>
                </c:pt>
                <c:pt idx="181">
                  <c:v>12618191.878845656</c:v>
                </c:pt>
                <c:pt idx="182">
                  <c:v>12393305.050157657</c:v>
                </c:pt>
                <c:pt idx="183">
                  <c:v>12173600.271868696</c:v>
                </c:pt>
                <c:pt idx="184">
                  <c:v>11959011.988641871</c:v>
                </c:pt>
                <c:pt idx="185">
                  <c:v>11749277.146112796</c:v>
                </c:pt>
                <c:pt idx="186">
                  <c:v>11544336.183686221</c:v>
                </c:pt>
                <c:pt idx="187">
                  <c:v>11344032.356267802</c:v>
                </c:pt>
                <c:pt idx="188">
                  <c:v>11148212.138602762</c:v>
                </c:pt>
                <c:pt idx="189">
                  <c:v>10956822.780384336</c:v>
                </c:pt>
                <c:pt idx="190">
                  <c:v>10769715.525719747</c:v>
                </c:pt>
                <c:pt idx="191">
                  <c:v>10586841.354519367</c:v>
                </c:pt>
                <c:pt idx="192">
                  <c:v>10407863.253413126</c:v>
                </c:pt>
                <c:pt idx="193">
                  <c:v>10232930.113857541</c:v>
                </c:pt>
                <c:pt idx="194">
                  <c:v>10061806.305163562</c:v>
                </c:pt>
                <c:pt idx="195">
                  <c:v>9894450.7356576398</c:v>
                </c:pt>
                <c:pt idx="196">
                  <c:v>9730728.4701097663</c:v>
                </c:pt>
                <c:pt idx="197">
                  <c:v>9570507.0133003183</c:v>
                </c:pt>
                <c:pt idx="198">
                  <c:v>9413750.2385182139</c:v>
                </c:pt>
                <c:pt idx="199">
                  <c:v>9260422.8206872549</c:v>
                </c:pt>
                <c:pt idx="200">
                  <c:v>9110210.3420025427</c:v>
                </c:pt>
                <c:pt idx="201">
                  <c:v>8963361.0411317367</c:v>
                </c:pt>
                <c:pt idx="202">
                  <c:v>8819471.473912077</c:v>
                </c:pt>
                <c:pt idx="203">
                  <c:v>8678697.9295381736</c:v>
                </c:pt>
                <c:pt idx="204">
                  <c:v>8540826.9129867777</c:v>
                </c:pt>
                <c:pt idx="205">
                  <c:v>8405831.4009292331</c:v>
                </c:pt>
                <c:pt idx="206">
                  <c:v>8273593.6556242928</c:v>
                </c:pt>
                <c:pt idx="207">
                  <c:v>8144179.7172773629</c:v>
                </c:pt>
                <c:pt idx="208">
                  <c:v>8017382.9061944764</c:v>
                </c:pt>
                <c:pt idx="209">
                  <c:v>7893180.2475205697</c:v>
                </c:pt>
                <c:pt idx="210">
                  <c:v>7771549.2479726458</c:v>
                </c:pt>
                <c:pt idx="211">
                  <c:v>7652288.2975083683</c:v>
                </c:pt>
                <c:pt idx="212">
                  <c:v>7535467.0572978342</c:v>
                </c:pt>
                <c:pt idx="213">
                  <c:v>7421065.2449810319</c:v>
                </c:pt>
                <c:pt idx="214">
                  <c:v>7308885.0735663204</c:v>
                </c:pt>
                <c:pt idx="215">
                  <c:v>7198997.4117621314</c:v>
                </c:pt>
                <c:pt idx="216">
                  <c:v>7091207.122907185</c:v>
                </c:pt>
                <c:pt idx="217">
                  <c:v>6985586.0559437126</c:v>
                </c:pt>
                <c:pt idx="218">
                  <c:v>6882117.4450260866</c:v>
                </c:pt>
                <c:pt idx="219">
                  <c:v>6780609.5002830978</c:v>
                </c:pt>
                <c:pt idx="220">
                  <c:v>6681047.6005522441</c:v>
                </c:pt>
                <c:pt idx="221">
                  <c:v>6583417.4113949277</c:v>
                </c:pt>
                <c:pt idx="222">
                  <c:v>6487704.8827250581</c:v>
                </c:pt>
                <c:pt idx="223">
                  <c:v>6393896.2464863518</c:v>
                </c:pt>
              </c:numCache>
            </c:numRef>
          </c:xVal>
          <c:yVal>
            <c:numRef>
              <c:f>'temp varying calcs'!$R$6:$R$229</c:f>
              <c:numCache>
                <c:formatCode>General</c:formatCode>
                <c:ptCount val="224"/>
                <c:pt idx="0">
                  <c:v>18.669247850325373</c:v>
                </c:pt>
                <c:pt idx="1">
                  <c:v>18.505963575849325</c:v>
                </c:pt>
                <c:pt idx="2">
                  <c:v>18.347002869004985</c:v>
                </c:pt>
                <c:pt idx="3">
                  <c:v>18.192349673907351</c:v>
                </c:pt>
                <c:pt idx="4">
                  <c:v>18.041954757493123</c:v>
                </c:pt>
                <c:pt idx="5">
                  <c:v>17.895773799919379</c:v>
                </c:pt>
                <c:pt idx="6">
                  <c:v>17.753752807252937</c:v>
                </c:pt>
                <c:pt idx="7">
                  <c:v>17.615834296275533</c:v>
                </c:pt>
                <c:pt idx="8">
                  <c:v>17.481958319706926</c:v>
                </c:pt>
                <c:pt idx="9">
                  <c:v>17.352061421718822</c:v>
                </c:pt>
                <c:pt idx="10">
                  <c:v>17.226078942943651</c:v>
                </c:pt>
                <c:pt idx="11">
                  <c:v>17.103950115204309</c:v>
                </c:pt>
                <c:pt idx="12">
                  <c:v>16.985606909208396</c:v>
                </c:pt>
                <c:pt idx="13">
                  <c:v>16.870981417193558</c:v>
                </c:pt>
                <c:pt idx="14">
                  <c:v>16.759999571135705</c:v>
                </c:pt>
                <c:pt idx="15">
                  <c:v>16.652593678307422</c:v>
                </c:pt>
                <c:pt idx="16">
                  <c:v>16.548680036403567</c:v>
                </c:pt>
                <c:pt idx="17">
                  <c:v>16.448173960583148</c:v>
                </c:pt>
                <c:pt idx="18">
                  <c:v>16.3509947293993</c:v>
                </c:pt>
                <c:pt idx="19">
                  <c:v>16.257058650194924</c:v>
                </c:pt>
                <c:pt idx="20">
                  <c:v>15.912169951122975</c:v>
                </c:pt>
                <c:pt idx="21">
                  <c:v>15.613216044547082</c:v>
                </c:pt>
                <c:pt idx="22">
                  <c:v>15.355406299831859</c:v>
                </c:pt>
                <c:pt idx="23">
                  <c:v>15.134022531602461</c:v>
                </c:pt>
                <c:pt idx="24">
                  <c:v>14.944723697956885</c:v>
                </c:pt>
                <c:pt idx="25">
                  <c:v>14.783588158416626</c:v>
                </c:pt>
                <c:pt idx="26">
                  <c:v>14.647155179201539</c:v>
                </c:pt>
                <c:pt idx="27">
                  <c:v>14.532323858154951</c:v>
                </c:pt>
                <c:pt idx="28">
                  <c:v>14.436332247162635</c:v>
                </c:pt>
                <c:pt idx="29">
                  <c:v>14.356754237436977</c:v>
                </c:pt>
                <c:pt idx="30">
                  <c:v>14.216128499944279</c:v>
                </c:pt>
                <c:pt idx="31">
                  <c:v>14.138223035363612</c:v>
                </c:pt>
                <c:pt idx="32">
                  <c:v>14.103559753652767</c:v>
                </c:pt>
                <c:pt idx="33">
                  <c:v>14.098627326406575</c:v>
                </c:pt>
                <c:pt idx="34">
                  <c:v>14.114419012813213</c:v>
                </c:pt>
                <c:pt idx="35">
                  <c:v>14.144897260969028</c:v>
                </c:pt>
                <c:pt idx="36">
                  <c:v>14.185727753925173</c:v>
                </c:pt>
                <c:pt idx="37">
                  <c:v>14.233130339695322</c:v>
                </c:pt>
                <c:pt idx="38">
                  <c:v>14.283177831971051</c:v>
                </c:pt>
                <c:pt idx="39">
                  <c:v>14.331929026811835</c:v>
                </c:pt>
                <c:pt idx="40">
                  <c:v>14.375920949446606</c:v>
                </c:pt>
                <c:pt idx="41">
                  <c:v>14.412815878356701</c:v>
                </c:pt>
                <c:pt idx="42">
                  <c:v>14.441833371979815</c:v>
                </c:pt>
                <c:pt idx="43">
                  <c:v>14.463475511513204</c:v>
                </c:pt>
                <c:pt idx="44">
                  <c:v>14.479167428201443</c:v>
                </c:pt>
                <c:pt idx="45">
                  <c:v>14.49070706330733</c:v>
                </c:pt>
                <c:pt idx="46">
                  <c:v>14.49986770043321</c:v>
                </c:pt>
                <c:pt idx="47">
                  <c:v>14.508045024536738</c:v>
                </c:pt>
                <c:pt idx="48">
                  <c:v>14.516104943330568</c:v>
                </c:pt>
                <c:pt idx="49">
                  <c:v>14.524462976460326</c:v>
                </c:pt>
                <c:pt idx="50">
                  <c:v>14.533167932585647</c:v>
                </c:pt>
                <c:pt idx="51">
                  <c:v>14.542093663176399</c:v>
                </c:pt>
                <c:pt idx="52">
                  <c:v>14.551045796440478</c:v>
                </c:pt>
                <c:pt idx="53">
                  <c:v>14.559827328777125</c:v>
                </c:pt>
                <c:pt idx="54">
                  <c:v>14.568299484338706</c:v>
                </c:pt>
                <c:pt idx="55">
                  <c:v>14.576354848443488</c:v>
                </c:pt>
                <c:pt idx="56">
                  <c:v>14.583933824069955</c:v>
                </c:pt>
                <c:pt idx="57">
                  <c:v>14.591003368551055</c:v>
                </c:pt>
                <c:pt idx="58">
                  <c:v>14.597549280058926</c:v>
                </c:pt>
                <c:pt idx="59">
                  <c:v>14.603585824765631</c:v>
                </c:pt>
                <c:pt idx="60">
                  <c:v>14.609107691870879</c:v>
                </c:pt>
                <c:pt idx="61">
                  <c:v>14.614124328009193</c:v>
                </c:pt>
                <c:pt idx="62">
                  <c:v>14.618628905738948</c:v>
                </c:pt>
                <c:pt idx="63">
                  <c:v>14.622621957065306</c:v>
                </c:pt>
                <c:pt idx="64">
                  <c:v>14.626085883127299</c:v>
                </c:pt>
                <c:pt idx="65">
                  <c:v>14.629024918038878</c:v>
                </c:pt>
                <c:pt idx="66">
                  <c:v>14.631433953367207</c:v>
                </c:pt>
                <c:pt idx="67">
                  <c:v>14.633300001112106</c:v>
                </c:pt>
                <c:pt idx="68">
                  <c:v>14.634614709267638</c:v>
                </c:pt>
                <c:pt idx="69">
                  <c:v>14.635370614582822</c:v>
                </c:pt>
                <c:pt idx="70">
                  <c:v>14.635556123167984</c:v>
                </c:pt>
                <c:pt idx="71">
                  <c:v>14.635176691239616</c:v>
                </c:pt>
                <c:pt idx="72">
                  <c:v>14.634230282878303</c:v>
                </c:pt>
                <c:pt idx="73">
                  <c:v>14.632710327895854</c:v>
                </c:pt>
                <c:pt idx="74">
                  <c:v>14.630612421568914</c:v>
                </c:pt>
                <c:pt idx="75">
                  <c:v>14.627930838401479</c:v>
                </c:pt>
                <c:pt idx="76">
                  <c:v>14.624654729014521</c:v>
                </c:pt>
                <c:pt idx="77">
                  <c:v>14.620796178951883</c:v>
                </c:pt>
                <c:pt idx="78">
                  <c:v>14.616350242269689</c:v>
                </c:pt>
                <c:pt idx="79">
                  <c:v>14.611317417398565</c:v>
                </c:pt>
                <c:pt idx="80">
                  <c:v>14.605697262763659</c:v>
                </c:pt>
                <c:pt idx="81">
                  <c:v>14.599481544009318</c:v>
                </c:pt>
                <c:pt idx="82">
                  <c:v>14.592673816366865</c:v>
                </c:pt>
                <c:pt idx="83">
                  <c:v>14.585260329174512</c:v>
                </c:pt>
                <c:pt idx="84">
                  <c:v>14.577256857597524</c:v>
                </c:pt>
                <c:pt idx="85">
                  <c:v>14.568658697909679</c:v>
                </c:pt>
                <c:pt idx="86">
                  <c:v>14.55946744604571</c:v>
                </c:pt>
                <c:pt idx="87">
                  <c:v>14.549677825770225</c:v>
                </c:pt>
                <c:pt idx="88">
                  <c:v>14.539296786308727</c:v>
                </c:pt>
                <c:pt idx="89">
                  <c:v>14.528317213228327</c:v>
                </c:pt>
                <c:pt idx="90">
                  <c:v>14.516746846569614</c:v>
                </c:pt>
                <c:pt idx="91">
                  <c:v>14.50457309188163</c:v>
                </c:pt>
                <c:pt idx="92">
                  <c:v>14.491815823627665</c:v>
                </c:pt>
                <c:pt idx="93">
                  <c:v>14.478470051708898</c:v>
                </c:pt>
                <c:pt idx="94">
                  <c:v>14.464542964032489</c:v>
                </c:pt>
                <c:pt idx="95">
                  <c:v>14.450033001428656</c:v>
                </c:pt>
                <c:pt idx="96">
                  <c:v>14.434945521644984</c:v>
                </c:pt>
                <c:pt idx="97">
                  <c:v>14.419284803259261</c:v>
                </c:pt>
                <c:pt idx="98">
                  <c:v>14.403055078888086</c:v>
                </c:pt>
                <c:pt idx="99">
                  <c:v>14.386257073244003</c:v>
                </c:pt>
                <c:pt idx="100">
                  <c:v>14.368890438242101</c:v>
                </c:pt>
                <c:pt idx="101">
                  <c:v>14.350971100257331</c:v>
                </c:pt>
                <c:pt idx="102">
                  <c:v>14.332503131091364</c:v>
                </c:pt>
                <c:pt idx="103">
                  <c:v>14.313491095323213</c:v>
                </c:pt>
                <c:pt idx="104">
                  <c:v>14.293937276668997</c:v>
                </c:pt>
                <c:pt idx="105">
                  <c:v>14.273851536708355</c:v>
                </c:pt>
                <c:pt idx="106">
                  <c:v>14.253234702326955</c:v>
                </c:pt>
                <c:pt idx="107">
                  <c:v>14.23209346320964</c:v>
                </c:pt>
                <c:pt idx="108">
                  <c:v>14.210435329764708</c:v>
                </c:pt>
                <c:pt idx="109">
                  <c:v>14.188264683984974</c:v>
                </c:pt>
                <c:pt idx="110">
                  <c:v>14.165580851568508</c:v>
                </c:pt>
                <c:pt idx="111">
                  <c:v>14.142400775155151</c:v>
                </c:pt>
                <c:pt idx="112">
                  <c:v>14.118732685915147</c:v>
                </c:pt>
                <c:pt idx="113">
                  <c:v>14.094581696680864</c:v>
                </c:pt>
                <c:pt idx="114">
                  <c:v>14.06995345471702</c:v>
                </c:pt>
                <c:pt idx="115">
                  <c:v>14.044856108946201</c:v>
                </c:pt>
                <c:pt idx="116">
                  <c:v>14.01929610265953</c:v>
                </c:pt>
                <c:pt idx="117">
                  <c:v>13.993280696238866</c:v>
                </c:pt>
                <c:pt idx="118">
                  <c:v>13.966817958837943</c:v>
                </c:pt>
                <c:pt idx="119">
                  <c:v>13.939914842006379</c:v>
                </c:pt>
                <c:pt idx="120">
                  <c:v>13.912578800643653</c:v>
                </c:pt>
                <c:pt idx="121">
                  <c:v>13.884816755328742</c:v>
                </c:pt>
                <c:pt idx="122">
                  <c:v>13.856625541227645</c:v>
                </c:pt>
                <c:pt idx="123">
                  <c:v>13.828030972910657</c:v>
                </c:pt>
                <c:pt idx="124">
                  <c:v>13.79903629115279</c:v>
                </c:pt>
                <c:pt idx="125">
                  <c:v>13.769649423852185</c:v>
                </c:pt>
                <c:pt idx="126">
                  <c:v>13.739878871632833</c:v>
                </c:pt>
                <c:pt idx="127">
                  <c:v>13.709732528515763</c:v>
                </c:pt>
                <c:pt idx="128">
                  <c:v>13.679219681805604</c:v>
                </c:pt>
                <c:pt idx="129">
                  <c:v>13.648342120373009</c:v>
                </c:pt>
                <c:pt idx="130">
                  <c:v>13.617113565370355</c:v>
                </c:pt>
                <c:pt idx="131">
                  <c:v>13.585539631914413</c:v>
                </c:pt>
                <c:pt idx="132">
                  <c:v>13.553627340523198</c:v>
                </c:pt>
                <c:pt idx="133">
                  <c:v>13.521385124920975</c:v>
                </c:pt>
                <c:pt idx="134">
                  <c:v>13.488818573822744</c:v>
                </c:pt>
                <c:pt idx="135">
                  <c:v>13.45593912868476</c:v>
                </c:pt>
                <c:pt idx="136">
                  <c:v>13.422742682837177</c:v>
                </c:pt>
                <c:pt idx="137">
                  <c:v>13.389251766978122</c:v>
                </c:pt>
                <c:pt idx="138">
                  <c:v>13.355471933059938</c:v>
                </c:pt>
                <c:pt idx="139">
                  <c:v>13.321410154207898</c:v>
                </c:pt>
                <c:pt idx="140">
                  <c:v>13.287074833310305</c:v>
                </c:pt>
                <c:pt idx="141">
                  <c:v>13.252472295829838</c:v>
                </c:pt>
                <c:pt idx="142">
                  <c:v>13.217608724091358</c:v>
                </c:pt>
                <c:pt idx="143">
                  <c:v>13.182492646020293</c:v>
                </c:pt>
                <c:pt idx="144">
                  <c:v>13.147133895746366</c:v>
                </c:pt>
                <c:pt idx="145">
                  <c:v>13.111536563160886</c:v>
                </c:pt>
                <c:pt idx="146">
                  <c:v>13.07570982340223</c:v>
                </c:pt>
                <c:pt idx="147">
                  <c:v>13.039661408798384</c:v>
                </c:pt>
                <c:pt idx="148">
                  <c:v>13.003396066369385</c:v>
                </c:pt>
                <c:pt idx="149">
                  <c:v>12.966925184741992</c:v>
                </c:pt>
                <c:pt idx="150">
                  <c:v>12.93025207021687</c:v>
                </c:pt>
                <c:pt idx="151">
                  <c:v>12.893384450568037</c:v>
                </c:pt>
                <c:pt idx="152">
                  <c:v>12.856332954740362</c:v>
                </c:pt>
                <c:pt idx="153">
                  <c:v>12.819099440599818</c:v>
                </c:pt>
                <c:pt idx="154">
                  <c:v>12.781693843717527</c:v>
                </c:pt>
                <c:pt idx="155">
                  <c:v>12.744113549952734</c:v>
                </c:pt>
                <c:pt idx="156">
                  <c:v>12.706375881116657</c:v>
                </c:pt>
                <c:pt idx="157">
                  <c:v>12.668490024984273</c:v>
                </c:pt>
                <c:pt idx="158">
                  <c:v>12.630459297134891</c:v>
                </c:pt>
                <c:pt idx="159">
                  <c:v>12.592289222952861</c:v>
                </c:pt>
                <c:pt idx="160">
                  <c:v>12.553986796977163</c:v>
                </c:pt>
                <c:pt idx="161">
                  <c:v>12.515557553417208</c:v>
                </c:pt>
                <c:pt idx="162">
                  <c:v>12.477009234126786</c:v>
                </c:pt>
                <c:pt idx="163">
                  <c:v>12.438345170950738</c:v>
                </c:pt>
                <c:pt idx="164">
                  <c:v>12.39957458547911</c:v>
                </c:pt>
                <c:pt idx="165">
                  <c:v>12.360701548344197</c:v>
                </c:pt>
                <c:pt idx="166">
                  <c:v>12.321733809138911</c:v>
                </c:pt>
                <c:pt idx="167">
                  <c:v>12.282673268141313</c:v>
                </c:pt>
                <c:pt idx="168">
                  <c:v>12.243529134297136</c:v>
                </c:pt>
                <c:pt idx="169">
                  <c:v>12.204305528630092</c:v>
                </c:pt>
                <c:pt idx="170">
                  <c:v>12.165009453705624</c:v>
                </c:pt>
                <c:pt idx="171">
                  <c:v>12.125645760585829</c:v>
                </c:pt>
                <c:pt idx="172">
                  <c:v>12.086217822210067</c:v>
                </c:pt>
                <c:pt idx="173">
                  <c:v>12.046733420700591</c:v>
                </c:pt>
                <c:pt idx="174">
                  <c:v>12.007195234276637</c:v>
                </c:pt>
                <c:pt idx="175">
                  <c:v>11.967610967723951</c:v>
                </c:pt>
                <c:pt idx="176">
                  <c:v>11.927986302638386</c:v>
                </c:pt>
                <c:pt idx="177">
                  <c:v>11.888320942777508</c:v>
                </c:pt>
                <c:pt idx="178">
                  <c:v>11.848625591410554</c:v>
                </c:pt>
                <c:pt idx="179">
                  <c:v>11.808902960806199</c:v>
                </c:pt>
                <c:pt idx="180">
                  <c:v>11.769157850748893</c:v>
                </c:pt>
                <c:pt idx="181">
                  <c:v>11.729391609514844</c:v>
                </c:pt>
                <c:pt idx="182">
                  <c:v>11.689614131829599</c:v>
                </c:pt>
                <c:pt idx="183">
                  <c:v>11.649825960774443</c:v>
                </c:pt>
                <c:pt idx="184">
                  <c:v>11.610024622298928</c:v>
                </c:pt>
                <c:pt idx="185">
                  <c:v>11.570228267005467</c:v>
                </c:pt>
                <c:pt idx="186">
                  <c:v>11.530434429443712</c:v>
                </c:pt>
                <c:pt idx="187">
                  <c:v>11.490648761919051</c:v>
                </c:pt>
                <c:pt idx="188">
                  <c:v>11.450876923458225</c:v>
                </c:pt>
                <c:pt idx="189">
                  <c:v>11.411118657576228</c:v>
                </c:pt>
                <c:pt idx="190">
                  <c:v>11.371381828794192</c:v>
                </c:pt>
                <c:pt idx="191">
                  <c:v>11.331668381961066</c:v>
                </c:pt>
                <c:pt idx="192">
                  <c:v>11.291980473593599</c:v>
                </c:pt>
                <c:pt idx="193">
                  <c:v>11.252323582120809</c:v>
                </c:pt>
                <c:pt idx="194">
                  <c:v>11.212698343456298</c:v>
                </c:pt>
                <c:pt idx="195">
                  <c:v>11.173113307105908</c:v>
                </c:pt>
                <c:pt idx="196">
                  <c:v>11.13356758643069</c:v>
                </c:pt>
                <c:pt idx="197">
                  <c:v>11.094064695045271</c:v>
                </c:pt>
                <c:pt idx="198">
                  <c:v>11.054610996778669</c:v>
                </c:pt>
                <c:pt idx="199">
                  <c:v>11.015208464123857</c:v>
                </c:pt>
                <c:pt idx="200">
                  <c:v>10.975854947985793</c:v>
                </c:pt>
                <c:pt idx="201">
                  <c:v>10.936560944904285</c:v>
                </c:pt>
                <c:pt idx="202">
                  <c:v>10.897325875216834</c:v>
                </c:pt>
                <c:pt idx="203">
                  <c:v>10.85815300818888</c:v>
                </c:pt>
                <c:pt idx="204">
                  <c:v>10.819045256279251</c:v>
                </c:pt>
                <c:pt idx="205">
                  <c:v>10.780004617447082</c:v>
                </c:pt>
                <c:pt idx="206">
                  <c:v>10.741032461346775</c:v>
                </c:pt>
                <c:pt idx="207">
                  <c:v>10.702135804931935</c:v>
                </c:pt>
                <c:pt idx="208">
                  <c:v>10.663313204823616</c:v>
                </c:pt>
                <c:pt idx="209">
                  <c:v>10.624568864977501</c:v>
                </c:pt>
                <c:pt idx="210">
                  <c:v>10.585902603454166</c:v>
                </c:pt>
                <c:pt idx="211">
                  <c:v>10.547321775444647</c:v>
                </c:pt>
                <c:pt idx="212">
                  <c:v>10.508822442050979</c:v>
                </c:pt>
                <c:pt idx="213">
                  <c:v>10.470413197748421</c:v>
                </c:pt>
                <c:pt idx="214">
                  <c:v>10.432090455926426</c:v>
                </c:pt>
                <c:pt idx="215">
                  <c:v>10.393859047422666</c:v>
                </c:pt>
                <c:pt idx="216">
                  <c:v>10.355719786137637</c:v>
                </c:pt>
                <c:pt idx="217">
                  <c:v>10.317677504570378</c:v>
                </c:pt>
                <c:pt idx="218">
                  <c:v>10.279732042338335</c:v>
                </c:pt>
                <c:pt idx="219">
                  <c:v>10.241884234094369</c:v>
                </c:pt>
                <c:pt idx="220">
                  <c:v>10.204138316050063</c:v>
                </c:pt>
                <c:pt idx="221">
                  <c:v>10.166494142201406</c:v>
                </c:pt>
                <c:pt idx="222">
                  <c:v>10.12895375799941</c:v>
                </c:pt>
                <c:pt idx="223">
                  <c:v>10.091519209056447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0-48FE-8623-F11470535489}"/>
            </c:ext>
          </c:extLst>
        </c:ser>
        <c:ser>
          <c:idx val="1"/>
          <c:order val="1"/>
          <c:tx>
            <c:strRef>
              <c:f>'temp varying calcs'!$S$5</c:f>
              <c:strCache>
                <c:ptCount val="1"/>
                <c:pt idx="0">
                  <c:v>Nu 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 varying calcs'!$Q$6:$Q$229</c:f>
              <c:numCache>
                <c:formatCode>0.000E+00</c:formatCode>
                <c:ptCount val="224"/>
                <c:pt idx="0">
                  <c:v>886472386.66823876</c:v>
                </c:pt>
                <c:pt idx="1">
                  <c:v>883409226.22244787</c:v>
                </c:pt>
                <c:pt idx="2">
                  <c:v>880399699.32191145</c:v>
                </c:pt>
                <c:pt idx="3">
                  <c:v>877423933.58255732</c:v>
                </c:pt>
                <c:pt idx="4">
                  <c:v>874479077.10881257</c:v>
                </c:pt>
                <c:pt idx="5">
                  <c:v>871565843.80996633</c:v>
                </c:pt>
                <c:pt idx="6">
                  <c:v>868683175.75396132</c:v>
                </c:pt>
                <c:pt idx="7">
                  <c:v>865829142.58067381</c:v>
                </c:pt>
                <c:pt idx="8">
                  <c:v>863003590.44020498</c:v>
                </c:pt>
                <c:pt idx="9">
                  <c:v>860205489.09808588</c:v>
                </c:pt>
                <c:pt idx="10">
                  <c:v>857434693.95021915</c:v>
                </c:pt>
                <c:pt idx="11">
                  <c:v>854690187.17462528</c:v>
                </c:pt>
                <c:pt idx="12">
                  <c:v>851970959.43336415</c:v>
                </c:pt>
                <c:pt idx="13">
                  <c:v>849276009.67788899</c:v>
                </c:pt>
                <c:pt idx="14">
                  <c:v>846605215.25397909</c:v>
                </c:pt>
                <c:pt idx="15">
                  <c:v>843957586.33567894</c:v>
                </c:pt>
                <c:pt idx="16">
                  <c:v>841333008.05832326</c:v>
                </c:pt>
                <c:pt idx="17">
                  <c:v>838730501.39931846</c:v>
                </c:pt>
                <c:pt idx="18">
                  <c:v>836148230.87795806</c:v>
                </c:pt>
                <c:pt idx="19">
                  <c:v>833587824.51298022</c:v>
                </c:pt>
                <c:pt idx="20">
                  <c:v>823537064.87014592</c:v>
                </c:pt>
                <c:pt idx="21">
                  <c:v>813773855.78327692</c:v>
                </c:pt>
                <c:pt idx="22">
                  <c:v>804267679.38453388</c:v>
                </c:pt>
                <c:pt idx="23">
                  <c:v>794989725.96193385</c:v>
                </c:pt>
                <c:pt idx="24">
                  <c:v>785915313.2037456</c:v>
                </c:pt>
                <c:pt idx="25">
                  <c:v>777024562.91530502</c:v>
                </c:pt>
                <c:pt idx="26">
                  <c:v>768298116.90990889</c:v>
                </c:pt>
                <c:pt idx="27">
                  <c:v>759720385.47251964</c:v>
                </c:pt>
                <c:pt idx="28">
                  <c:v>751277797.31603742</c:v>
                </c:pt>
                <c:pt idx="29">
                  <c:v>742959542.86202693</c:v>
                </c:pt>
                <c:pt idx="30">
                  <c:v>722640124.282794</c:v>
                </c:pt>
                <c:pt idx="31">
                  <c:v>702910551.42968822</c:v>
                </c:pt>
                <c:pt idx="32">
                  <c:v>683684553.72188628</c:v>
                </c:pt>
                <c:pt idx="33">
                  <c:v>664906777.60597813</c:v>
                </c:pt>
                <c:pt idx="34">
                  <c:v>646534851.67451012</c:v>
                </c:pt>
                <c:pt idx="35">
                  <c:v>628544469.22883332</c:v>
                </c:pt>
                <c:pt idx="36">
                  <c:v>610914996.19714546</c:v>
                </c:pt>
                <c:pt idx="37">
                  <c:v>593634297.40890563</c:v>
                </c:pt>
                <c:pt idx="38">
                  <c:v>576693184.37343144</c:v>
                </c:pt>
                <c:pt idx="39">
                  <c:v>560090833.4421072</c:v>
                </c:pt>
                <c:pt idx="40">
                  <c:v>543829352.88350511</c:v>
                </c:pt>
                <c:pt idx="41">
                  <c:v>527911506.28365308</c:v>
                </c:pt>
                <c:pt idx="42">
                  <c:v>512344665.43192255</c:v>
                </c:pt>
                <c:pt idx="43">
                  <c:v>497133149.93135232</c:v>
                </c:pt>
                <c:pt idx="44">
                  <c:v>482280351.06868058</c:v>
                </c:pt>
                <c:pt idx="45">
                  <c:v>467788105.98905867</c:v>
                </c:pt>
                <c:pt idx="46">
                  <c:v>453654862.4784537</c:v>
                </c:pt>
                <c:pt idx="47">
                  <c:v>439877759.20422018</c:v>
                </c:pt>
                <c:pt idx="48">
                  <c:v>426452075.80142242</c:v>
                </c:pt>
                <c:pt idx="49">
                  <c:v>413374370.59778577</c:v>
                </c:pt>
                <c:pt idx="50">
                  <c:v>400639381.51453048</c:v>
                </c:pt>
                <c:pt idx="51">
                  <c:v>388241901.63127381</c:v>
                </c:pt>
                <c:pt idx="52">
                  <c:v>376177910.73360467</c:v>
                </c:pt>
                <c:pt idx="53">
                  <c:v>364441058.78123271</c:v>
                </c:pt>
                <c:pt idx="54">
                  <c:v>353028417.24517578</c:v>
                </c:pt>
                <c:pt idx="55">
                  <c:v>341934150.10353601</c:v>
                </c:pt>
                <c:pt idx="56">
                  <c:v>331154051.997105</c:v>
                </c:pt>
                <c:pt idx="57">
                  <c:v>320682749.56802791</c:v>
                </c:pt>
                <c:pt idx="58">
                  <c:v>310514830.20046526</c:v>
                </c:pt>
                <c:pt idx="59">
                  <c:v>300646375.48769003</c:v>
                </c:pt>
                <c:pt idx="60">
                  <c:v>291070293.4507575</c:v>
                </c:pt>
                <c:pt idx="61">
                  <c:v>281782522.40906143</c:v>
                </c:pt>
                <c:pt idx="62">
                  <c:v>272776422.06202966</c:v>
                </c:pt>
                <c:pt idx="63">
                  <c:v>264046813.62062809</c:v>
                </c:pt>
                <c:pt idx="64">
                  <c:v>255587510.36814025</c:v>
                </c:pt>
                <c:pt idx="65">
                  <c:v>247392788.92382199</c:v>
                </c:pt>
                <c:pt idx="66">
                  <c:v>239456900.60980141</c:v>
                </c:pt>
                <c:pt idx="67">
                  <c:v>231773635.00927243</c:v>
                </c:pt>
                <c:pt idx="68">
                  <c:v>224336803.33511004</c:v>
                </c:pt>
                <c:pt idx="69">
                  <c:v>217140671.80514437</c:v>
                </c:pt>
                <c:pt idx="70">
                  <c:v>210178672.03212699</c:v>
                </c:pt>
                <c:pt idx="71">
                  <c:v>203444720.67322138</c:v>
                </c:pt>
                <c:pt idx="72">
                  <c:v>196933589.36663702</c:v>
                </c:pt>
                <c:pt idx="73">
                  <c:v>190638066.77342579</c:v>
                </c:pt>
                <c:pt idx="74">
                  <c:v>184553035.16158727</c:v>
                </c:pt>
                <c:pt idx="75">
                  <c:v>178671863.1890302</c:v>
                </c:pt>
                <c:pt idx="76">
                  <c:v>172988799.50849146</c:v>
                </c:pt>
                <c:pt idx="77">
                  <c:v>167498172.24328357</c:v>
                </c:pt>
                <c:pt idx="78">
                  <c:v>162194035.16274184</c:v>
                </c:pt>
                <c:pt idx="79">
                  <c:v>157070911.5048281</c:v>
                </c:pt>
                <c:pt idx="80">
                  <c:v>152123072.36795539</c:v>
                </c:pt>
                <c:pt idx="81">
                  <c:v>147344573.72774535</c:v>
                </c:pt>
                <c:pt idx="82">
                  <c:v>142730621.10160828</c:v>
                </c:pt>
                <c:pt idx="83">
                  <c:v>138275191.78285673</c:v>
                </c:pt>
                <c:pt idx="84">
                  <c:v>133974042.92187172</c:v>
                </c:pt>
                <c:pt idx="85">
                  <c:v>129821418.7807859</c:v>
                </c:pt>
                <c:pt idx="86">
                  <c:v>125812359.73843277</c:v>
                </c:pt>
                <c:pt idx="87">
                  <c:v>121942037.48362345</c:v>
                </c:pt>
                <c:pt idx="88">
                  <c:v>118206051.61162327</c:v>
                </c:pt>
                <c:pt idx="89">
                  <c:v>114599236.95865078</c:v>
                </c:pt>
                <c:pt idx="90">
                  <c:v>111117745.45605396</c:v>
                </c:pt>
                <c:pt idx="91">
                  <c:v>107756412.58275591</c:v>
                </c:pt>
                <c:pt idx="92">
                  <c:v>104511916.49122119</c:v>
                </c:pt>
                <c:pt idx="93">
                  <c:v>101379648.02436262</c:v>
                </c:pt>
                <c:pt idx="94">
                  <c:v>98355427.973165289</c:v>
                </c:pt>
                <c:pt idx="95">
                  <c:v>95436000.666281924</c:v>
                </c:pt>
                <c:pt idx="96">
                  <c:v>92616911.706293389</c:v>
                </c:pt>
                <c:pt idx="97">
                  <c:v>89894886.16217275</c:v>
                </c:pt>
                <c:pt idx="98">
                  <c:v>87266745.699000448</c:v>
                </c:pt>
                <c:pt idx="99">
                  <c:v>84728435.290558577</c:v>
                </c:pt>
                <c:pt idx="100">
                  <c:v>82277016.029174805</c:v>
                </c:pt>
                <c:pt idx="101">
                  <c:v>79909169.360860139</c:v>
                </c:pt>
                <c:pt idx="102">
                  <c:v>77622158.448646665</c:v>
                </c:pt>
                <c:pt idx="103">
                  <c:v>75412878.095426396</c:v>
                </c:pt>
                <c:pt idx="104">
                  <c:v>73278337.072984949</c:v>
                </c:pt>
                <c:pt idx="105">
                  <c:v>71215874.012954026</c:v>
                </c:pt>
                <c:pt idx="106">
                  <c:v>69222919.979340762</c:v>
                </c:pt>
                <c:pt idx="107">
                  <c:v>67296783.269485369</c:v>
                </c:pt>
                <c:pt idx="108">
                  <c:v>65435081.975998074</c:v>
                </c:pt>
                <c:pt idx="109">
                  <c:v>63635312.261108577</c:v>
                </c:pt>
                <c:pt idx="110">
                  <c:v>61895469.857311949</c:v>
                </c:pt>
                <c:pt idx="111">
                  <c:v>60213017.576770343</c:v>
                </c:pt>
                <c:pt idx="112">
                  <c:v>58586108.46496889</c:v>
                </c:pt>
                <c:pt idx="113">
                  <c:v>57012763.007630363</c:v>
                </c:pt>
                <c:pt idx="114">
                  <c:v>55490691.052581944</c:v>
                </c:pt>
                <c:pt idx="115">
                  <c:v>54018257.234561056</c:v>
                </c:pt>
                <c:pt idx="116">
                  <c:v>52593510.081221648</c:v>
                </c:pt>
                <c:pt idx="117">
                  <c:v>51214754.798003063</c:v>
                </c:pt>
                <c:pt idx="118">
                  <c:v>49880537.503261581</c:v>
                </c:pt>
                <c:pt idx="119">
                  <c:v>48588742.726266414</c:v>
                </c:pt>
                <c:pt idx="120">
                  <c:v>47338392.027604535</c:v>
                </c:pt>
                <c:pt idx="121">
                  <c:v>46127495.702954561</c:v>
                </c:pt>
                <c:pt idx="122">
                  <c:v>44954826.538292125</c:v>
                </c:pt>
                <c:pt idx="123">
                  <c:v>43819198.263568208</c:v>
                </c:pt>
                <c:pt idx="124">
                  <c:v>42718966.184470996</c:v>
                </c:pt>
                <c:pt idx="125">
                  <c:v>41653041.339424878</c:v>
                </c:pt>
                <c:pt idx="126">
                  <c:v>40620047.335858159</c:v>
                </c:pt>
                <c:pt idx="127">
                  <c:v>39618978.698052295</c:v>
                </c:pt>
                <c:pt idx="128">
                  <c:v>38648705.466789916</c:v>
                </c:pt>
                <c:pt idx="129">
                  <c:v>37707981.689405248</c:v>
                </c:pt>
                <c:pt idx="130">
                  <c:v>36795761.390967786</c:v>
                </c:pt>
                <c:pt idx="131">
                  <c:v>35911187.552186392</c:v>
                </c:pt>
                <c:pt idx="132">
                  <c:v>35053280.81011381</c:v>
                </c:pt>
                <c:pt idx="133">
                  <c:v>34220947.13146919</c:v>
                </c:pt>
                <c:pt idx="134">
                  <c:v>33413426.268649772</c:v>
                </c:pt>
                <c:pt idx="135">
                  <c:v>32629837.203800563</c:v>
                </c:pt>
                <c:pt idx="136">
                  <c:v>31869329.201257713</c:v>
                </c:pt>
                <c:pt idx="137">
                  <c:v>31131080.609086707</c:v>
                </c:pt>
                <c:pt idx="138">
                  <c:v>30414438.581222795</c:v>
                </c:pt>
                <c:pt idx="139">
                  <c:v>29718631.809614867</c:v>
                </c:pt>
                <c:pt idx="140">
                  <c:v>29042776.977230504</c:v>
                </c:pt>
                <c:pt idx="141">
                  <c:v>28386431.02873363</c:v>
                </c:pt>
                <c:pt idx="142">
                  <c:v>27748758.074243806</c:v>
                </c:pt>
                <c:pt idx="143">
                  <c:v>27129352.404912286</c:v>
                </c:pt>
                <c:pt idx="144">
                  <c:v>26527289.567653898</c:v>
                </c:pt>
                <c:pt idx="145">
                  <c:v>25942202.130360246</c:v>
                </c:pt>
                <c:pt idx="146">
                  <c:v>25373472.868681546</c:v>
                </c:pt>
                <c:pt idx="147">
                  <c:v>24820633.314808886</c:v>
                </c:pt>
                <c:pt idx="148">
                  <c:v>24283101.582448445</c:v>
                </c:pt>
                <c:pt idx="149">
                  <c:v>23760314.195269261</c:v>
                </c:pt>
                <c:pt idx="150">
                  <c:v>23251850.854474839</c:v>
                </c:pt>
                <c:pt idx="151">
                  <c:v>22757303.865129456</c:v>
                </c:pt>
                <c:pt idx="152">
                  <c:v>22276030.936795205</c:v>
                </c:pt>
                <c:pt idx="153">
                  <c:v>21807776.836584736</c:v>
                </c:pt>
                <c:pt idx="154">
                  <c:v>21352172.013597429</c:v>
                </c:pt>
                <c:pt idx="155">
                  <c:v>20908616.995397516</c:v>
                </c:pt>
                <c:pt idx="156">
                  <c:v>20476888.647266462</c:v>
                </c:pt>
                <c:pt idx="157">
                  <c:v>20056532.947355174</c:v>
                </c:pt>
                <c:pt idx="158">
                  <c:v>19647226.690458808</c:v>
                </c:pt>
                <c:pt idx="159">
                  <c:v>19248655.810624212</c:v>
                </c:pt>
                <c:pt idx="160">
                  <c:v>18860399.253504917</c:v>
                </c:pt>
                <c:pt idx="161">
                  <c:v>18482162.83432069</c:v>
                </c:pt>
                <c:pt idx="162">
                  <c:v>18113660.466657933</c:v>
                </c:pt>
                <c:pt idx="163">
                  <c:v>17754613.880439669</c:v>
                </c:pt>
                <c:pt idx="164">
                  <c:v>17404639.812077753</c:v>
                </c:pt>
                <c:pt idx="165">
                  <c:v>17063588.893226478</c:v>
                </c:pt>
                <c:pt idx="166">
                  <c:v>16731204.646527303</c:v>
                </c:pt>
                <c:pt idx="167">
                  <c:v>16407016.819815263</c:v>
                </c:pt>
                <c:pt idx="168">
                  <c:v>16091005.682732517</c:v>
                </c:pt>
                <c:pt idx="169">
                  <c:v>15782716.574898405</c:v>
                </c:pt>
                <c:pt idx="170">
                  <c:v>15482139.091170501</c:v>
                </c:pt>
                <c:pt idx="171">
                  <c:v>15188940.651168033</c:v>
                </c:pt>
                <c:pt idx="172">
                  <c:v>14902903.806416091</c:v>
                </c:pt>
                <c:pt idx="173">
                  <c:v>14623816.485044308</c:v>
                </c:pt>
                <c:pt idx="174">
                  <c:v>14351366.22552293</c:v>
                </c:pt>
                <c:pt idx="175">
                  <c:v>14085667.868055232</c:v>
                </c:pt>
                <c:pt idx="176">
                  <c:v>13826207.624499574</c:v>
                </c:pt>
                <c:pt idx="177">
                  <c:v>13572898.658041783</c:v>
                </c:pt>
                <c:pt idx="178">
                  <c:v>13325656.246895416</c:v>
                </c:pt>
                <c:pt idx="179">
                  <c:v>13084192.461285647</c:v>
                </c:pt>
                <c:pt idx="180">
                  <c:v>12848532.099486275</c:v>
                </c:pt>
                <c:pt idx="181">
                  <c:v>12618191.878845656</c:v>
                </c:pt>
                <c:pt idx="182">
                  <c:v>12393305.050157657</c:v>
                </c:pt>
                <c:pt idx="183">
                  <c:v>12173600.271868696</c:v>
                </c:pt>
                <c:pt idx="184">
                  <c:v>11959011.988641871</c:v>
                </c:pt>
                <c:pt idx="185">
                  <c:v>11749277.146112796</c:v>
                </c:pt>
                <c:pt idx="186">
                  <c:v>11544336.183686221</c:v>
                </c:pt>
                <c:pt idx="187">
                  <c:v>11344032.356267802</c:v>
                </c:pt>
                <c:pt idx="188">
                  <c:v>11148212.138602762</c:v>
                </c:pt>
                <c:pt idx="189">
                  <c:v>10956822.780384336</c:v>
                </c:pt>
                <c:pt idx="190">
                  <c:v>10769715.525719747</c:v>
                </c:pt>
                <c:pt idx="191">
                  <c:v>10586841.354519367</c:v>
                </c:pt>
                <c:pt idx="192">
                  <c:v>10407863.253413126</c:v>
                </c:pt>
                <c:pt idx="193">
                  <c:v>10232930.113857541</c:v>
                </c:pt>
                <c:pt idx="194">
                  <c:v>10061806.305163562</c:v>
                </c:pt>
                <c:pt idx="195">
                  <c:v>9894450.7356576398</c:v>
                </c:pt>
                <c:pt idx="196">
                  <c:v>9730728.4701097663</c:v>
                </c:pt>
                <c:pt idx="197">
                  <c:v>9570507.0133003183</c:v>
                </c:pt>
                <c:pt idx="198">
                  <c:v>9413750.2385182139</c:v>
                </c:pt>
                <c:pt idx="199">
                  <c:v>9260422.8206872549</c:v>
                </c:pt>
                <c:pt idx="200">
                  <c:v>9110210.3420025427</c:v>
                </c:pt>
                <c:pt idx="201">
                  <c:v>8963361.0411317367</c:v>
                </c:pt>
                <c:pt idx="202">
                  <c:v>8819471.473912077</c:v>
                </c:pt>
                <c:pt idx="203">
                  <c:v>8678697.9295381736</c:v>
                </c:pt>
                <c:pt idx="204">
                  <c:v>8540826.9129867777</c:v>
                </c:pt>
                <c:pt idx="205">
                  <c:v>8405831.4009292331</c:v>
                </c:pt>
                <c:pt idx="206">
                  <c:v>8273593.6556242928</c:v>
                </c:pt>
                <c:pt idx="207">
                  <c:v>8144179.7172773629</c:v>
                </c:pt>
                <c:pt idx="208">
                  <c:v>8017382.9061944764</c:v>
                </c:pt>
                <c:pt idx="209">
                  <c:v>7893180.2475205697</c:v>
                </c:pt>
                <c:pt idx="210">
                  <c:v>7771549.2479726458</c:v>
                </c:pt>
                <c:pt idx="211">
                  <c:v>7652288.2975083683</c:v>
                </c:pt>
                <c:pt idx="212">
                  <c:v>7535467.0572978342</c:v>
                </c:pt>
                <c:pt idx="213">
                  <c:v>7421065.2449810319</c:v>
                </c:pt>
                <c:pt idx="214">
                  <c:v>7308885.0735663204</c:v>
                </c:pt>
                <c:pt idx="215">
                  <c:v>7198997.4117621314</c:v>
                </c:pt>
                <c:pt idx="216">
                  <c:v>7091207.122907185</c:v>
                </c:pt>
                <c:pt idx="217">
                  <c:v>6985586.0559437126</c:v>
                </c:pt>
                <c:pt idx="218">
                  <c:v>6882117.4450260866</c:v>
                </c:pt>
                <c:pt idx="219">
                  <c:v>6780609.5002830978</c:v>
                </c:pt>
                <c:pt idx="220">
                  <c:v>6681047.6005522441</c:v>
                </c:pt>
                <c:pt idx="221">
                  <c:v>6583417.4113949277</c:v>
                </c:pt>
                <c:pt idx="222">
                  <c:v>6487704.8827250581</c:v>
                </c:pt>
                <c:pt idx="223">
                  <c:v>6393896.2464863518</c:v>
                </c:pt>
              </c:numCache>
            </c:numRef>
          </c:xVal>
          <c:yVal>
            <c:numRef>
              <c:f>'temp varying calcs'!$S$6:$S$229</c:f>
              <c:numCache>
                <c:formatCode>0.000E+00</c:formatCode>
                <c:ptCount val="224"/>
                <c:pt idx="0">
                  <c:v>96.97786493460255</c:v>
                </c:pt>
                <c:pt idx="1">
                  <c:v>96.898314042416729</c:v>
                </c:pt>
                <c:pt idx="2">
                  <c:v>96.819954227460286</c:v>
                </c:pt>
                <c:pt idx="3">
                  <c:v>96.742275653002253</c:v>
                </c:pt>
                <c:pt idx="4">
                  <c:v>96.665209170130439</c:v>
                </c:pt>
                <c:pt idx="5">
                  <c:v>96.588778539709793</c:v>
                </c:pt>
                <c:pt idx="6">
                  <c:v>96.512961044616816</c:v>
                </c:pt>
                <c:pt idx="7">
                  <c:v>96.437710654151743</c:v>
                </c:pt>
                <c:pt idx="8">
                  <c:v>96.3630278445671</c:v>
                </c:pt>
                <c:pt idx="9">
                  <c:v>96.288889800256882</c:v>
                </c:pt>
                <c:pt idx="10">
                  <c:v>96.215296988220231</c:v>
                </c:pt>
                <c:pt idx="11">
                  <c:v>96.14222655903329</c:v>
                </c:pt>
                <c:pt idx="12">
                  <c:v>96.069655627617351</c:v>
                </c:pt>
                <c:pt idx="13">
                  <c:v>95.997561272687491</c:v>
                </c:pt>
                <c:pt idx="14">
                  <c:v>95.925943900643617</c:v>
                </c:pt>
                <c:pt idx="15">
                  <c:v>95.85478055154671</c:v>
                </c:pt>
                <c:pt idx="16">
                  <c:v>95.784071616234655</c:v>
                </c:pt>
                <c:pt idx="17">
                  <c:v>95.713794094618748</c:v>
                </c:pt>
                <c:pt idx="18">
                  <c:v>95.643901534498923</c:v>
                </c:pt>
                <c:pt idx="19">
                  <c:v>95.574441095655345</c:v>
                </c:pt>
                <c:pt idx="20">
                  <c:v>95.300224287144857</c:v>
                </c:pt>
                <c:pt idx="21">
                  <c:v>95.0314457489483</c:v>
                </c:pt>
                <c:pt idx="22">
                  <c:v>94.767417007221127</c:v>
                </c:pt>
                <c:pt idx="23">
                  <c:v>94.507468797365618</c:v>
                </c:pt>
                <c:pt idx="24">
                  <c:v>94.251022056493511</c:v>
                </c:pt>
                <c:pt idx="25">
                  <c:v>93.997612425003098</c:v>
                </c:pt>
                <c:pt idx="26">
                  <c:v>93.746772426126057</c:v>
                </c:pt>
                <c:pt idx="27">
                  <c:v>93.498126618188991</c:v>
                </c:pt>
                <c:pt idx="28">
                  <c:v>93.251344718799388</c:v>
                </c:pt>
                <c:pt idx="29">
                  <c:v>93.00616595501144</c:v>
                </c:pt>
                <c:pt idx="30">
                  <c:v>92.398530587728573</c:v>
                </c:pt>
                <c:pt idx="31">
                  <c:v>91.796224257181336</c:v>
                </c:pt>
                <c:pt idx="32">
                  <c:v>91.197048729877864</c:v>
                </c:pt>
                <c:pt idx="33">
                  <c:v>90.599600608163087</c:v>
                </c:pt>
                <c:pt idx="34">
                  <c:v>90.002775120098448</c:v>
                </c:pt>
                <c:pt idx="35">
                  <c:v>89.405973274569121</c:v>
                </c:pt>
                <c:pt idx="36">
                  <c:v>88.808666827159939</c:v>
                </c:pt>
                <c:pt idx="37">
                  <c:v>88.210576716881619</c:v>
                </c:pt>
                <c:pt idx="38">
                  <c:v>87.611503439894008</c:v>
                </c:pt>
                <c:pt idx="39">
                  <c:v>87.011534712946087</c:v>
                </c:pt>
                <c:pt idx="40">
                  <c:v>86.410875245343874</c:v>
                </c:pt>
                <c:pt idx="41">
                  <c:v>85.80977286195332</c:v>
                </c:pt>
                <c:pt idx="42">
                  <c:v>85.208677305855417</c:v>
                </c:pt>
                <c:pt idx="43">
                  <c:v>84.607956707859941</c:v>
                </c:pt>
                <c:pt idx="44">
                  <c:v>84.007973633609495</c:v>
                </c:pt>
                <c:pt idx="45">
                  <c:v>83.409057132369185</c:v>
                </c:pt>
                <c:pt idx="46">
                  <c:v>82.811419131691679</c:v>
                </c:pt>
                <c:pt idx="47">
                  <c:v>82.21523065514522</c:v>
                </c:pt>
                <c:pt idx="48">
                  <c:v>81.620591652018405</c:v>
                </c:pt>
                <c:pt idx="49">
                  <c:v>81.027665941811591</c:v>
                </c:pt>
                <c:pt idx="50">
                  <c:v>80.43654297585708</c:v>
                </c:pt>
                <c:pt idx="51">
                  <c:v>79.847318527977905</c:v>
                </c:pt>
                <c:pt idx="52">
                  <c:v>79.26015090375482</c:v>
                </c:pt>
                <c:pt idx="53">
                  <c:v>78.675090771914242</c:v>
                </c:pt>
                <c:pt idx="54">
                  <c:v>78.092364631683935</c:v>
                </c:pt>
                <c:pt idx="55">
                  <c:v>77.512061089717349</c:v>
                </c:pt>
                <c:pt idx="56">
                  <c:v>76.934359058087679</c:v>
                </c:pt>
                <c:pt idx="57">
                  <c:v>76.359382973432076</c:v>
                </c:pt>
                <c:pt idx="58">
                  <c:v>75.787259506496</c:v>
                </c:pt>
                <c:pt idx="59">
                  <c:v>75.218206795115293</c:v>
                </c:pt>
                <c:pt idx="60">
                  <c:v>74.652265966986334</c:v>
                </c:pt>
                <c:pt idx="61">
                  <c:v>74.089658393970069</c:v>
                </c:pt>
                <c:pt idx="62">
                  <c:v>73.53045554881102</c:v>
                </c:pt>
                <c:pt idx="63">
                  <c:v>72.974819404657339</c:v>
                </c:pt>
                <c:pt idx="64">
                  <c:v>72.422850394627091</c:v>
                </c:pt>
                <c:pt idx="65">
                  <c:v>71.874678501309162</c:v>
                </c:pt>
                <c:pt idx="66">
                  <c:v>71.330432618163613</c:v>
                </c:pt>
                <c:pt idx="67">
                  <c:v>70.790208728941749</c:v>
                </c:pt>
                <c:pt idx="68">
                  <c:v>70.254100438138337</c:v>
                </c:pt>
                <c:pt idx="69">
                  <c:v>69.722230727153487</c:v>
                </c:pt>
                <c:pt idx="70">
                  <c:v>69.194656359087915</c:v>
                </c:pt>
                <c:pt idx="71">
                  <c:v>68.671462803398754</c:v>
                </c:pt>
                <c:pt idx="72">
                  <c:v>68.152797619143016</c:v>
                </c:pt>
                <c:pt idx="73">
                  <c:v>67.638643340495918</c:v>
                </c:pt>
                <c:pt idx="74">
                  <c:v>67.12914164015929</c:v>
                </c:pt>
                <c:pt idx="75">
                  <c:v>66.624300302042315</c:v>
                </c:pt>
                <c:pt idx="76">
                  <c:v>66.124189073355694</c:v>
                </c:pt>
                <c:pt idx="77">
                  <c:v>65.628874653912234</c:v>
                </c:pt>
                <c:pt idx="78">
                  <c:v>65.138387108785849</c:v>
                </c:pt>
                <c:pt idx="79">
                  <c:v>64.652786632495491</c:v>
                </c:pt>
                <c:pt idx="80">
                  <c:v>64.172096553653887</c:v>
                </c:pt>
                <c:pt idx="81">
                  <c:v>63.69630251540525</c:v>
                </c:pt>
                <c:pt idx="82">
                  <c:v>63.225489078674272</c:v>
                </c:pt>
                <c:pt idx="83">
                  <c:v>62.759600815658452</c:v>
                </c:pt>
                <c:pt idx="84">
                  <c:v>62.298751225559009</c:v>
                </c:pt>
                <c:pt idx="85">
                  <c:v>61.842878440393427</c:v>
                </c:pt>
                <c:pt idx="86">
                  <c:v>61.391986351710891</c:v>
                </c:pt>
                <c:pt idx="87">
                  <c:v>60.946076036325998</c:v>
                </c:pt>
                <c:pt idx="88">
                  <c:v>60.505181323227511</c:v>
                </c:pt>
                <c:pt idx="89">
                  <c:v>60.06922736279008</c:v>
                </c:pt>
                <c:pt idx="90">
                  <c:v>59.638278632137009</c:v>
                </c:pt>
                <c:pt idx="91">
                  <c:v>59.212218857487471</c:v>
                </c:pt>
                <c:pt idx="92">
                  <c:v>58.791144419576938</c:v>
                </c:pt>
                <c:pt idx="93">
                  <c:v>58.374970103819059</c:v>
                </c:pt>
                <c:pt idx="94">
                  <c:v>57.963643842971706</c:v>
                </c:pt>
                <c:pt idx="95">
                  <c:v>57.557221232329454</c:v>
                </c:pt>
                <c:pt idx="96">
                  <c:v>57.155573081253571</c:v>
                </c:pt>
                <c:pt idx="97">
                  <c:v>56.758714822042037</c:v>
                </c:pt>
                <c:pt idx="98">
                  <c:v>56.366661203290661</c:v>
                </c:pt>
                <c:pt idx="99">
                  <c:v>55.979276363311577</c:v>
                </c:pt>
                <c:pt idx="100">
                  <c:v>55.596571666784683</c:v>
                </c:pt>
                <c:pt idx="101">
                  <c:v>55.218482282928498</c:v>
                </c:pt>
                <c:pt idx="102">
                  <c:v>54.845017732280887</c:v>
                </c:pt>
                <c:pt idx="103">
                  <c:v>54.476110715660994</c:v>
                </c:pt>
                <c:pt idx="104">
                  <c:v>54.111692197550418</c:v>
                </c:pt>
                <c:pt idx="105">
                  <c:v>53.751730201863239</c:v>
                </c:pt>
                <c:pt idx="106">
                  <c:v>53.396191968488111</c:v>
                </c:pt>
                <c:pt idx="107">
                  <c:v>53.045004841032622</c:v>
                </c:pt>
                <c:pt idx="108">
                  <c:v>52.698134021647896</c:v>
                </c:pt>
                <c:pt idx="109">
                  <c:v>52.355504470090878</c:v>
                </c:pt>
                <c:pt idx="110">
                  <c:v>52.017119367329961</c:v>
                </c:pt>
                <c:pt idx="111">
                  <c:v>51.682862033107007</c:v>
                </c:pt>
                <c:pt idx="112">
                  <c:v>51.352734374796611</c:v>
                </c:pt>
                <c:pt idx="113">
                  <c:v>51.02669821002673</c:v>
                </c:pt>
                <c:pt idx="114">
                  <c:v>50.704633338730773</c:v>
                </c:pt>
                <c:pt idx="115">
                  <c:v>50.386540303450779</c:v>
                </c:pt>
                <c:pt idx="116">
                  <c:v>50.072337642036644</c:v>
                </c:pt>
                <c:pt idx="117">
                  <c:v>49.761984029746969</c:v>
                </c:pt>
                <c:pt idx="118">
                  <c:v>49.455479532209253</c:v>
                </c:pt>
                <c:pt idx="119">
                  <c:v>49.152656664321924</c:v>
                </c:pt>
                <c:pt idx="120">
                  <c:v>48.853598296243312</c:v>
                </c:pt>
                <c:pt idx="121">
                  <c:v>48.558134594479441</c:v>
                </c:pt>
                <c:pt idx="122">
                  <c:v>48.266263513261066</c:v>
                </c:pt>
                <c:pt idx="123">
                  <c:v>47.977983668329301</c:v>
                </c:pt>
                <c:pt idx="124">
                  <c:v>47.693164148984877</c:v>
                </c:pt>
                <c:pt idx="125">
                  <c:v>47.411802431579922</c:v>
                </c:pt>
                <c:pt idx="126">
                  <c:v>47.133808707943956</c:v>
                </c:pt>
                <c:pt idx="127">
                  <c:v>46.859180068336912</c:v>
                </c:pt>
                <c:pt idx="128">
                  <c:v>46.587869700210412</c:v>
                </c:pt>
                <c:pt idx="129">
                  <c:v>46.319785399867385</c:v>
                </c:pt>
                <c:pt idx="130">
                  <c:v>46.05487836583842</c:v>
                </c:pt>
                <c:pt idx="131">
                  <c:v>45.793144674508042</c:v>
                </c:pt>
                <c:pt idx="132">
                  <c:v>45.534535219312893</c:v>
                </c:pt>
                <c:pt idx="133">
                  <c:v>45.278954122388171</c:v>
                </c:pt>
                <c:pt idx="134">
                  <c:v>45.026396407934008</c:v>
                </c:pt>
                <c:pt idx="135">
                  <c:v>44.776810882916841</c:v>
                </c:pt>
                <c:pt idx="136">
                  <c:v>44.530145579044664</c:v>
                </c:pt>
                <c:pt idx="137">
                  <c:v>44.286347706641536</c:v>
                </c:pt>
                <c:pt idx="138">
                  <c:v>44.045411394690923</c:v>
                </c:pt>
                <c:pt idx="139">
                  <c:v>43.807283107362181</c:v>
                </c:pt>
                <c:pt idx="140">
                  <c:v>43.571859875843877</c:v>
                </c:pt>
                <c:pt idx="141">
                  <c:v>43.339182842727425</c:v>
                </c:pt>
                <c:pt idx="142">
                  <c:v>43.109147338879957</c:v>
                </c:pt>
                <c:pt idx="143">
                  <c:v>42.881794872342681</c:v>
                </c:pt>
                <c:pt idx="144">
                  <c:v>42.656968959718448</c:v>
                </c:pt>
                <c:pt idx="145">
                  <c:v>42.434710229953502</c:v>
                </c:pt>
                <c:pt idx="146">
                  <c:v>42.214959653805067</c:v>
                </c:pt>
                <c:pt idx="147">
                  <c:v>41.997707994830989</c:v>
                </c:pt>
                <c:pt idx="148">
                  <c:v>41.782894726022846</c:v>
                </c:pt>
                <c:pt idx="149">
                  <c:v>41.570457911138107</c:v>
                </c:pt>
                <c:pt idx="150">
                  <c:v>41.360386425478524</c:v>
                </c:pt>
                <c:pt idx="151">
                  <c:v>41.152669225986102</c:v>
                </c:pt>
                <c:pt idx="152">
                  <c:v>40.947189106132051</c:v>
                </c:pt>
                <c:pt idx="153">
                  <c:v>40.743986141183164</c:v>
                </c:pt>
                <c:pt idx="154">
                  <c:v>40.54304809919654</c:v>
                </c:pt>
                <c:pt idx="155">
                  <c:v>40.344253941266999</c:v>
                </c:pt>
                <c:pt idx="156">
                  <c:v>40.147643539956903</c:v>
                </c:pt>
                <c:pt idx="157">
                  <c:v>39.953147856258582</c:v>
                </c:pt>
                <c:pt idx="158">
                  <c:v>39.760751621171757</c:v>
                </c:pt>
                <c:pt idx="159">
                  <c:v>39.570439353039617</c:v>
                </c:pt>
                <c:pt idx="160">
                  <c:v>39.382138721747175</c:v>
                </c:pt>
                <c:pt idx="161">
                  <c:v>39.195832349052267</c:v>
                </c:pt>
                <c:pt idx="162">
                  <c:v>39.011502520819995</c:v>
                </c:pt>
                <c:pt idx="163">
                  <c:v>38.829131154876961</c:v>
                </c:pt>
                <c:pt idx="164">
                  <c:v>38.648641287159407</c:v>
                </c:pt>
                <c:pt idx="165">
                  <c:v>38.47007151638153</c:v>
                </c:pt>
                <c:pt idx="166">
                  <c:v>38.293402439067755</c:v>
                </c:pt>
                <c:pt idx="167">
                  <c:v>38.118494260595249</c:v>
                </c:pt>
                <c:pt idx="168">
                  <c:v>37.945444425746345</c:v>
                </c:pt>
                <c:pt idx="169">
                  <c:v>37.774109985399626</c:v>
                </c:pt>
                <c:pt idx="170">
                  <c:v>37.604589120744109</c:v>
                </c:pt>
                <c:pt idx="171">
                  <c:v>37.436797504294361</c:v>
                </c:pt>
                <c:pt idx="172">
                  <c:v>37.270710526208667</c:v>
                </c:pt>
                <c:pt idx="173">
                  <c:v>37.106302813272038</c:v>
                </c:pt>
                <c:pt idx="174">
                  <c:v>36.943484642560129</c:v>
                </c:pt>
                <c:pt idx="175">
                  <c:v>36.782419632646565</c:v>
                </c:pt>
                <c:pt idx="176">
                  <c:v>36.622889238972114</c:v>
                </c:pt>
                <c:pt idx="177">
                  <c:v>36.464928175617118</c:v>
                </c:pt>
                <c:pt idx="178">
                  <c:v>36.308572367519346</c:v>
                </c:pt>
                <c:pt idx="179">
                  <c:v>36.153726393184456</c:v>
                </c:pt>
                <c:pt idx="180">
                  <c:v>36.000492099871387</c:v>
                </c:pt>
                <c:pt idx="181">
                  <c:v>35.848637699648215</c:v>
                </c:pt>
                <c:pt idx="182">
                  <c:v>35.698331390268308</c:v>
                </c:pt>
                <c:pt idx="183">
                  <c:v>35.549472818429294</c:v>
                </c:pt>
                <c:pt idx="184">
                  <c:v>35.402096442873656</c:v>
                </c:pt>
                <c:pt idx="185">
                  <c:v>35.256098337573256</c:v>
                </c:pt>
                <c:pt idx="186">
                  <c:v>35.111511632235192</c:v>
                </c:pt>
                <c:pt idx="187">
                  <c:v>34.968299577430876</c:v>
                </c:pt>
                <c:pt idx="188">
                  <c:v>34.826424073337826</c:v>
                </c:pt>
                <c:pt idx="189">
                  <c:v>34.685917801465671</c:v>
                </c:pt>
                <c:pt idx="190">
                  <c:v>34.546741679979263</c:v>
                </c:pt>
                <c:pt idx="191">
                  <c:v>34.408928592565964</c:v>
                </c:pt>
                <c:pt idx="192">
                  <c:v>34.272290272900463</c:v>
                </c:pt>
                <c:pt idx="193">
                  <c:v>34.13700530190907</c:v>
                </c:pt>
                <c:pt idx="194">
                  <c:v>34.002956990735633</c:v>
                </c:pt>
                <c:pt idx="195">
                  <c:v>33.870176439202353</c:v>
                </c:pt>
                <c:pt idx="196">
                  <c:v>33.738619055264245</c:v>
                </c:pt>
                <c:pt idx="197">
                  <c:v>33.608238561579952</c:v>
                </c:pt>
                <c:pt idx="198">
                  <c:v>33.479064907826512</c:v>
                </c:pt>
                <c:pt idx="199">
                  <c:v>33.351128941073775</c:v>
                </c:pt>
                <c:pt idx="200">
                  <c:v>33.224224483451728</c:v>
                </c:pt>
                <c:pt idx="201">
                  <c:v>33.098618030534837</c:v>
                </c:pt>
                <c:pt idx="202">
                  <c:v>32.974020388899788</c:v>
                </c:pt>
                <c:pt idx="203">
                  <c:v>32.850620426371151</c:v>
                </c:pt>
                <c:pt idx="204">
                  <c:v>32.728285106279941</c:v>
                </c:pt>
                <c:pt idx="205">
                  <c:v>32.60704216888422</c:v>
                </c:pt>
                <c:pt idx="206">
                  <c:v>32.486836666926067</c:v>
                </c:pt>
                <c:pt idx="207">
                  <c:v>32.367779997142335</c:v>
                </c:pt>
                <c:pt idx="208">
                  <c:v>32.249732444820282</c:v>
                </c:pt>
                <c:pt idx="209">
                  <c:v>32.132720591148434</c:v>
                </c:pt>
                <c:pt idx="210">
                  <c:v>32.01677176485952</c:v>
                </c:pt>
                <c:pt idx="211">
                  <c:v>31.901739802471493</c:v>
                </c:pt>
                <c:pt idx="212">
                  <c:v>31.787736940553319</c:v>
                </c:pt>
                <c:pt idx="213">
                  <c:v>31.674790489968075</c:v>
                </c:pt>
                <c:pt idx="214">
                  <c:v>31.562749746980963</c:v>
                </c:pt>
                <c:pt idx="215">
                  <c:v>31.451729047336528</c:v>
                </c:pt>
                <c:pt idx="216">
                  <c:v>31.341573763636262</c:v>
                </c:pt>
                <c:pt idx="217">
                  <c:v>31.232398806225937</c:v>
                </c:pt>
                <c:pt idx="218">
                  <c:v>31.124230386412755</c:v>
                </c:pt>
                <c:pt idx="219">
                  <c:v>31.016908925601431</c:v>
                </c:pt>
                <c:pt idx="220">
                  <c:v>30.910457252114131</c:v>
                </c:pt>
                <c:pt idx="221">
                  <c:v>30.804898806005919</c:v>
                </c:pt>
                <c:pt idx="222">
                  <c:v>30.70025764183562</c:v>
                </c:pt>
                <c:pt idx="223">
                  <c:v>30.596558430377215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10-48FE-8623-F1147053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41280"/>
        <c:axId val="755238000"/>
      </c:scatterChart>
      <c:valAx>
        <c:axId val="7552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38000"/>
        <c:crosses val="autoZero"/>
        <c:crossBetween val="midCat"/>
      </c:valAx>
      <c:valAx>
        <c:axId val="7552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4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Properties'!$D$2</c:f>
              <c:strCache>
                <c:ptCount val="1"/>
                <c:pt idx="0">
                  <c:v>specific heat J/kgK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Properties'!$D$3:$D$11</c:f>
              <c:numCache>
                <c:formatCode>General</c:formatCode>
                <c:ptCount val="9"/>
                <c:pt idx="0">
                  <c:v>1558</c:v>
                </c:pt>
                <c:pt idx="1">
                  <c:v>1701</c:v>
                </c:pt>
                <c:pt idx="2">
                  <c:v>1814</c:v>
                </c:pt>
                <c:pt idx="3">
                  <c:v>1954</c:v>
                </c:pt>
                <c:pt idx="4">
                  <c:v>2093</c:v>
                </c:pt>
                <c:pt idx="5">
                  <c:v>2231</c:v>
                </c:pt>
                <c:pt idx="6">
                  <c:v>2373</c:v>
                </c:pt>
                <c:pt idx="7">
                  <c:v>2527</c:v>
                </c:pt>
                <c:pt idx="8">
                  <c:v>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2-4FA7-8381-5CDD6C8D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19184"/>
        <c:axId val="598116560"/>
      </c:scatterChart>
      <c:valAx>
        <c:axId val="5981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6560"/>
        <c:crosses val="autoZero"/>
        <c:crossBetween val="midCat"/>
      </c:valAx>
      <c:valAx>
        <c:axId val="5981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viscosity (Pa 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Properties'!$H$2</c:f>
              <c:strCache>
                <c:ptCount val="1"/>
                <c:pt idx="0">
                  <c:v>viscosity (Pa 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3531734159004527"/>
                  <c:y val="-0.299367384124619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Properties'!$H$3:$H$11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1.58E-3</c:v>
                </c:pt>
                <c:pt idx="2">
                  <c:v>9.1E-4</c:v>
                </c:pt>
                <c:pt idx="3">
                  <c:v>5.6000000000000006E-4</c:v>
                </c:pt>
                <c:pt idx="4">
                  <c:v>3.8000000000000002E-4</c:v>
                </c:pt>
                <c:pt idx="5">
                  <c:v>2.7E-4</c:v>
                </c:pt>
                <c:pt idx="6">
                  <c:v>2.0000000000000001E-4</c:v>
                </c:pt>
                <c:pt idx="7">
                  <c:v>1.6000000000000001E-4</c:v>
                </c:pt>
                <c:pt idx="8">
                  <c:v>1.1999999999999999E-4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E-4411-ABAB-0E844D72D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96376"/>
        <c:axId val="304597032"/>
      </c:scatterChart>
      <c:valAx>
        <c:axId val="3045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97032"/>
        <c:crosses val="autoZero"/>
        <c:crossBetween val="midCat"/>
      </c:valAx>
      <c:valAx>
        <c:axId val="3045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(w/(mk)) - </a:t>
            </a:r>
            <a:r>
              <a:rPr lang="en-US" baseline="0"/>
              <a:t> Oil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Properties'!$F$2</c:f>
              <c:strCache>
                <c:ptCount val="1"/>
                <c:pt idx="0">
                  <c:v>k (w/(mk))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68295858970162"/>
                  <c:y val="3.17130921503263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Properties'!$F$3:$F$11</c:f>
              <c:numCache>
                <c:formatCode>General</c:formatCode>
                <c:ptCount val="9"/>
                <c:pt idx="0">
                  <c:v>0.13950000000000001</c:v>
                </c:pt>
                <c:pt idx="1">
                  <c:v>0.13150000000000001</c:v>
                </c:pt>
                <c:pt idx="2">
                  <c:v>0.12509999999999999</c:v>
                </c:pt>
                <c:pt idx="3">
                  <c:v>0.1171</c:v>
                </c:pt>
                <c:pt idx="4">
                  <c:v>0.1091</c:v>
                </c:pt>
                <c:pt idx="5">
                  <c:v>0.1011</c:v>
                </c:pt>
                <c:pt idx="6">
                  <c:v>9.3100000000000002E-2</c:v>
                </c:pt>
                <c:pt idx="7">
                  <c:v>8.5099999999999995E-2</c:v>
                </c:pt>
                <c:pt idx="8">
                  <c:v>7.7100000000000002E-2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A-43DD-8C51-3DD18AE9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3832"/>
        <c:axId val="999845800"/>
      </c:scatterChart>
      <c:valAx>
        <c:axId val="99984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45800"/>
        <c:crosses val="autoZero"/>
        <c:crossBetween val="midCat"/>
      </c:valAx>
      <c:valAx>
        <c:axId val="9998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4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thermal conductivity (W/mK) copper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Properties'!$T$2</c:f>
              <c:strCache>
                <c:ptCount val="1"/>
                <c:pt idx="0">
                  <c:v>thermal conductivity (W/mK)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Properties'!$S$3:$S$8</c:f>
              <c:numCache>
                <c:formatCode>General</c:formatCode>
                <c:ptCount val="6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'thermoPhysical Properties'!$T$3:$T$8</c:f>
              <c:numCache>
                <c:formatCode>General</c:formatCode>
                <c:ptCount val="6"/>
                <c:pt idx="0">
                  <c:v>406</c:v>
                </c:pt>
                <c:pt idx="1">
                  <c:v>401</c:v>
                </c:pt>
                <c:pt idx="2">
                  <c:v>396</c:v>
                </c:pt>
                <c:pt idx="3">
                  <c:v>393</c:v>
                </c:pt>
                <c:pt idx="4">
                  <c:v>386</c:v>
                </c:pt>
                <c:pt idx="5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6-422D-AB6A-A47B3A1E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38168"/>
        <c:axId val="304539152"/>
      </c:scatterChart>
      <c:valAx>
        <c:axId val="30453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39152"/>
        <c:crosses val="autoZero"/>
        <c:crossBetween val="midCat"/>
      </c:valAx>
      <c:valAx>
        <c:axId val="30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3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 (J/kgK) copper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Properties'!$Q$2</c:f>
              <c:strCache>
                <c:ptCount val="1"/>
                <c:pt idx="0">
                  <c:v>cp (J/kgK)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Properties'!$P$3:$P$8</c:f>
              <c:numCache>
                <c:formatCode>General</c:formatCode>
                <c:ptCount val="6"/>
                <c:pt idx="0">
                  <c:v>250</c:v>
                </c:pt>
                <c:pt idx="1">
                  <c:v>298.14999999999998</c:v>
                </c:pt>
                <c:pt idx="2">
                  <c:v>350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'thermoPhysical Properties'!$Q$3:$Q$8</c:f>
              <c:numCache>
                <c:formatCode>General</c:formatCode>
                <c:ptCount val="6"/>
                <c:pt idx="0">
                  <c:v>374.1</c:v>
                </c:pt>
                <c:pt idx="1">
                  <c:v>385</c:v>
                </c:pt>
                <c:pt idx="2">
                  <c:v>392.6</c:v>
                </c:pt>
                <c:pt idx="3">
                  <c:v>398.6</c:v>
                </c:pt>
                <c:pt idx="4">
                  <c:v>407.7</c:v>
                </c:pt>
                <c:pt idx="5">
                  <c:v>416.7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E-4907-8CCE-BB006CF9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89680"/>
        <c:axId val="875888696"/>
      </c:scatterChart>
      <c:valAx>
        <c:axId val="8758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88696"/>
        <c:crosses val="autoZero"/>
        <c:crossBetween val="midCat"/>
      </c:valAx>
      <c:valAx>
        <c:axId val="8758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Properties'!$D$2</c:f>
              <c:strCache>
                <c:ptCount val="1"/>
                <c:pt idx="0">
                  <c:v>specific heat J/kgK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Properties'!$D$3:$D$11</c:f>
              <c:numCache>
                <c:formatCode>General</c:formatCode>
                <c:ptCount val="9"/>
                <c:pt idx="0">
                  <c:v>1558</c:v>
                </c:pt>
                <c:pt idx="1">
                  <c:v>1701</c:v>
                </c:pt>
                <c:pt idx="2">
                  <c:v>1814</c:v>
                </c:pt>
                <c:pt idx="3">
                  <c:v>1954</c:v>
                </c:pt>
                <c:pt idx="4">
                  <c:v>2093</c:v>
                </c:pt>
                <c:pt idx="5">
                  <c:v>2231</c:v>
                </c:pt>
                <c:pt idx="6">
                  <c:v>2373</c:v>
                </c:pt>
                <c:pt idx="7">
                  <c:v>2527</c:v>
                </c:pt>
                <c:pt idx="8">
                  <c:v>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66B-ACBA-D73544FA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19184"/>
        <c:axId val="598116560"/>
      </c:scatterChart>
      <c:valAx>
        <c:axId val="5981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6560"/>
        <c:crosses val="autoZero"/>
        <c:crossBetween val="midCat"/>
      </c:valAx>
      <c:valAx>
        <c:axId val="5981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kg/m3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Properties'!$E$2</c:f>
              <c:strCache>
                <c:ptCount val="1"/>
                <c:pt idx="0">
                  <c:v>density kg/m3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3910761154855643E-2"/>
                  <c:y val="0.1132283464566929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Properties'!$E$3:$E$11</c:f>
              <c:numCache>
                <c:formatCode>General</c:formatCode>
                <c:ptCount val="9"/>
                <c:pt idx="0">
                  <c:v>1063.5</c:v>
                </c:pt>
                <c:pt idx="1">
                  <c:v>1023.7</c:v>
                </c:pt>
                <c:pt idx="2">
                  <c:v>990.7</c:v>
                </c:pt>
                <c:pt idx="3">
                  <c:v>947.8</c:v>
                </c:pt>
                <c:pt idx="4">
                  <c:v>902.5</c:v>
                </c:pt>
                <c:pt idx="5">
                  <c:v>854</c:v>
                </c:pt>
                <c:pt idx="6">
                  <c:v>801.3</c:v>
                </c:pt>
                <c:pt idx="7">
                  <c:v>742.3</c:v>
                </c:pt>
                <c:pt idx="8">
                  <c:v>672.5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A-4453-B125-CBDC74E3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6344"/>
        <c:axId val="604005360"/>
      </c:scatterChart>
      <c:valAx>
        <c:axId val="60400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5360"/>
        <c:crosses val="autoZero"/>
        <c:crossBetween val="midCat"/>
      </c:valAx>
      <c:valAx>
        <c:axId val="604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Temperature and Heat Trf</a:t>
            </a:r>
            <a:r>
              <a:rPr lang="en-SG" baseline="0"/>
              <a:t> Coeff vs time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'heat flux data'!$I$5</c:f>
              <c:strCache>
                <c:ptCount val="1"/>
                <c:pt idx="0">
                  <c:v>areaAverage(T)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data'!$H$6:$H$229</c:f>
              <c:numCache>
                <c:formatCode>General</c:formatCode>
                <c:ptCount val="2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75</c:v>
                </c:pt>
                <c:pt idx="39">
                  <c:v>80</c:v>
                </c:pt>
                <c:pt idx="40">
                  <c:v>85</c:v>
                </c:pt>
                <c:pt idx="41">
                  <c:v>90</c:v>
                </c:pt>
                <c:pt idx="42">
                  <c:v>95</c:v>
                </c:pt>
                <c:pt idx="43">
                  <c:v>100</c:v>
                </c:pt>
                <c:pt idx="44">
                  <c:v>105</c:v>
                </c:pt>
                <c:pt idx="45">
                  <c:v>110</c:v>
                </c:pt>
                <c:pt idx="46">
                  <c:v>115</c:v>
                </c:pt>
                <c:pt idx="47">
                  <c:v>120</c:v>
                </c:pt>
                <c:pt idx="48">
                  <c:v>125</c:v>
                </c:pt>
                <c:pt idx="49">
                  <c:v>130</c:v>
                </c:pt>
                <c:pt idx="50">
                  <c:v>135</c:v>
                </c:pt>
                <c:pt idx="51">
                  <c:v>140</c:v>
                </c:pt>
                <c:pt idx="52">
                  <c:v>145</c:v>
                </c:pt>
                <c:pt idx="53">
                  <c:v>150</c:v>
                </c:pt>
                <c:pt idx="54">
                  <c:v>155</c:v>
                </c:pt>
                <c:pt idx="55">
                  <c:v>160</c:v>
                </c:pt>
                <c:pt idx="56">
                  <c:v>165</c:v>
                </c:pt>
                <c:pt idx="57">
                  <c:v>170</c:v>
                </c:pt>
                <c:pt idx="58">
                  <c:v>175</c:v>
                </c:pt>
                <c:pt idx="59">
                  <c:v>180</c:v>
                </c:pt>
                <c:pt idx="60">
                  <c:v>185</c:v>
                </c:pt>
                <c:pt idx="61">
                  <c:v>190</c:v>
                </c:pt>
                <c:pt idx="62">
                  <c:v>195</c:v>
                </c:pt>
                <c:pt idx="63">
                  <c:v>200</c:v>
                </c:pt>
                <c:pt idx="64">
                  <c:v>205</c:v>
                </c:pt>
                <c:pt idx="65">
                  <c:v>210</c:v>
                </c:pt>
                <c:pt idx="66">
                  <c:v>215</c:v>
                </c:pt>
                <c:pt idx="67">
                  <c:v>220</c:v>
                </c:pt>
                <c:pt idx="68">
                  <c:v>225</c:v>
                </c:pt>
                <c:pt idx="69">
                  <c:v>230</c:v>
                </c:pt>
                <c:pt idx="70">
                  <c:v>235</c:v>
                </c:pt>
                <c:pt idx="71">
                  <c:v>240</c:v>
                </c:pt>
                <c:pt idx="72">
                  <c:v>245</c:v>
                </c:pt>
                <c:pt idx="73">
                  <c:v>250</c:v>
                </c:pt>
                <c:pt idx="74">
                  <c:v>255</c:v>
                </c:pt>
                <c:pt idx="75">
                  <c:v>260</c:v>
                </c:pt>
                <c:pt idx="76">
                  <c:v>265</c:v>
                </c:pt>
                <c:pt idx="77">
                  <c:v>270</c:v>
                </c:pt>
                <c:pt idx="78">
                  <c:v>275</c:v>
                </c:pt>
                <c:pt idx="79">
                  <c:v>280</c:v>
                </c:pt>
                <c:pt idx="80">
                  <c:v>285</c:v>
                </c:pt>
                <c:pt idx="81">
                  <c:v>290</c:v>
                </c:pt>
                <c:pt idx="82">
                  <c:v>295</c:v>
                </c:pt>
                <c:pt idx="83">
                  <c:v>300</c:v>
                </c:pt>
                <c:pt idx="84">
                  <c:v>305</c:v>
                </c:pt>
                <c:pt idx="85">
                  <c:v>310</c:v>
                </c:pt>
                <c:pt idx="86">
                  <c:v>315</c:v>
                </c:pt>
                <c:pt idx="87">
                  <c:v>320</c:v>
                </c:pt>
                <c:pt idx="88">
                  <c:v>325</c:v>
                </c:pt>
                <c:pt idx="89">
                  <c:v>330</c:v>
                </c:pt>
                <c:pt idx="90">
                  <c:v>335</c:v>
                </c:pt>
                <c:pt idx="91">
                  <c:v>340</c:v>
                </c:pt>
                <c:pt idx="92">
                  <c:v>345</c:v>
                </c:pt>
                <c:pt idx="93">
                  <c:v>350</c:v>
                </c:pt>
                <c:pt idx="94">
                  <c:v>355</c:v>
                </c:pt>
                <c:pt idx="95">
                  <c:v>360</c:v>
                </c:pt>
                <c:pt idx="96">
                  <c:v>365</c:v>
                </c:pt>
                <c:pt idx="97">
                  <c:v>370</c:v>
                </c:pt>
                <c:pt idx="98">
                  <c:v>375</c:v>
                </c:pt>
                <c:pt idx="99">
                  <c:v>380</c:v>
                </c:pt>
                <c:pt idx="100">
                  <c:v>385</c:v>
                </c:pt>
                <c:pt idx="101">
                  <c:v>390</c:v>
                </c:pt>
                <c:pt idx="102">
                  <c:v>395</c:v>
                </c:pt>
                <c:pt idx="103">
                  <c:v>400</c:v>
                </c:pt>
                <c:pt idx="104">
                  <c:v>405</c:v>
                </c:pt>
                <c:pt idx="105">
                  <c:v>410</c:v>
                </c:pt>
                <c:pt idx="106">
                  <c:v>415</c:v>
                </c:pt>
                <c:pt idx="107">
                  <c:v>420</c:v>
                </c:pt>
                <c:pt idx="108">
                  <c:v>425</c:v>
                </c:pt>
                <c:pt idx="109">
                  <c:v>430</c:v>
                </c:pt>
                <c:pt idx="110">
                  <c:v>435</c:v>
                </c:pt>
                <c:pt idx="111">
                  <c:v>440</c:v>
                </c:pt>
                <c:pt idx="112">
                  <c:v>445</c:v>
                </c:pt>
                <c:pt idx="113">
                  <c:v>450</c:v>
                </c:pt>
                <c:pt idx="114">
                  <c:v>455</c:v>
                </c:pt>
                <c:pt idx="115">
                  <c:v>460</c:v>
                </c:pt>
                <c:pt idx="116">
                  <c:v>465</c:v>
                </c:pt>
                <c:pt idx="117">
                  <c:v>470</c:v>
                </c:pt>
                <c:pt idx="118">
                  <c:v>475</c:v>
                </c:pt>
                <c:pt idx="119">
                  <c:v>480</c:v>
                </c:pt>
                <c:pt idx="120">
                  <c:v>485</c:v>
                </c:pt>
                <c:pt idx="121">
                  <c:v>490</c:v>
                </c:pt>
                <c:pt idx="122">
                  <c:v>495</c:v>
                </c:pt>
                <c:pt idx="123">
                  <c:v>500</c:v>
                </c:pt>
                <c:pt idx="124">
                  <c:v>505</c:v>
                </c:pt>
                <c:pt idx="125">
                  <c:v>510</c:v>
                </c:pt>
                <c:pt idx="126">
                  <c:v>515</c:v>
                </c:pt>
                <c:pt idx="127">
                  <c:v>520</c:v>
                </c:pt>
                <c:pt idx="128">
                  <c:v>525</c:v>
                </c:pt>
                <c:pt idx="129">
                  <c:v>530</c:v>
                </c:pt>
                <c:pt idx="130">
                  <c:v>535</c:v>
                </c:pt>
                <c:pt idx="131">
                  <c:v>540</c:v>
                </c:pt>
                <c:pt idx="132">
                  <c:v>545</c:v>
                </c:pt>
                <c:pt idx="133">
                  <c:v>550</c:v>
                </c:pt>
                <c:pt idx="134">
                  <c:v>555</c:v>
                </c:pt>
                <c:pt idx="135">
                  <c:v>560</c:v>
                </c:pt>
                <c:pt idx="136">
                  <c:v>565</c:v>
                </c:pt>
                <c:pt idx="137">
                  <c:v>570</c:v>
                </c:pt>
                <c:pt idx="138">
                  <c:v>575</c:v>
                </c:pt>
                <c:pt idx="139">
                  <c:v>580</c:v>
                </c:pt>
                <c:pt idx="140">
                  <c:v>585</c:v>
                </c:pt>
                <c:pt idx="141">
                  <c:v>590</c:v>
                </c:pt>
                <c:pt idx="142">
                  <c:v>595</c:v>
                </c:pt>
                <c:pt idx="143">
                  <c:v>600</c:v>
                </c:pt>
                <c:pt idx="144">
                  <c:v>605</c:v>
                </c:pt>
                <c:pt idx="145">
                  <c:v>610</c:v>
                </c:pt>
                <c:pt idx="146">
                  <c:v>615</c:v>
                </c:pt>
                <c:pt idx="147">
                  <c:v>620</c:v>
                </c:pt>
                <c:pt idx="148">
                  <c:v>625</c:v>
                </c:pt>
                <c:pt idx="149">
                  <c:v>630</c:v>
                </c:pt>
                <c:pt idx="150">
                  <c:v>635</c:v>
                </c:pt>
                <c:pt idx="151">
                  <c:v>640</c:v>
                </c:pt>
                <c:pt idx="152">
                  <c:v>645</c:v>
                </c:pt>
                <c:pt idx="153">
                  <c:v>650</c:v>
                </c:pt>
                <c:pt idx="154">
                  <c:v>655</c:v>
                </c:pt>
                <c:pt idx="155">
                  <c:v>660</c:v>
                </c:pt>
                <c:pt idx="156">
                  <c:v>665</c:v>
                </c:pt>
                <c:pt idx="157">
                  <c:v>670</c:v>
                </c:pt>
                <c:pt idx="158">
                  <c:v>675</c:v>
                </c:pt>
                <c:pt idx="159">
                  <c:v>680</c:v>
                </c:pt>
                <c:pt idx="160">
                  <c:v>685</c:v>
                </c:pt>
                <c:pt idx="161">
                  <c:v>690</c:v>
                </c:pt>
                <c:pt idx="162">
                  <c:v>695</c:v>
                </c:pt>
                <c:pt idx="163">
                  <c:v>700</c:v>
                </c:pt>
                <c:pt idx="164">
                  <c:v>705</c:v>
                </c:pt>
                <c:pt idx="165">
                  <c:v>710</c:v>
                </c:pt>
                <c:pt idx="166">
                  <c:v>715</c:v>
                </c:pt>
                <c:pt idx="167">
                  <c:v>720</c:v>
                </c:pt>
                <c:pt idx="168">
                  <c:v>725</c:v>
                </c:pt>
                <c:pt idx="169">
                  <c:v>730</c:v>
                </c:pt>
                <c:pt idx="170">
                  <c:v>735</c:v>
                </c:pt>
                <c:pt idx="171">
                  <c:v>740</c:v>
                </c:pt>
                <c:pt idx="172">
                  <c:v>745</c:v>
                </c:pt>
                <c:pt idx="173">
                  <c:v>750</c:v>
                </c:pt>
                <c:pt idx="174">
                  <c:v>755</c:v>
                </c:pt>
                <c:pt idx="175">
                  <c:v>760</c:v>
                </c:pt>
                <c:pt idx="176">
                  <c:v>765</c:v>
                </c:pt>
                <c:pt idx="177">
                  <c:v>770</c:v>
                </c:pt>
                <c:pt idx="178">
                  <c:v>775</c:v>
                </c:pt>
                <c:pt idx="179">
                  <c:v>780</c:v>
                </c:pt>
                <c:pt idx="180">
                  <c:v>785</c:v>
                </c:pt>
                <c:pt idx="181">
                  <c:v>790</c:v>
                </c:pt>
                <c:pt idx="182">
                  <c:v>795</c:v>
                </c:pt>
                <c:pt idx="183">
                  <c:v>800</c:v>
                </c:pt>
                <c:pt idx="184">
                  <c:v>805</c:v>
                </c:pt>
                <c:pt idx="185">
                  <c:v>810</c:v>
                </c:pt>
                <c:pt idx="186">
                  <c:v>815</c:v>
                </c:pt>
                <c:pt idx="187">
                  <c:v>820</c:v>
                </c:pt>
                <c:pt idx="188">
                  <c:v>825</c:v>
                </c:pt>
                <c:pt idx="189">
                  <c:v>830</c:v>
                </c:pt>
                <c:pt idx="190">
                  <c:v>835</c:v>
                </c:pt>
                <c:pt idx="191">
                  <c:v>840</c:v>
                </c:pt>
                <c:pt idx="192">
                  <c:v>845</c:v>
                </c:pt>
                <c:pt idx="193">
                  <c:v>850</c:v>
                </c:pt>
                <c:pt idx="194">
                  <c:v>855</c:v>
                </c:pt>
                <c:pt idx="195">
                  <c:v>860</c:v>
                </c:pt>
                <c:pt idx="196">
                  <c:v>865</c:v>
                </c:pt>
                <c:pt idx="197">
                  <c:v>870</c:v>
                </c:pt>
                <c:pt idx="198">
                  <c:v>875</c:v>
                </c:pt>
                <c:pt idx="199">
                  <c:v>880</c:v>
                </c:pt>
                <c:pt idx="200">
                  <c:v>885</c:v>
                </c:pt>
                <c:pt idx="201">
                  <c:v>890</c:v>
                </c:pt>
                <c:pt idx="202">
                  <c:v>895</c:v>
                </c:pt>
                <c:pt idx="203">
                  <c:v>900</c:v>
                </c:pt>
                <c:pt idx="204">
                  <c:v>905</c:v>
                </c:pt>
                <c:pt idx="205">
                  <c:v>910</c:v>
                </c:pt>
                <c:pt idx="206">
                  <c:v>915</c:v>
                </c:pt>
                <c:pt idx="207">
                  <c:v>920</c:v>
                </c:pt>
                <c:pt idx="208">
                  <c:v>925</c:v>
                </c:pt>
                <c:pt idx="209">
                  <c:v>930</c:v>
                </c:pt>
                <c:pt idx="210">
                  <c:v>935</c:v>
                </c:pt>
                <c:pt idx="211">
                  <c:v>940</c:v>
                </c:pt>
                <c:pt idx="212">
                  <c:v>945</c:v>
                </c:pt>
                <c:pt idx="213">
                  <c:v>950</c:v>
                </c:pt>
                <c:pt idx="214">
                  <c:v>955</c:v>
                </c:pt>
                <c:pt idx="215">
                  <c:v>960</c:v>
                </c:pt>
                <c:pt idx="216">
                  <c:v>965</c:v>
                </c:pt>
                <c:pt idx="217">
                  <c:v>970</c:v>
                </c:pt>
                <c:pt idx="218">
                  <c:v>975</c:v>
                </c:pt>
                <c:pt idx="219">
                  <c:v>980</c:v>
                </c:pt>
                <c:pt idx="220">
                  <c:v>985</c:v>
                </c:pt>
                <c:pt idx="221">
                  <c:v>990</c:v>
                </c:pt>
                <c:pt idx="222">
                  <c:v>995</c:v>
                </c:pt>
                <c:pt idx="223">
                  <c:v>1000</c:v>
                </c:pt>
              </c:numCache>
            </c:numRef>
          </c:xVal>
          <c:yVal>
            <c:numRef>
              <c:f>'heat flux data'!$I$6:$I$229</c:f>
              <c:numCache>
                <c:formatCode>General</c:formatCode>
                <c:ptCount val="224"/>
                <c:pt idx="0">
                  <c:v>499.56060000000002</c:v>
                </c:pt>
                <c:pt idx="1">
                  <c:v>499.21780000000001</c:v>
                </c:pt>
                <c:pt idx="2">
                  <c:v>498.88029999999998</c:v>
                </c:pt>
                <c:pt idx="3">
                  <c:v>498.54590000000002</c:v>
                </c:pt>
                <c:pt idx="4">
                  <c:v>498.21429999999998</c:v>
                </c:pt>
                <c:pt idx="5">
                  <c:v>497.88560000000001</c:v>
                </c:pt>
                <c:pt idx="6">
                  <c:v>497.55970000000002</c:v>
                </c:pt>
                <c:pt idx="7">
                  <c:v>497.2364</c:v>
                </c:pt>
                <c:pt idx="8">
                  <c:v>496.91570000000002</c:v>
                </c:pt>
                <c:pt idx="9">
                  <c:v>496.59750000000003</c:v>
                </c:pt>
                <c:pt idx="10">
                  <c:v>496.28179999999998</c:v>
                </c:pt>
                <c:pt idx="11">
                  <c:v>495.96850000000001</c:v>
                </c:pt>
                <c:pt idx="12">
                  <c:v>495.65750000000003</c:v>
                </c:pt>
                <c:pt idx="13">
                  <c:v>495.34870000000001</c:v>
                </c:pt>
                <c:pt idx="14">
                  <c:v>495.0421</c:v>
                </c:pt>
                <c:pt idx="15">
                  <c:v>494.73759999999999</c:v>
                </c:pt>
                <c:pt idx="16">
                  <c:v>494.43520000000001</c:v>
                </c:pt>
                <c:pt idx="17">
                  <c:v>494.13479999999998</c:v>
                </c:pt>
                <c:pt idx="18">
                  <c:v>493.83620000000002</c:v>
                </c:pt>
                <c:pt idx="19">
                  <c:v>493.53960000000001</c:v>
                </c:pt>
                <c:pt idx="20">
                  <c:v>492.37020000000001</c:v>
                </c:pt>
                <c:pt idx="21">
                  <c:v>491.22640000000001</c:v>
                </c:pt>
                <c:pt idx="22">
                  <c:v>490.10520000000002</c:v>
                </c:pt>
                <c:pt idx="23">
                  <c:v>489.00369999999998</c:v>
                </c:pt>
                <c:pt idx="24">
                  <c:v>487.9194</c:v>
                </c:pt>
                <c:pt idx="25">
                  <c:v>486.8503</c:v>
                </c:pt>
                <c:pt idx="26">
                  <c:v>485.7944</c:v>
                </c:pt>
                <c:pt idx="27">
                  <c:v>484.75009999999997</c:v>
                </c:pt>
                <c:pt idx="28">
                  <c:v>483.71600000000001</c:v>
                </c:pt>
                <c:pt idx="29">
                  <c:v>482.69099999999997</c:v>
                </c:pt>
                <c:pt idx="30">
                  <c:v>480.16120000000001</c:v>
                </c:pt>
                <c:pt idx="31">
                  <c:v>477.66879999999998</c:v>
                </c:pt>
                <c:pt idx="32">
                  <c:v>475.20490000000001</c:v>
                </c:pt>
                <c:pt idx="33">
                  <c:v>472.76400000000001</c:v>
                </c:pt>
                <c:pt idx="34">
                  <c:v>470.34190000000001</c:v>
                </c:pt>
                <c:pt idx="35">
                  <c:v>467.93650000000002</c:v>
                </c:pt>
                <c:pt idx="36">
                  <c:v>465.54599999999999</c:v>
                </c:pt>
                <c:pt idx="37">
                  <c:v>463.1696</c:v>
                </c:pt>
                <c:pt idx="38">
                  <c:v>460.80680000000001</c:v>
                </c:pt>
                <c:pt idx="39">
                  <c:v>458.45819999999998</c:v>
                </c:pt>
                <c:pt idx="40">
                  <c:v>456.12479999999999</c:v>
                </c:pt>
                <c:pt idx="41">
                  <c:v>453.80770000000001</c:v>
                </c:pt>
                <c:pt idx="42">
                  <c:v>451.50869999999998</c:v>
                </c:pt>
                <c:pt idx="43">
                  <c:v>449.22919999999999</c:v>
                </c:pt>
                <c:pt idx="44">
                  <c:v>446.97050000000002</c:v>
                </c:pt>
                <c:pt idx="45">
                  <c:v>444.7337</c:v>
                </c:pt>
                <c:pt idx="46">
                  <c:v>442.51940000000002</c:v>
                </c:pt>
                <c:pt idx="47">
                  <c:v>440.32799999999997</c:v>
                </c:pt>
                <c:pt idx="48">
                  <c:v>438.15960000000001</c:v>
                </c:pt>
                <c:pt idx="49">
                  <c:v>436.0145</c:v>
                </c:pt>
                <c:pt idx="50">
                  <c:v>433.89269999999999</c:v>
                </c:pt>
                <c:pt idx="51">
                  <c:v>431.79419999999999</c:v>
                </c:pt>
                <c:pt idx="52">
                  <c:v>429.7192</c:v>
                </c:pt>
                <c:pt idx="53">
                  <c:v>427.66750000000002</c:v>
                </c:pt>
                <c:pt idx="54">
                  <c:v>425.6395</c:v>
                </c:pt>
                <c:pt idx="55">
                  <c:v>423.63510000000002</c:v>
                </c:pt>
                <c:pt idx="56">
                  <c:v>421.65449999999998</c:v>
                </c:pt>
                <c:pt idx="57">
                  <c:v>419.6977</c:v>
                </c:pt>
                <c:pt idx="58">
                  <c:v>417.7647</c:v>
                </c:pt>
                <c:pt idx="59">
                  <c:v>415.85579999999999</c:v>
                </c:pt>
                <c:pt idx="60">
                  <c:v>413.97070000000002</c:v>
                </c:pt>
                <c:pt idx="61">
                  <c:v>412.10969999999998</c:v>
                </c:pt>
                <c:pt idx="62">
                  <c:v>410.27260000000001</c:v>
                </c:pt>
                <c:pt idx="63">
                  <c:v>408.45949999999999</c:v>
                </c:pt>
                <c:pt idx="64">
                  <c:v>406.6703</c:v>
                </c:pt>
                <c:pt idx="65">
                  <c:v>404.90499999999997</c:v>
                </c:pt>
                <c:pt idx="66">
                  <c:v>403.16359999999997</c:v>
                </c:pt>
                <c:pt idx="67">
                  <c:v>401.44600000000003</c:v>
                </c:pt>
                <c:pt idx="68">
                  <c:v>399.75209999999998</c:v>
                </c:pt>
                <c:pt idx="69">
                  <c:v>398.08190000000002</c:v>
                </c:pt>
                <c:pt idx="70">
                  <c:v>396.43520000000001</c:v>
                </c:pt>
                <c:pt idx="71">
                  <c:v>394.81189999999998</c:v>
                </c:pt>
                <c:pt idx="72">
                  <c:v>393.21210000000002</c:v>
                </c:pt>
                <c:pt idx="73">
                  <c:v>391.6354</c:v>
                </c:pt>
                <c:pt idx="74">
                  <c:v>390.08190000000002</c:v>
                </c:pt>
                <c:pt idx="75">
                  <c:v>388.55130000000003</c:v>
                </c:pt>
                <c:pt idx="76">
                  <c:v>387.04349999999999</c:v>
                </c:pt>
                <c:pt idx="77">
                  <c:v>385.55840000000001</c:v>
                </c:pt>
                <c:pt idx="78">
                  <c:v>384.0958</c:v>
                </c:pt>
                <c:pt idx="79">
                  <c:v>382.65559999999999</c:v>
                </c:pt>
                <c:pt idx="80">
                  <c:v>381.23759999999999</c:v>
                </c:pt>
                <c:pt idx="81">
                  <c:v>379.8415</c:v>
                </c:pt>
                <c:pt idx="82">
                  <c:v>378.46730000000002</c:v>
                </c:pt>
                <c:pt idx="83">
                  <c:v>377.1146</c:v>
                </c:pt>
                <c:pt idx="84">
                  <c:v>375.7835</c:v>
                </c:pt>
                <c:pt idx="85">
                  <c:v>374.47359999999998</c:v>
                </c:pt>
                <c:pt idx="86">
                  <c:v>373.18470000000002</c:v>
                </c:pt>
                <c:pt idx="87">
                  <c:v>371.91660000000002</c:v>
                </c:pt>
                <c:pt idx="88">
                  <c:v>370.66919999999999</c:v>
                </c:pt>
                <c:pt idx="89">
                  <c:v>369.44209999999998</c:v>
                </c:pt>
                <c:pt idx="90">
                  <c:v>368.2353</c:v>
                </c:pt>
                <c:pt idx="91">
                  <c:v>367.04829999999998</c:v>
                </c:pt>
                <c:pt idx="92">
                  <c:v>365.88119999999998</c:v>
                </c:pt>
                <c:pt idx="93">
                  <c:v>364.73360000000002</c:v>
                </c:pt>
                <c:pt idx="94">
                  <c:v>363.60520000000002</c:v>
                </c:pt>
                <c:pt idx="95">
                  <c:v>362.49599999999998</c:v>
                </c:pt>
                <c:pt idx="96">
                  <c:v>361.40550000000002</c:v>
                </c:pt>
                <c:pt idx="97">
                  <c:v>360.33359999999999</c:v>
                </c:pt>
                <c:pt idx="98">
                  <c:v>359.28019999999998</c:v>
                </c:pt>
                <c:pt idx="99">
                  <c:v>358.2448</c:v>
                </c:pt>
                <c:pt idx="100">
                  <c:v>357.22730000000001</c:v>
                </c:pt>
                <c:pt idx="101">
                  <c:v>356.22739999999999</c:v>
                </c:pt>
                <c:pt idx="102">
                  <c:v>355.245</c:v>
                </c:pt>
                <c:pt idx="103">
                  <c:v>354.27980000000002</c:v>
                </c:pt>
                <c:pt idx="104">
                  <c:v>353.33150000000001</c:v>
                </c:pt>
                <c:pt idx="105">
                  <c:v>352.3999</c:v>
                </c:pt>
                <c:pt idx="106">
                  <c:v>351.48480000000001</c:v>
                </c:pt>
                <c:pt idx="107">
                  <c:v>350.58589999999998</c:v>
                </c:pt>
                <c:pt idx="108">
                  <c:v>349.70299999999997</c:v>
                </c:pt>
                <c:pt idx="109">
                  <c:v>348.83580000000001</c:v>
                </c:pt>
                <c:pt idx="110">
                  <c:v>347.98419999999999</c:v>
                </c:pt>
                <c:pt idx="111">
                  <c:v>347.14780000000002</c:v>
                </c:pt>
                <c:pt idx="112">
                  <c:v>346.32650000000001</c:v>
                </c:pt>
                <c:pt idx="113">
                  <c:v>345.52010000000001</c:v>
                </c:pt>
                <c:pt idx="114">
                  <c:v>344.72820000000002</c:v>
                </c:pt>
                <c:pt idx="115">
                  <c:v>343.95069999999998</c:v>
                </c:pt>
                <c:pt idx="116">
                  <c:v>343.18729999999999</c:v>
                </c:pt>
                <c:pt idx="117">
                  <c:v>342.43779999999998</c:v>
                </c:pt>
                <c:pt idx="118">
                  <c:v>341.70209999999997</c:v>
                </c:pt>
                <c:pt idx="119">
                  <c:v>340.97969999999998</c:v>
                </c:pt>
                <c:pt idx="120">
                  <c:v>340.27069999999998</c:v>
                </c:pt>
                <c:pt idx="121">
                  <c:v>339.57459999999998</c:v>
                </c:pt>
                <c:pt idx="122">
                  <c:v>338.8913</c:v>
                </c:pt>
                <c:pt idx="123">
                  <c:v>338.22070000000002</c:v>
                </c:pt>
                <c:pt idx="124">
                  <c:v>337.56240000000003</c:v>
                </c:pt>
                <c:pt idx="125">
                  <c:v>336.91629999999998</c:v>
                </c:pt>
                <c:pt idx="126">
                  <c:v>336.28210000000001</c:v>
                </c:pt>
                <c:pt idx="127">
                  <c:v>335.65969999999999</c:v>
                </c:pt>
                <c:pt idx="128">
                  <c:v>335.0489</c:v>
                </c:pt>
                <c:pt idx="129">
                  <c:v>334.44940000000003</c:v>
                </c:pt>
                <c:pt idx="130">
                  <c:v>333.86099999999999</c:v>
                </c:pt>
                <c:pt idx="131">
                  <c:v>333.28359999999998</c:v>
                </c:pt>
                <c:pt idx="132">
                  <c:v>332.71699999999998</c:v>
                </c:pt>
                <c:pt idx="133">
                  <c:v>332.16090000000003</c:v>
                </c:pt>
                <c:pt idx="134">
                  <c:v>331.61520000000002</c:v>
                </c:pt>
                <c:pt idx="135">
                  <c:v>331.0797</c:v>
                </c:pt>
                <c:pt idx="136">
                  <c:v>330.55419999999998</c:v>
                </c:pt>
                <c:pt idx="137">
                  <c:v>330.0385</c:v>
                </c:pt>
                <c:pt idx="138">
                  <c:v>329.53250000000003</c:v>
                </c:pt>
                <c:pt idx="139">
                  <c:v>329.036</c:v>
                </c:pt>
                <c:pt idx="140">
                  <c:v>328.5487</c:v>
                </c:pt>
                <c:pt idx="141">
                  <c:v>328.07060000000001</c:v>
                </c:pt>
                <c:pt idx="142">
                  <c:v>327.60140000000001</c:v>
                </c:pt>
                <c:pt idx="143">
                  <c:v>327.14109999999999</c:v>
                </c:pt>
                <c:pt idx="144">
                  <c:v>326.6893</c:v>
                </c:pt>
                <c:pt idx="145">
                  <c:v>326.24599999999998</c:v>
                </c:pt>
                <c:pt idx="146">
                  <c:v>325.81099999999998</c:v>
                </c:pt>
                <c:pt idx="147">
                  <c:v>325.38420000000002</c:v>
                </c:pt>
                <c:pt idx="148">
                  <c:v>324.96539999999999</c:v>
                </c:pt>
                <c:pt idx="149">
                  <c:v>324.55439999999999</c:v>
                </c:pt>
                <c:pt idx="150">
                  <c:v>324.15109999999999</c:v>
                </c:pt>
                <c:pt idx="151">
                  <c:v>323.75540000000001</c:v>
                </c:pt>
                <c:pt idx="152">
                  <c:v>323.36700000000002</c:v>
                </c:pt>
                <c:pt idx="153">
                  <c:v>322.98590000000002</c:v>
                </c:pt>
                <c:pt idx="154">
                  <c:v>322.61200000000002</c:v>
                </c:pt>
                <c:pt idx="155">
                  <c:v>322.245</c:v>
                </c:pt>
                <c:pt idx="156">
                  <c:v>321.88490000000002</c:v>
                </c:pt>
                <c:pt idx="157">
                  <c:v>321.53149999999999</c:v>
                </c:pt>
                <c:pt idx="158">
                  <c:v>321.18470000000002</c:v>
                </c:pt>
                <c:pt idx="159">
                  <c:v>320.84440000000001</c:v>
                </c:pt>
                <c:pt idx="160">
                  <c:v>320.5104</c:v>
                </c:pt>
                <c:pt idx="161">
                  <c:v>320.18259999999998</c:v>
                </c:pt>
                <c:pt idx="162">
                  <c:v>319.86090000000002</c:v>
                </c:pt>
                <c:pt idx="163">
                  <c:v>319.54520000000002</c:v>
                </c:pt>
                <c:pt idx="164">
                  <c:v>319.2353</c:v>
                </c:pt>
                <c:pt idx="165">
                  <c:v>318.93119999999999</c:v>
                </c:pt>
                <c:pt idx="166">
                  <c:v>318.63279999999997</c:v>
                </c:pt>
                <c:pt idx="167">
                  <c:v>318.33980000000003</c:v>
                </c:pt>
                <c:pt idx="168">
                  <c:v>318.0523</c:v>
                </c:pt>
                <c:pt idx="169">
                  <c:v>317.77</c:v>
                </c:pt>
                <c:pt idx="170">
                  <c:v>317.49299999999999</c:v>
                </c:pt>
                <c:pt idx="171">
                  <c:v>317.22109999999998</c:v>
                </c:pt>
                <c:pt idx="172">
                  <c:v>316.95420000000001</c:v>
                </c:pt>
                <c:pt idx="173">
                  <c:v>316.69220000000001</c:v>
                </c:pt>
                <c:pt idx="174">
                  <c:v>316.43490000000003</c:v>
                </c:pt>
                <c:pt idx="175">
                  <c:v>316.1825</c:v>
                </c:pt>
                <c:pt idx="176">
                  <c:v>315.93459999999999</c:v>
                </c:pt>
                <c:pt idx="177">
                  <c:v>315.69119999999998</c:v>
                </c:pt>
                <c:pt idx="178">
                  <c:v>315.45229999999998</c:v>
                </c:pt>
                <c:pt idx="179">
                  <c:v>315.21769999999998</c:v>
                </c:pt>
                <c:pt idx="180">
                  <c:v>314.98750000000001</c:v>
                </c:pt>
                <c:pt idx="181">
                  <c:v>314.76130000000001</c:v>
                </c:pt>
                <c:pt idx="182">
                  <c:v>314.53930000000003</c:v>
                </c:pt>
                <c:pt idx="183">
                  <c:v>314.32130000000001</c:v>
                </c:pt>
                <c:pt idx="184">
                  <c:v>314.10730000000001</c:v>
                </c:pt>
                <c:pt idx="185">
                  <c:v>313.89710000000002</c:v>
                </c:pt>
                <c:pt idx="186">
                  <c:v>313.69069999999999</c:v>
                </c:pt>
                <c:pt idx="187">
                  <c:v>313.488</c:v>
                </c:pt>
                <c:pt idx="188">
                  <c:v>313.28890000000001</c:v>
                </c:pt>
                <c:pt idx="189">
                  <c:v>313.09339999999997</c:v>
                </c:pt>
                <c:pt idx="190">
                  <c:v>312.90140000000002</c:v>
                </c:pt>
                <c:pt idx="191">
                  <c:v>312.71289999999999</c:v>
                </c:pt>
                <c:pt idx="192">
                  <c:v>312.52760000000001</c:v>
                </c:pt>
                <c:pt idx="193">
                  <c:v>312.34570000000002</c:v>
                </c:pt>
                <c:pt idx="194">
                  <c:v>312.16699999999997</c:v>
                </c:pt>
                <c:pt idx="195">
                  <c:v>311.99149999999997</c:v>
                </c:pt>
                <c:pt idx="196">
                  <c:v>311.81909999999999</c:v>
                </c:pt>
                <c:pt idx="197">
                  <c:v>311.6497</c:v>
                </c:pt>
                <c:pt idx="198">
                  <c:v>311.48329999999999</c:v>
                </c:pt>
                <c:pt idx="199">
                  <c:v>311.31990000000002</c:v>
                </c:pt>
                <c:pt idx="200">
                  <c:v>311.1592</c:v>
                </c:pt>
                <c:pt idx="201">
                  <c:v>311.00150000000002</c:v>
                </c:pt>
                <c:pt idx="202">
                  <c:v>310.84640000000002</c:v>
                </c:pt>
                <c:pt idx="203">
                  <c:v>310.69409999999999</c:v>
                </c:pt>
                <c:pt idx="204">
                  <c:v>310.5444</c:v>
                </c:pt>
                <c:pt idx="205">
                  <c:v>310.39729999999997</c:v>
                </c:pt>
                <c:pt idx="206">
                  <c:v>310.2527</c:v>
                </c:pt>
                <c:pt idx="207">
                  <c:v>310.11070000000001</c:v>
                </c:pt>
                <c:pt idx="208">
                  <c:v>309.97109999999998</c:v>
                </c:pt>
                <c:pt idx="209">
                  <c:v>309.83390000000003</c:v>
                </c:pt>
                <c:pt idx="210">
                  <c:v>309.69909999999999</c:v>
                </c:pt>
                <c:pt idx="211">
                  <c:v>309.56650000000002</c:v>
                </c:pt>
                <c:pt idx="212">
                  <c:v>309.43619999999999</c:v>
                </c:pt>
                <c:pt idx="213">
                  <c:v>309.3082</c:v>
                </c:pt>
                <c:pt idx="214">
                  <c:v>309.1823</c:v>
                </c:pt>
                <c:pt idx="215">
                  <c:v>309.05860000000001</c:v>
                </c:pt>
                <c:pt idx="216">
                  <c:v>308.93689999999998</c:v>
                </c:pt>
                <c:pt idx="217">
                  <c:v>308.81729999999999</c:v>
                </c:pt>
                <c:pt idx="218">
                  <c:v>308.69979999999998</c:v>
                </c:pt>
                <c:pt idx="219">
                  <c:v>308.58420000000001</c:v>
                </c:pt>
                <c:pt idx="220">
                  <c:v>308.47050000000002</c:v>
                </c:pt>
                <c:pt idx="221">
                  <c:v>308.3587</c:v>
                </c:pt>
                <c:pt idx="222">
                  <c:v>308.24880000000002</c:v>
                </c:pt>
                <c:pt idx="223">
                  <c:v>308.14080000000001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9-44CB-AEB1-6B7779C9D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54592"/>
        <c:axId val="755151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'heat flux data'!$J$5</c15:sqref>
                        </c15:formulaRef>
                      </c:ext>
                    </c:extLst>
                    <c:strCache>
                      <c:ptCount val="1"/>
                      <c:pt idx="0">
                        <c:v>areaAverage(heatTransferCoeff(T))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'heat flux data'!$H$6:$H$229</c15:sqref>
                        </c15:formulaRef>
                      </c:ext>
                    </c:extLst>
                    <c:numCache>
                      <c:formatCode>General</c:formatCode>
                      <c:ptCount val="22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6.5</c:v>
                      </c:pt>
                      <c:pt idx="13">
                        <c:v>7</c:v>
                      </c:pt>
                      <c:pt idx="14">
                        <c:v>7.5</c:v>
                      </c:pt>
                      <c:pt idx="15">
                        <c:v>8</c:v>
                      </c:pt>
                      <c:pt idx="16">
                        <c:v>8.5</c:v>
                      </c:pt>
                      <c:pt idx="17">
                        <c:v>9</c:v>
                      </c:pt>
                      <c:pt idx="18">
                        <c:v>9.5</c:v>
                      </c:pt>
                      <c:pt idx="19">
                        <c:v>10</c:v>
                      </c:pt>
                      <c:pt idx="20">
                        <c:v>12</c:v>
                      </c:pt>
                      <c:pt idx="21">
                        <c:v>14</c:v>
                      </c:pt>
                      <c:pt idx="22">
                        <c:v>16</c:v>
                      </c:pt>
                      <c:pt idx="23">
                        <c:v>18</c:v>
                      </c:pt>
                      <c:pt idx="24">
                        <c:v>20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30</c:v>
                      </c:pt>
                      <c:pt idx="30">
                        <c:v>35</c:v>
                      </c:pt>
                      <c:pt idx="31">
                        <c:v>40</c:v>
                      </c:pt>
                      <c:pt idx="32">
                        <c:v>45</c:v>
                      </c:pt>
                      <c:pt idx="33">
                        <c:v>50</c:v>
                      </c:pt>
                      <c:pt idx="34">
                        <c:v>55</c:v>
                      </c:pt>
                      <c:pt idx="35">
                        <c:v>60</c:v>
                      </c:pt>
                      <c:pt idx="36">
                        <c:v>65</c:v>
                      </c:pt>
                      <c:pt idx="37">
                        <c:v>70</c:v>
                      </c:pt>
                      <c:pt idx="38">
                        <c:v>75</c:v>
                      </c:pt>
                      <c:pt idx="39">
                        <c:v>80</c:v>
                      </c:pt>
                      <c:pt idx="40">
                        <c:v>85</c:v>
                      </c:pt>
                      <c:pt idx="41">
                        <c:v>90</c:v>
                      </c:pt>
                      <c:pt idx="42">
                        <c:v>95</c:v>
                      </c:pt>
                      <c:pt idx="43">
                        <c:v>100</c:v>
                      </c:pt>
                      <c:pt idx="44">
                        <c:v>105</c:v>
                      </c:pt>
                      <c:pt idx="45">
                        <c:v>110</c:v>
                      </c:pt>
                      <c:pt idx="46">
                        <c:v>115</c:v>
                      </c:pt>
                      <c:pt idx="47">
                        <c:v>120</c:v>
                      </c:pt>
                      <c:pt idx="48">
                        <c:v>125</c:v>
                      </c:pt>
                      <c:pt idx="49">
                        <c:v>130</c:v>
                      </c:pt>
                      <c:pt idx="50">
                        <c:v>135</c:v>
                      </c:pt>
                      <c:pt idx="51">
                        <c:v>140</c:v>
                      </c:pt>
                      <c:pt idx="52">
                        <c:v>145</c:v>
                      </c:pt>
                      <c:pt idx="53">
                        <c:v>150</c:v>
                      </c:pt>
                      <c:pt idx="54">
                        <c:v>155</c:v>
                      </c:pt>
                      <c:pt idx="55">
                        <c:v>160</c:v>
                      </c:pt>
                      <c:pt idx="56">
                        <c:v>165</c:v>
                      </c:pt>
                      <c:pt idx="57">
                        <c:v>170</c:v>
                      </c:pt>
                      <c:pt idx="58">
                        <c:v>175</c:v>
                      </c:pt>
                      <c:pt idx="59">
                        <c:v>180</c:v>
                      </c:pt>
                      <c:pt idx="60">
                        <c:v>185</c:v>
                      </c:pt>
                      <c:pt idx="61">
                        <c:v>190</c:v>
                      </c:pt>
                      <c:pt idx="62">
                        <c:v>195</c:v>
                      </c:pt>
                      <c:pt idx="63">
                        <c:v>200</c:v>
                      </c:pt>
                      <c:pt idx="64">
                        <c:v>205</c:v>
                      </c:pt>
                      <c:pt idx="65">
                        <c:v>210</c:v>
                      </c:pt>
                      <c:pt idx="66">
                        <c:v>215</c:v>
                      </c:pt>
                      <c:pt idx="67">
                        <c:v>220</c:v>
                      </c:pt>
                      <c:pt idx="68">
                        <c:v>225</c:v>
                      </c:pt>
                      <c:pt idx="69">
                        <c:v>230</c:v>
                      </c:pt>
                      <c:pt idx="70">
                        <c:v>235</c:v>
                      </c:pt>
                      <c:pt idx="71">
                        <c:v>240</c:v>
                      </c:pt>
                      <c:pt idx="72">
                        <c:v>245</c:v>
                      </c:pt>
                      <c:pt idx="73">
                        <c:v>250</c:v>
                      </c:pt>
                      <c:pt idx="74">
                        <c:v>255</c:v>
                      </c:pt>
                      <c:pt idx="75">
                        <c:v>260</c:v>
                      </c:pt>
                      <c:pt idx="76">
                        <c:v>265</c:v>
                      </c:pt>
                      <c:pt idx="77">
                        <c:v>270</c:v>
                      </c:pt>
                      <c:pt idx="78">
                        <c:v>275</c:v>
                      </c:pt>
                      <c:pt idx="79">
                        <c:v>280</c:v>
                      </c:pt>
                      <c:pt idx="80">
                        <c:v>285</c:v>
                      </c:pt>
                      <c:pt idx="81">
                        <c:v>290</c:v>
                      </c:pt>
                      <c:pt idx="82">
                        <c:v>295</c:v>
                      </c:pt>
                      <c:pt idx="83">
                        <c:v>300</c:v>
                      </c:pt>
                      <c:pt idx="84">
                        <c:v>305</c:v>
                      </c:pt>
                      <c:pt idx="85">
                        <c:v>310</c:v>
                      </c:pt>
                      <c:pt idx="86">
                        <c:v>315</c:v>
                      </c:pt>
                      <c:pt idx="87">
                        <c:v>320</c:v>
                      </c:pt>
                      <c:pt idx="88">
                        <c:v>325</c:v>
                      </c:pt>
                      <c:pt idx="89">
                        <c:v>330</c:v>
                      </c:pt>
                      <c:pt idx="90">
                        <c:v>335</c:v>
                      </c:pt>
                      <c:pt idx="91">
                        <c:v>340</c:v>
                      </c:pt>
                      <c:pt idx="92">
                        <c:v>345</c:v>
                      </c:pt>
                      <c:pt idx="93">
                        <c:v>350</c:v>
                      </c:pt>
                      <c:pt idx="94">
                        <c:v>355</c:v>
                      </c:pt>
                      <c:pt idx="95">
                        <c:v>360</c:v>
                      </c:pt>
                      <c:pt idx="96">
                        <c:v>365</c:v>
                      </c:pt>
                      <c:pt idx="97">
                        <c:v>370</c:v>
                      </c:pt>
                      <c:pt idx="98">
                        <c:v>375</c:v>
                      </c:pt>
                      <c:pt idx="99">
                        <c:v>380</c:v>
                      </c:pt>
                      <c:pt idx="100">
                        <c:v>385</c:v>
                      </c:pt>
                      <c:pt idx="101">
                        <c:v>390</c:v>
                      </c:pt>
                      <c:pt idx="102">
                        <c:v>395</c:v>
                      </c:pt>
                      <c:pt idx="103">
                        <c:v>400</c:v>
                      </c:pt>
                      <c:pt idx="104">
                        <c:v>405</c:v>
                      </c:pt>
                      <c:pt idx="105">
                        <c:v>410</c:v>
                      </c:pt>
                      <c:pt idx="106">
                        <c:v>415</c:v>
                      </c:pt>
                      <c:pt idx="107">
                        <c:v>420</c:v>
                      </c:pt>
                      <c:pt idx="108">
                        <c:v>425</c:v>
                      </c:pt>
                      <c:pt idx="109">
                        <c:v>430</c:v>
                      </c:pt>
                      <c:pt idx="110">
                        <c:v>435</c:v>
                      </c:pt>
                      <c:pt idx="111">
                        <c:v>440</c:v>
                      </c:pt>
                      <c:pt idx="112">
                        <c:v>445</c:v>
                      </c:pt>
                      <c:pt idx="113">
                        <c:v>450</c:v>
                      </c:pt>
                      <c:pt idx="114">
                        <c:v>455</c:v>
                      </c:pt>
                      <c:pt idx="115">
                        <c:v>460</c:v>
                      </c:pt>
                      <c:pt idx="116">
                        <c:v>465</c:v>
                      </c:pt>
                      <c:pt idx="117">
                        <c:v>470</c:v>
                      </c:pt>
                      <c:pt idx="118">
                        <c:v>475</c:v>
                      </c:pt>
                      <c:pt idx="119">
                        <c:v>480</c:v>
                      </c:pt>
                      <c:pt idx="120">
                        <c:v>485</c:v>
                      </c:pt>
                      <c:pt idx="121">
                        <c:v>490</c:v>
                      </c:pt>
                      <c:pt idx="122">
                        <c:v>495</c:v>
                      </c:pt>
                      <c:pt idx="123">
                        <c:v>500</c:v>
                      </c:pt>
                      <c:pt idx="124">
                        <c:v>505</c:v>
                      </c:pt>
                      <c:pt idx="125">
                        <c:v>510</c:v>
                      </c:pt>
                      <c:pt idx="126">
                        <c:v>515</c:v>
                      </c:pt>
                      <c:pt idx="127">
                        <c:v>520</c:v>
                      </c:pt>
                      <c:pt idx="128">
                        <c:v>525</c:v>
                      </c:pt>
                      <c:pt idx="129">
                        <c:v>530</c:v>
                      </c:pt>
                      <c:pt idx="130">
                        <c:v>535</c:v>
                      </c:pt>
                      <c:pt idx="131">
                        <c:v>540</c:v>
                      </c:pt>
                      <c:pt idx="132">
                        <c:v>545</c:v>
                      </c:pt>
                      <c:pt idx="133">
                        <c:v>550</c:v>
                      </c:pt>
                      <c:pt idx="134">
                        <c:v>555</c:v>
                      </c:pt>
                      <c:pt idx="135">
                        <c:v>560</c:v>
                      </c:pt>
                      <c:pt idx="136">
                        <c:v>565</c:v>
                      </c:pt>
                      <c:pt idx="137">
                        <c:v>570</c:v>
                      </c:pt>
                      <c:pt idx="138">
                        <c:v>575</c:v>
                      </c:pt>
                      <c:pt idx="139">
                        <c:v>580</c:v>
                      </c:pt>
                      <c:pt idx="140">
                        <c:v>585</c:v>
                      </c:pt>
                      <c:pt idx="141">
                        <c:v>590</c:v>
                      </c:pt>
                      <c:pt idx="142">
                        <c:v>595</c:v>
                      </c:pt>
                      <c:pt idx="143">
                        <c:v>600</c:v>
                      </c:pt>
                      <c:pt idx="144">
                        <c:v>605</c:v>
                      </c:pt>
                      <c:pt idx="145">
                        <c:v>610</c:v>
                      </c:pt>
                      <c:pt idx="146">
                        <c:v>615</c:v>
                      </c:pt>
                      <c:pt idx="147">
                        <c:v>620</c:v>
                      </c:pt>
                      <c:pt idx="148">
                        <c:v>625</c:v>
                      </c:pt>
                      <c:pt idx="149">
                        <c:v>630</c:v>
                      </c:pt>
                      <c:pt idx="150">
                        <c:v>635</c:v>
                      </c:pt>
                      <c:pt idx="151">
                        <c:v>640</c:v>
                      </c:pt>
                      <c:pt idx="152">
                        <c:v>645</c:v>
                      </c:pt>
                      <c:pt idx="153">
                        <c:v>650</c:v>
                      </c:pt>
                      <c:pt idx="154">
                        <c:v>655</c:v>
                      </c:pt>
                      <c:pt idx="155">
                        <c:v>660</c:v>
                      </c:pt>
                      <c:pt idx="156">
                        <c:v>665</c:v>
                      </c:pt>
                      <c:pt idx="157">
                        <c:v>670</c:v>
                      </c:pt>
                      <c:pt idx="158">
                        <c:v>675</c:v>
                      </c:pt>
                      <c:pt idx="159">
                        <c:v>680</c:v>
                      </c:pt>
                      <c:pt idx="160">
                        <c:v>685</c:v>
                      </c:pt>
                      <c:pt idx="161">
                        <c:v>690</c:v>
                      </c:pt>
                      <c:pt idx="162">
                        <c:v>695</c:v>
                      </c:pt>
                      <c:pt idx="163">
                        <c:v>700</c:v>
                      </c:pt>
                      <c:pt idx="164">
                        <c:v>705</c:v>
                      </c:pt>
                      <c:pt idx="165">
                        <c:v>710</c:v>
                      </c:pt>
                      <c:pt idx="166">
                        <c:v>715</c:v>
                      </c:pt>
                      <c:pt idx="167">
                        <c:v>720</c:v>
                      </c:pt>
                      <c:pt idx="168">
                        <c:v>725</c:v>
                      </c:pt>
                      <c:pt idx="169">
                        <c:v>730</c:v>
                      </c:pt>
                      <c:pt idx="170">
                        <c:v>735</c:v>
                      </c:pt>
                      <c:pt idx="171">
                        <c:v>740</c:v>
                      </c:pt>
                      <c:pt idx="172">
                        <c:v>745</c:v>
                      </c:pt>
                      <c:pt idx="173">
                        <c:v>750</c:v>
                      </c:pt>
                      <c:pt idx="174">
                        <c:v>755</c:v>
                      </c:pt>
                      <c:pt idx="175">
                        <c:v>760</c:v>
                      </c:pt>
                      <c:pt idx="176">
                        <c:v>765</c:v>
                      </c:pt>
                      <c:pt idx="177">
                        <c:v>770</c:v>
                      </c:pt>
                      <c:pt idx="178">
                        <c:v>775</c:v>
                      </c:pt>
                      <c:pt idx="179">
                        <c:v>780</c:v>
                      </c:pt>
                      <c:pt idx="180">
                        <c:v>785</c:v>
                      </c:pt>
                      <c:pt idx="181">
                        <c:v>790</c:v>
                      </c:pt>
                      <c:pt idx="182">
                        <c:v>795</c:v>
                      </c:pt>
                      <c:pt idx="183">
                        <c:v>800</c:v>
                      </c:pt>
                      <c:pt idx="184">
                        <c:v>805</c:v>
                      </c:pt>
                      <c:pt idx="185">
                        <c:v>810</c:v>
                      </c:pt>
                      <c:pt idx="186">
                        <c:v>815</c:v>
                      </c:pt>
                      <c:pt idx="187">
                        <c:v>820</c:v>
                      </c:pt>
                      <c:pt idx="188">
                        <c:v>825</c:v>
                      </c:pt>
                      <c:pt idx="189">
                        <c:v>830</c:v>
                      </c:pt>
                      <c:pt idx="190">
                        <c:v>835</c:v>
                      </c:pt>
                      <c:pt idx="191">
                        <c:v>840</c:v>
                      </c:pt>
                      <c:pt idx="192">
                        <c:v>845</c:v>
                      </c:pt>
                      <c:pt idx="193">
                        <c:v>850</c:v>
                      </c:pt>
                      <c:pt idx="194">
                        <c:v>855</c:v>
                      </c:pt>
                      <c:pt idx="195">
                        <c:v>860</c:v>
                      </c:pt>
                      <c:pt idx="196">
                        <c:v>865</c:v>
                      </c:pt>
                      <c:pt idx="197">
                        <c:v>870</c:v>
                      </c:pt>
                      <c:pt idx="198">
                        <c:v>875</c:v>
                      </c:pt>
                      <c:pt idx="199">
                        <c:v>880</c:v>
                      </c:pt>
                      <c:pt idx="200">
                        <c:v>885</c:v>
                      </c:pt>
                      <c:pt idx="201">
                        <c:v>890</c:v>
                      </c:pt>
                      <c:pt idx="202">
                        <c:v>895</c:v>
                      </c:pt>
                      <c:pt idx="203">
                        <c:v>900</c:v>
                      </c:pt>
                      <c:pt idx="204">
                        <c:v>905</c:v>
                      </c:pt>
                      <c:pt idx="205">
                        <c:v>910</c:v>
                      </c:pt>
                      <c:pt idx="206">
                        <c:v>915</c:v>
                      </c:pt>
                      <c:pt idx="207">
                        <c:v>920</c:v>
                      </c:pt>
                      <c:pt idx="208">
                        <c:v>925</c:v>
                      </c:pt>
                      <c:pt idx="209">
                        <c:v>930</c:v>
                      </c:pt>
                      <c:pt idx="210">
                        <c:v>935</c:v>
                      </c:pt>
                      <c:pt idx="211">
                        <c:v>940</c:v>
                      </c:pt>
                      <c:pt idx="212">
                        <c:v>945</c:v>
                      </c:pt>
                      <c:pt idx="213">
                        <c:v>950</c:v>
                      </c:pt>
                      <c:pt idx="214">
                        <c:v>955</c:v>
                      </c:pt>
                      <c:pt idx="215">
                        <c:v>960</c:v>
                      </c:pt>
                      <c:pt idx="216">
                        <c:v>965</c:v>
                      </c:pt>
                      <c:pt idx="217">
                        <c:v>970</c:v>
                      </c:pt>
                      <c:pt idx="218">
                        <c:v>975</c:v>
                      </c:pt>
                      <c:pt idx="219">
                        <c:v>980</c:v>
                      </c:pt>
                      <c:pt idx="220">
                        <c:v>985</c:v>
                      </c:pt>
                      <c:pt idx="221">
                        <c:v>990</c:v>
                      </c:pt>
                      <c:pt idx="222">
                        <c:v>995</c:v>
                      </c:pt>
                      <c:pt idx="223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'heat flux data'!$J$6:$J$229</c15:sqref>
                        </c15:formulaRef>
                      </c:ext>
                    </c:extLst>
                    <c:numCache>
                      <c:formatCode>0.00E+00</c:formatCode>
                      <c:ptCount val="224"/>
                      <c:pt idx="0">
                        <c:v>-75.694559999999996</c:v>
                      </c:pt>
                      <c:pt idx="1">
                        <c:v>-75.049440000000004</c:v>
                      </c:pt>
                      <c:pt idx="2">
                        <c:v>-74.421300000000002</c:v>
                      </c:pt>
                      <c:pt idx="3">
                        <c:v>-73.810199999999995</c:v>
                      </c:pt>
                      <c:pt idx="4">
                        <c:v>-73.215969999999999</c:v>
                      </c:pt>
                      <c:pt idx="5">
                        <c:v>-72.638440000000003</c:v>
                      </c:pt>
                      <c:pt idx="6">
                        <c:v>-72.07741</c:v>
                      </c:pt>
                      <c:pt idx="7">
                        <c:v>-71.532669999999996</c:v>
                      </c:pt>
                      <c:pt idx="8">
                        <c:v>-71.003990000000002</c:v>
                      </c:pt>
                      <c:pt idx="9">
                        <c:v>-70.491129999999998</c:v>
                      </c:pt>
                      <c:pt idx="10">
                        <c:v>-69.993840000000006</c:v>
                      </c:pt>
                      <c:pt idx="11">
                        <c:v>-69.511889999999994</c:v>
                      </c:pt>
                      <c:pt idx="12">
                        <c:v>-69.045019999999994</c:v>
                      </c:pt>
                      <c:pt idx="13">
                        <c:v>-68.592969999999994</c:v>
                      </c:pt>
                      <c:pt idx="14">
                        <c:v>-68.155450000000002</c:v>
                      </c:pt>
                      <c:pt idx="15">
                        <c:v>-67.732200000000006</c:v>
                      </c:pt>
                      <c:pt idx="16">
                        <c:v>-67.322890000000001</c:v>
                      </c:pt>
                      <c:pt idx="17">
                        <c:v>-66.927189999999996</c:v>
                      </c:pt>
                      <c:pt idx="18">
                        <c:v>-66.544790000000006</c:v>
                      </c:pt>
                      <c:pt idx="19">
                        <c:v>-66.175349999999995</c:v>
                      </c:pt>
                      <c:pt idx="20">
                        <c:v>-64.821079999999995</c:v>
                      </c:pt>
                      <c:pt idx="21">
                        <c:v>-63.650860000000002</c:v>
                      </c:pt>
                      <c:pt idx="22">
                        <c:v>-62.64575</c:v>
                      </c:pt>
                      <c:pt idx="23">
                        <c:v>-61.787019999999998</c:v>
                      </c:pt>
                      <c:pt idx="24">
                        <c:v>-61.057389999999998</c:v>
                      </c:pt>
                      <c:pt idx="25">
                        <c:v>-60.441209999999998</c:v>
                      </c:pt>
                      <c:pt idx="26">
                        <c:v>-59.924660000000003</c:v>
                      </c:pt>
                      <c:pt idx="27">
                        <c:v>-59.495330000000003</c:v>
                      </c:pt>
                      <c:pt idx="28">
                        <c:v>-59.142150000000001</c:v>
                      </c:pt>
                      <c:pt idx="29">
                        <c:v>-58.855379999999997</c:v>
                      </c:pt>
                      <c:pt idx="30">
                        <c:v>-58.374789999999997</c:v>
                      </c:pt>
                      <c:pt idx="31">
                        <c:v>-58.148859999999999</c:v>
                      </c:pt>
                      <c:pt idx="32">
                        <c:v>-58.098959999999998</c:v>
                      </c:pt>
                      <c:pt idx="33">
                        <c:v>-58.170409999999997</c:v>
                      </c:pt>
                      <c:pt idx="34">
                        <c:v>-58.326729999999998</c:v>
                      </c:pt>
                      <c:pt idx="35">
                        <c:v>-58.543410000000002</c:v>
                      </c:pt>
                      <c:pt idx="36">
                        <c:v>-58.80283</c:v>
                      </c:pt>
                      <c:pt idx="37">
                        <c:v>-59.08952</c:v>
                      </c:pt>
                      <c:pt idx="38">
                        <c:v>-59.38729</c:v>
                      </c:pt>
                      <c:pt idx="39">
                        <c:v>-59.679749999999999</c:v>
                      </c:pt>
                      <c:pt idx="40">
                        <c:v>-59.952390000000001</c:v>
                      </c:pt>
                      <c:pt idx="41">
                        <c:v>-60.195309999999999</c:v>
                      </c:pt>
                      <c:pt idx="42">
                        <c:v>-60.40504</c:v>
                      </c:pt>
                      <c:pt idx="43">
                        <c:v>-60.583480000000002</c:v>
                      </c:pt>
                      <c:pt idx="44">
                        <c:v>-60.736420000000003</c:v>
                      </c:pt>
                      <c:pt idx="45">
                        <c:v>-60.871259999999999</c:v>
                      </c:pt>
                      <c:pt idx="46">
                        <c:v>-60.995359999999998</c:v>
                      </c:pt>
                      <c:pt idx="47">
                        <c:v>-61.114539999999998</c:v>
                      </c:pt>
                      <c:pt idx="48">
                        <c:v>-61.232430000000001</c:v>
                      </c:pt>
                      <c:pt idx="49">
                        <c:v>-61.350769999999997</c:v>
                      </c:pt>
                      <c:pt idx="50">
                        <c:v>-61.469769999999997</c:v>
                      </c:pt>
                      <c:pt idx="51">
                        <c:v>-61.588900000000002</c:v>
                      </c:pt>
                      <c:pt idx="52">
                        <c:v>-61.707329999999999</c:v>
                      </c:pt>
                      <c:pt idx="53">
                        <c:v>-61.82423</c:v>
                      </c:pt>
                      <c:pt idx="54">
                        <c:v>-61.938989999999997</c:v>
                      </c:pt>
                      <c:pt idx="55">
                        <c:v>-62.05115</c:v>
                      </c:pt>
                      <c:pt idx="56">
                        <c:v>-62.160440000000001</c:v>
                      </c:pt>
                      <c:pt idx="57">
                        <c:v>-62.266710000000003</c:v>
                      </c:pt>
                      <c:pt idx="58">
                        <c:v>-62.369889999999998</c:v>
                      </c:pt>
                      <c:pt idx="59">
                        <c:v>-62.470019999999998</c:v>
                      </c:pt>
                      <c:pt idx="60">
                        <c:v>-62.567079999999997</c:v>
                      </c:pt>
                      <c:pt idx="61">
                        <c:v>-62.661090000000002</c:v>
                      </c:pt>
                      <c:pt idx="62">
                        <c:v>-62.752020000000002</c:v>
                      </c:pt>
                      <c:pt idx="63">
                        <c:v>-62.839860000000002</c:v>
                      </c:pt>
                      <c:pt idx="64">
                        <c:v>-62.924529999999997</c:v>
                      </c:pt>
                      <c:pt idx="65">
                        <c:v>-63.006039999999999</c:v>
                      </c:pt>
                      <c:pt idx="66">
                        <c:v>-63.084359999999997</c:v>
                      </c:pt>
                      <c:pt idx="67">
                        <c:v>-63.15943</c:v>
                      </c:pt>
                      <c:pt idx="68">
                        <c:v>-63.231209999999997</c:v>
                      </c:pt>
                      <c:pt idx="69">
                        <c:v>-63.299660000000003</c:v>
                      </c:pt>
                      <c:pt idx="70">
                        <c:v>-63.364730000000002</c:v>
                      </c:pt>
                      <c:pt idx="71">
                        <c:v>-63.426439999999999</c:v>
                      </c:pt>
                      <c:pt idx="72">
                        <c:v>-63.484769999999997</c:v>
                      </c:pt>
                      <c:pt idx="73">
                        <c:v>-63.539700000000003</c:v>
                      </c:pt>
                      <c:pt idx="74">
                        <c:v>-63.591200000000001</c:v>
                      </c:pt>
                      <c:pt idx="75">
                        <c:v>-63.639249999999997</c:v>
                      </c:pt>
                      <c:pt idx="76">
                        <c:v>-63.683799999999998</c:v>
                      </c:pt>
                      <c:pt idx="77">
                        <c:v>-63.724899999999998</c:v>
                      </c:pt>
                      <c:pt idx="78">
                        <c:v>-63.762529999999998</c:v>
                      </c:pt>
                      <c:pt idx="79">
                        <c:v>-63.796689999999998</c:v>
                      </c:pt>
                      <c:pt idx="80">
                        <c:v>-63.827379999999998</c:v>
                      </c:pt>
                      <c:pt idx="81">
                        <c:v>-63.854570000000002</c:v>
                      </c:pt>
                      <c:pt idx="82">
                        <c:v>-63.878270000000001</c:v>
                      </c:pt>
                      <c:pt idx="83">
                        <c:v>-63.898429999999998</c:v>
                      </c:pt>
                      <c:pt idx="84">
                        <c:v>-63.915109999999999</c:v>
                      </c:pt>
                      <c:pt idx="85">
                        <c:v>-63.9283</c:v>
                      </c:pt>
                      <c:pt idx="86">
                        <c:v>-63.938009999999998</c:v>
                      </c:pt>
                      <c:pt idx="87">
                        <c:v>-63.944220000000001</c:v>
                      </c:pt>
                      <c:pt idx="88">
                        <c:v>-63.946959999999997</c:v>
                      </c:pt>
                      <c:pt idx="89">
                        <c:v>-63.946210000000001</c:v>
                      </c:pt>
                      <c:pt idx="90">
                        <c:v>-63.942</c:v>
                      </c:pt>
                      <c:pt idx="91">
                        <c:v>-63.934289999999997</c:v>
                      </c:pt>
                      <c:pt idx="92">
                        <c:v>-63.923160000000003</c:v>
                      </c:pt>
                      <c:pt idx="93">
                        <c:v>-63.9086</c:v>
                      </c:pt>
                      <c:pt idx="94">
                        <c:v>-63.890650000000001</c:v>
                      </c:pt>
                      <c:pt idx="95">
                        <c:v>-63.869300000000003</c:v>
                      </c:pt>
                      <c:pt idx="96">
                        <c:v>-63.844589999999997</c:v>
                      </c:pt>
                      <c:pt idx="97">
                        <c:v>-63.816540000000003</c:v>
                      </c:pt>
                      <c:pt idx="98">
                        <c:v>-63.785170000000001</c:v>
                      </c:pt>
                      <c:pt idx="99">
                        <c:v>-63.750500000000002</c:v>
                      </c:pt>
                      <c:pt idx="100">
                        <c:v>-63.712530000000001</c:v>
                      </c:pt>
                      <c:pt idx="101">
                        <c:v>-63.671340000000001</c:v>
                      </c:pt>
                      <c:pt idx="102">
                        <c:v>-63.626950000000001</c:v>
                      </c:pt>
                      <c:pt idx="103">
                        <c:v>-63.579389999999997</c:v>
                      </c:pt>
                      <c:pt idx="104">
                        <c:v>-63.528680000000001</c:v>
                      </c:pt>
                      <c:pt idx="105">
                        <c:v>-63.474870000000003</c:v>
                      </c:pt>
                      <c:pt idx="106">
                        <c:v>-63.417969999999997</c:v>
                      </c:pt>
                      <c:pt idx="107">
                        <c:v>-63.358020000000003</c:v>
                      </c:pt>
                      <c:pt idx="108">
                        <c:v>-63.295059999999999</c:v>
                      </c:pt>
                      <c:pt idx="109">
                        <c:v>-63.229120000000002</c:v>
                      </c:pt>
                      <c:pt idx="110">
                        <c:v>-63.160200000000003</c:v>
                      </c:pt>
                      <c:pt idx="111">
                        <c:v>-63.088389999999997</c:v>
                      </c:pt>
                      <c:pt idx="112">
                        <c:v>-63.013730000000002</c:v>
                      </c:pt>
                      <c:pt idx="113">
                        <c:v>-62.936250000000001</c:v>
                      </c:pt>
                      <c:pt idx="114">
                        <c:v>-62.855989999999998</c:v>
                      </c:pt>
                      <c:pt idx="115">
                        <c:v>-62.77299</c:v>
                      </c:pt>
                      <c:pt idx="116">
                        <c:v>-62.687289999999997</c:v>
                      </c:pt>
                      <c:pt idx="117">
                        <c:v>-62.598930000000003</c:v>
                      </c:pt>
                      <c:pt idx="118">
                        <c:v>-62.507950000000001</c:v>
                      </c:pt>
                      <c:pt idx="119">
                        <c:v>-62.414400000000001</c:v>
                      </c:pt>
                      <c:pt idx="120">
                        <c:v>-62.318309999999997</c:v>
                      </c:pt>
                      <c:pt idx="121">
                        <c:v>-62.219729999999998</c:v>
                      </c:pt>
                      <c:pt idx="122">
                        <c:v>-62.118650000000002</c:v>
                      </c:pt>
                      <c:pt idx="123">
                        <c:v>-62.015189999999997</c:v>
                      </c:pt>
                      <c:pt idx="124">
                        <c:v>-61.909379999999999</c:v>
                      </c:pt>
                      <c:pt idx="125">
                        <c:v>-61.801259999999999</c:v>
                      </c:pt>
                      <c:pt idx="126">
                        <c:v>-61.69088</c:v>
                      </c:pt>
                      <c:pt idx="127">
                        <c:v>-61.578279999999999</c:v>
                      </c:pt>
                      <c:pt idx="128">
                        <c:v>-61.463509999999999</c:v>
                      </c:pt>
                      <c:pt idx="129">
                        <c:v>-61.346589999999999</c:v>
                      </c:pt>
                      <c:pt idx="130">
                        <c:v>-61.227589999999999</c:v>
                      </c:pt>
                      <c:pt idx="131">
                        <c:v>-61.106540000000003</c:v>
                      </c:pt>
                      <c:pt idx="132">
                        <c:v>-60.98348</c:v>
                      </c:pt>
                      <c:pt idx="133">
                        <c:v>-60.858460000000001</c:v>
                      </c:pt>
                      <c:pt idx="134">
                        <c:v>-60.73151</c:v>
                      </c:pt>
                      <c:pt idx="135">
                        <c:v>-60.602690000000003</c:v>
                      </c:pt>
                      <c:pt idx="136">
                        <c:v>-60.471989999999998</c:v>
                      </c:pt>
                      <c:pt idx="137">
                        <c:v>-60.33952</c:v>
                      </c:pt>
                      <c:pt idx="138">
                        <c:v>-60.205309999999997</c:v>
                      </c:pt>
                      <c:pt idx="139">
                        <c:v>-60.069400000000002</c:v>
                      </c:pt>
                      <c:pt idx="140">
                        <c:v>-59.931840000000001</c:v>
                      </c:pt>
                      <c:pt idx="141">
                        <c:v>-59.792659999999998</c:v>
                      </c:pt>
                      <c:pt idx="142">
                        <c:v>-59.651899999999998</c:v>
                      </c:pt>
                      <c:pt idx="143">
                        <c:v>-59.509599999999999</c:v>
                      </c:pt>
                      <c:pt idx="144">
                        <c:v>-59.365819999999999</c:v>
                      </c:pt>
                      <c:pt idx="145">
                        <c:v>-59.220579999999998</c:v>
                      </c:pt>
                      <c:pt idx="146">
                        <c:v>-59.073929999999997</c:v>
                      </c:pt>
                      <c:pt idx="147">
                        <c:v>-58.925910000000002</c:v>
                      </c:pt>
                      <c:pt idx="148">
                        <c:v>-58.77655</c:v>
                      </c:pt>
                      <c:pt idx="149">
                        <c:v>-58.625909999999998</c:v>
                      </c:pt>
                      <c:pt idx="150">
                        <c:v>-58.47401</c:v>
                      </c:pt>
                      <c:pt idx="151">
                        <c:v>-58.320889999999999</c:v>
                      </c:pt>
                      <c:pt idx="152">
                        <c:v>-58.166609999999999</c:v>
                      </c:pt>
                      <c:pt idx="153">
                        <c:v>-58.011180000000003</c:v>
                      </c:pt>
                      <c:pt idx="154">
                        <c:v>-57.854649999999999</c:v>
                      </c:pt>
                      <c:pt idx="155">
                        <c:v>-57.697020000000002</c:v>
                      </c:pt>
                      <c:pt idx="156">
                        <c:v>-57.53837</c:v>
                      </c:pt>
                      <c:pt idx="157">
                        <c:v>-57.378749999999997</c:v>
                      </c:pt>
                      <c:pt idx="158">
                        <c:v>-57.218179999999997</c:v>
                      </c:pt>
                      <c:pt idx="159">
                        <c:v>-57.056690000000003</c:v>
                      </c:pt>
                      <c:pt idx="160">
                        <c:v>-56.89432</c:v>
                      </c:pt>
                      <c:pt idx="161">
                        <c:v>-56.731099999999998</c:v>
                      </c:pt>
                      <c:pt idx="162">
                        <c:v>-56.567070000000001</c:v>
                      </c:pt>
                      <c:pt idx="163">
                        <c:v>-56.402250000000002</c:v>
                      </c:pt>
                      <c:pt idx="164">
                        <c:v>-56.236690000000003</c:v>
                      </c:pt>
                      <c:pt idx="165">
                        <c:v>-56.070410000000003</c:v>
                      </c:pt>
                      <c:pt idx="166">
                        <c:v>-55.903449999999999</c:v>
                      </c:pt>
                      <c:pt idx="167">
                        <c:v>-55.73583</c:v>
                      </c:pt>
                      <c:pt idx="168">
                        <c:v>-55.567590000000003</c:v>
                      </c:pt>
                      <c:pt idx="169">
                        <c:v>-55.398760000000003</c:v>
                      </c:pt>
                      <c:pt idx="170">
                        <c:v>-55.229370000000003</c:v>
                      </c:pt>
                      <c:pt idx="171">
                        <c:v>-55.059449999999998</c:v>
                      </c:pt>
                      <c:pt idx="172">
                        <c:v>-54.889020000000002</c:v>
                      </c:pt>
                      <c:pt idx="173">
                        <c:v>-54.718119999999999</c:v>
                      </c:pt>
                      <c:pt idx="174">
                        <c:v>-54.546770000000002</c:v>
                      </c:pt>
                      <c:pt idx="175">
                        <c:v>-54.375</c:v>
                      </c:pt>
                      <c:pt idx="176">
                        <c:v>-54.202849999999998</c:v>
                      </c:pt>
                      <c:pt idx="177">
                        <c:v>-54.030320000000003</c:v>
                      </c:pt>
                      <c:pt idx="178">
                        <c:v>-53.857460000000003</c:v>
                      </c:pt>
                      <c:pt idx="179">
                        <c:v>-53.684289999999997</c:v>
                      </c:pt>
                      <c:pt idx="180">
                        <c:v>-53.510829999999999</c:v>
                      </c:pt>
                      <c:pt idx="181">
                        <c:v>-53.3371</c:v>
                      </c:pt>
                      <c:pt idx="182">
                        <c:v>-53.163139999999999</c:v>
                      </c:pt>
                      <c:pt idx="183">
                        <c:v>-52.988959999999999</c:v>
                      </c:pt>
                      <c:pt idx="184">
                        <c:v>-52.814549999999997</c:v>
                      </c:pt>
                      <c:pt idx="185">
                        <c:v>-52.64</c:v>
                      </c:pt>
                      <c:pt idx="186">
                        <c:v>-52.465299999999999</c:v>
                      </c:pt>
                      <c:pt idx="187">
                        <c:v>-52.290480000000002</c:v>
                      </c:pt>
                      <c:pt idx="188">
                        <c:v>-52.115569999999998</c:v>
                      </c:pt>
                      <c:pt idx="189">
                        <c:v>-51.940570000000001</c:v>
                      </c:pt>
                      <c:pt idx="190">
                        <c:v>-51.765520000000002</c:v>
                      </c:pt>
                      <c:pt idx="191">
                        <c:v>-51.590429999999998</c:v>
                      </c:pt>
                      <c:pt idx="192">
                        <c:v>-51.415320000000001</c:v>
                      </c:pt>
                      <c:pt idx="193">
                        <c:v>-51.240209999999998</c:v>
                      </c:pt>
                      <c:pt idx="194">
                        <c:v>-51.065109999999997</c:v>
                      </c:pt>
                      <c:pt idx="195">
                        <c:v>-50.890059999999998</c:v>
                      </c:pt>
                      <c:pt idx="196">
                        <c:v>-50.715060000000001</c:v>
                      </c:pt>
                      <c:pt idx="197">
                        <c:v>-50.540129999999998</c:v>
                      </c:pt>
                      <c:pt idx="198">
                        <c:v>-50.365299999999998</c:v>
                      </c:pt>
                      <c:pt idx="199">
                        <c:v>-50.190579999999997</c:v>
                      </c:pt>
                      <c:pt idx="200">
                        <c:v>-50.015970000000003</c:v>
                      </c:pt>
                      <c:pt idx="201">
                        <c:v>-49.84151</c:v>
                      </c:pt>
                      <c:pt idx="202">
                        <c:v>-49.667209999999997</c:v>
                      </c:pt>
                      <c:pt idx="203">
                        <c:v>-49.493079999999999</c:v>
                      </c:pt>
                      <c:pt idx="204">
                        <c:v>-49.319139999999997</c:v>
                      </c:pt>
                      <c:pt idx="205">
                        <c:v>-49.145400000000002</c:v>
                      </c:pt>
                      <c:pt idx="206">
                        <c:v>-48.971870000000003</c:v>
                      </c:pt>
                      <c:pt idx="207">
                        <c:v>-48.798580000000001</c:v>
                      </c:pt>
                      <c:pt idx="208">
                        <c:v>-48.625529999999998</c:v>
                      </c:pt>
                      <c:pt idx="209">
                        <c:v>-48.452739999999999</c:v>
                      </c:pt>
                      <c:pt idx="210">
                        <c:v>-48.280209999999997</c:v>
                      </c:pt>
                      <c:pt idx="211">
                        <c:v>-48.107979999999998</c:v>
                      </c:pt>
                      <c:pt idx="212">
                        <c:v>-47.936030000000002</c:v>
                      </c:pt>
                      <c:pt idx="213">
                        <c:v>-47.764400000000002</c:v>
                      </c:pt>
                      <c:pt idx="214">
                        <c:v>-47.59308</c:v>
                      </c:pt>
                      <c:pt idx="215">
                        <c:v>-47.422089999999997</c:v>
                      </c:pt>
                      <c:pt idx="216">
                        <c:v>-47.251440000000002</c:v>
                      </c:pt>
                      <c:pt idx="217">
                        <c:v>-47.081150000000001</c:v>
                      </c:pt>
                      <c:pt idx="218">
                        <c:v>-46.91122</c:v>
                      </c:pt>
                      <c:pt idx="219">
                        <c:v>-46.741660000000003</c:v>
                      </c:pt>
                      <c:pt idx="220">
                        <c:v>-46.572490000000002</c:v>
                      </c:pt>
                      <c:pt idx="221">
                        <c:v>-46.403709999999997</c:v>
                      </c:pt>
                      <c:pt idx="222">
                        <c:v>-46.235329999999998</c:v>
                      </c:pt>
                      <c:pt idx="223">
                        <c:v>-46.067360000000001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299-44CB-AEB1-6B7779C9DB64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2"/>
          <c:tx>
            <c:strRef>
              <c:f>'heat flux data'!$K$5</c:f>
              <c:strCache>
                <c:ptCount val="1"/>
                <c:pt idx="0">
                  <c:v>areaAverage(heatTransferCoeff(T))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data'!$H$6:$H$229</c:f>
              <c:numCache>
                <c:formatCode>General</c:formatCode>
                <c:ptCount val="2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75</c:v>
                </c:pt>
                <c:pt idx="39">
                  <c:v>80</c:v>
                </c:pt>
                <c:pt idx="40">
                  <c:v>85</c:v>
                </c:pt>
                <c:pt idx="41">
                  <c:v>90</c:v>
                </c:pt>
                <c:pt idx="42">
                  <c:v>95</c:v>
                </c:pt>
                <c:pt idx="43">
                  <c:v>100</c:v>
                </c:pt>
                <c:pt idx="44">
                  <c:v>105</c:v>
                </c:pt>
                <c:pt idx="45">
                  <c:v>110</c:v>
                </c:pt>
                <c:pt idx="46">
                  <c:v>115</c:v>
                </c:pt>
                <c:pt idx="47">
                  <c:v>120</c:v>
                </c:pt>
                <c:pt idx="48">
                  <c:v>125</c:v>
                </c:pt>
                <c:pt idx="49">
                  <c:v>130</c:v>
                </c:pt>
                <c:pt idx="50">
                  <c:v>135</c:v>
                </c:pt>
                <c:pt idx="51">
                  <c:v>140</c:v>
                </c:pt>
                <c:pt idx="52">
                  <c:v>145</c:v>
                </c:pt>
                <c:pt idx="53">
                  <c:v>150</c:v>
                </c:pt>
                <c:pt idx="54">
                  <c:v>155</c:v>
                </c:pt>
                <c:pt idx="55">
                  <c:v>160</c:v>
                </c:pt>
                <c:pt idx="56">
                  <c:v>165</c:v>
                </c:pt>
                <c:pt idx="57">
                  <c:v>170</c:v>
                </c:pt>
                <c:pt idx="58">
                  <c:v>175</c:v>
                </c:pt>
                <c:pt idx="59">
                  <c:v>180</c:v>
                </c:pt>
                <c:pt idx="60">
                  <c:v>185</c:v>
                </c:pt>
                <c:pt idx="61">
                  <c:v>190</c:v>
                </c:pt>
                <c:pt idx="62">
                  <c:v>195</c:v>
                </c:pt>
                <c:pt idx="63">
                  <c:v>200</c:v>
                </c:pt>
                <c:pt idx="64">
                  <c:v>205</c:v>
                </c:pt>
                <c:pt idx="65">
                  <c:v>210</c:v>
                </c:pt>
                <c:pt idx="66">
                  <c:v>215</c:v>
                </c:pt>
                <c:pt idx="67">
                  <c:v>220</c:v>
                </c:pt>
                <c:pt idx="68">
                  <c:v>225</c:v>
                </c:pt>
                <c:pt idx="69">
                  <c:v>230</c:v>
                </c:pt>
                <c:pt idx="70">
                  <c:v>235</c:v>
                </c:pt>
                <c:pt idx="71">
                  <c:v>240</c:v>
                </c:pt>
                <c:pt idx="72">
                  <c:v>245</c:v>
                </c:pt>
                <c:pt idx="73">
                  <c:v>250</c:v>
                </c:pt>
                <c:pt idx="74">
                  <c:v>255</c:v>
                </c:pt>
                <c:pt idx="75">
                  <c:v>260</c:v>
                </c:pt>
                <c:pt idx="76">
                  <c:v>265</c:v>
                </c:pt>
                <c:pt idx="77">
                  <c:v>270</c:v>
                </c:pt>
                <c:pt idx="78">
                  <c:v>275</c:v>
                </c:pt>
                <c:pt idx="79">
                  <c:v>280</c:v>
                </c:pt>
                <c:pt idx="80">
                  <c:v>285</c:v>
                </c:pt>
                <c:pt idx="81">
                  <c:v>290</c:v>
                </c:pt>
                <c:pt idx="82">
                  <c:v>295</c:v>
                </c:pt>
                <c:pt idx="83">
                  <c:v>300</c:v>
                </c:pt>
                <c:pt idx="84">
                  <c:v>305</c:v>
                </c:pt>
                <c:pt idx="85">
                  <c:v>310</c:v>
                </c:pt>
                <c:pt idx="86">
                  <c:v>315</c:v>
                </c:pt>
                <c:pt idx="87">
                  <c:v>320</c:v>
                </c:pt>
                <c:pt idx="88">
                  <c:v>325</c:v>
                </c:pt>
                <c:pt idx="89">
                  <c:v>330</c:v>
                </c:pt>
                <c:pt idx="90">
                  <c:v>335</c:v>
                </c:pt>
                <c:pt idx="91">
                  <c:v>340</c:v>
                </c:pt>
                <c:pt idx="92">
                  <c:v>345</c:v>
                </c:pt>
                <c:pt idx="93">
                  <c:v>350</c:v>
                </c:pt>
                <c:pt idx="94">
                  <c:v>355</c:v>
                </c:pt>
                <c:pt idx="95">
                  <c:v>360</c:v>
                </c:pt>
                <c:pt idx="96">
                  <c:v>365</c:v>
                </c:pt>
                <c:pt idx="97">
                  <c:v>370</c:v>
                </c:pt>
                <c:pt idx="98">
                  <c:v>375</c:v>
                </c:pt>
                <c:pt idx="99">
                  <c:v>380</c:v>
                </c:pt>
                <c:pt idx="100">
                  <c:v>385</c:v>
                </c:pt>
                <c:pt idx="101">
                  <c:v>390</c:v>
                </c:pt>
                <c:pt idx="102">
                  <c:v>395</c:v>
                </c:pt>
                <c:pt idx="103">
                  <c:v>400</c:v>
                </c:pt>
                <c:pt idx="104">
                  <c:v>405</c:v>
                </c:pt>
                <c:pt idx="105">
                  <c:v>410</c:v>
                </c:pt>
                <c:pt idx="106">
                  <c:v>415</c:v>
                </c:pt>
                <c:pt idx="107">
                  <c:v>420</c:v>
                </c:pt>
                <c:pt idx="108">
                  <c:v>425</c:v>
                </c:pt>
                <c:pt idx="109">
                  <c:v>430</c:v>
                </c:pt>
                <c:pt idx="110">
                  <c:v>435</c:v>
                </c:pt>
                <c:pt idx="111">
                  <c:v>440</c:v>
                </c:pt>
                <c:pt idx="112">
                  <c:v>445</c:v>
                </c:pt>
                <c:pt idx="113">
                  <c:v>450</c:v>
                </c:pt>
                <c:pt idx="114">
                  <c:v>455</c:v>
                </c:pt>
                <c:pt idx="115">
                  <c:v>460</c:v>
                </c:pt>
                <c:pt idx="116">
                  <c:v>465</c:v>
                </c:pt>
                <c:pt idx="117">
                  <c:v>470</c:v>
                </c:pt>
                <c:pt idx="118">
                  <c:v>475</c:v>
                </c:pt>
                <c:pt idx="119">
                  <c:v>480</c:v>
                </c:pt>
                <c:pt idx="120">
                  <c:v>485</c:v>
                </c:pt>
                <c:pt idx="121">
                  <c:v>490</c:v>
                </c:pt>
                <c:pt idx="122">
                  <c:v>495</c:v>
                </c:pt>
                <c:pt idx="123">
                  <c:v>500</c:v>
                </c:pt>
                <c:pt idx="124">
                  <c:v>505</c:v>
                </c:pt>
                <c:pt idx="125">
                  <c:v>510</c:v>
                </c:pt>
                <c:pt idx="126">
                  <c:v>515</c:v>
                </c:pt>
                <c:pt idx="127">
                  <c:v>520</c:v>
                </c:pt>
                <c:pt idx="128">
                  <c:v>525</c:v>
                </c:pt>
                <c:pt idx="129">
                  <c:v>530</c:v>
                </c:pt>
                <c:pt idx="130">
                  <c:v>535</c:v>
                </c:pt>
                <c:pt idx="131">
                  <c:v>540</c:v>
                </c:pt>
                <c:pt idx="132">
                  <c:v>545</c:v>
                </c:pt>
                <c:pt idx="133">
                  <c:v>550</c:v>
                </c:pt>
                <c:pt idx="134">
                  <c:v>555</c:v>
                </c:pt>
                <c:pt idx="135">
                  <c:v>560</c:v>
                </c:pt>
                <c:pt idx="136">
                  <c:v>565</c:v>
                </c:pt>
                <c:pt idx="137">
                  <c:v>570</c:v>
                </c:pt>
                <c:pt idx="138">
                  <c:v>575</c:v>
                </c:pt>
                <c:pt idx="139">
                  <c:v>580</c:v>
                </c:pt>
                <c:pt idx="140">
                  <c:v>585</c:v>
                </c:pt>
                <c:pt idx="141">
                  <c:v>590</c:v>
                </c:pt>
                <c:pt idx="142">
                  <c:v>595</c:v>
                </c:pt>
                <c:pt idx="143">
                  <c:v>600</c:v>
                </c:pt>
                <c:pt idx="144">
                  <c:v>605</c:v>
                </c:pt>
                <c:pt idx="145">
                  <c:v>610</c:v>
                </c:pt>
                <c:pt idx="146">
                  <c:v>615</c:v>
                </c:pt>
                <c:pt idx="147">
                  <c:v>620</c:v>
                </c:pt>
                <c:pt idx="148">
                  <c:v>625</c:v>
                </c:pt>
                <c:pt idx="149">
                  <c:v>630</c:v>
                </c:pt>
                <c:pt idx="150">
                  <c:v>635</c:v>
                </c:pt>
                <c:pt idx="151">
                  <c:v>640</c:v>
                </c:pt>
                <c:pt idx="152">
                  <c:v>645</c:v>
                </c:pt>
                <c:pt idx="153">
                  <c:v>650</c:v>
                </c:pt>
                <c:pt idx="154">
                  <c:v>655</c:v>
                </c:pt>
                <c:pt idx="155">
                  <c:v>660</c:v>
                </c:pt>
                <c:pt idx="156">
                  <c:v>665</c:v>
                </c:pt>
                <c:pt idx="157">
                  <c:v>670</c:v>
                </c:pt>
                <c:pt idx="158">
                  <c:v>675</c:v>
                </c:pt>
                <c:pt idx="159">
                  <c:v>680</c:v>
                </c:pt>
                <c:pt idx="160">
                  <c:v>685</c:v>
                </c:pt>
                <c:pt idx="161">
                  <c:v>690</c:v>
                </c:pt>
                <c:pt idx="162">
                  <c:v>695</c:v>
                </c:pt>
                <c:pt idx="163">
                  <c:v>700</c:v>
                </c:pt>
                <c:pt idx="164">
                  <c:v>705</c:v>
                </c:pt>
                <c:pt idx="165">
                  <c:v>710</c:v>
                </c:pt>
                <c:pt idx="166">
                  <c:v>715</c:v>
                </c:pt>
                <c:pt idx="167">
                  <c:v>720</c:v>
                </c:pt>
                <c:pt idx="168">
                  <c:v>725</c:v>
                </c:pt>
                <c:pt idx="169">
                  <c:v>730</c:v>
                </c:pt>
                <c:pt idx="170">
                  <c:v>735</c:v>
                </c:pt>
                <c:pt idx="171">
                  <c:v>740</c:v>
                </c:pt>
                <c:pt idx="172">
                  <c:v>745</c:v>
                </c:pt>
                <c:pt idx="173">
                  <c:v>750</c:v>
                </c:pt>
                <c:pt idx="174">
                  <c:v>755</c:v>
                </c:pt>
                <c:pt idx="175">
                  <c:v>760</c:v>
                </c:pt>
                <c:pt idx="176">
                  <c:v>765</c:v>
                </c:pt>
                <c:pt idx="177">
                  <c:v>770</c:v>
                </c:pt>
                <c:pt idx="178">
                  <c:v>775</c:v>
                </c:pt>
                <c:pt idx="179">
                  <c:v>780</c:v>
                </c:pt>
                <c:pt idx="180">
                  <c:v>785</c:v>
                </c:pt>
                <c:pt idx="181">
                  <c:v>790</c:v>
                </c:pt>
                <c:pt idx="182">
                  <c:v>795</c:v>
                </c:pt>
                <c:pt idx="183">
                  <c:v>800</c:v>
                </c:pt>
                <c:pt idx="184">
                  <c:v>805</c:v>
                </c:pt>
                <c:pt idx="185">
                  <c:v>810</c:v>
                </c:pt>
                <c:pt idx="186">
                  <c:v>815</c:v>
                </c:pt>
                <c:pt idx="187">
                  <c:v>820</c:v>
                </c:pt>
                <c:pt idx="188">
                  <c:v>825</c:v>
                </c:pt>
                <c:pt idx="189">
                  <c:v>830</c:v>
                </c:pt>
                <c:pt idx="190">
                  <c:v>835</c:v>
                </c:pt>
                <c:pt idx="191">
                  <c:v>840</c:v>
                </c:pt>
                <c:pt idx="192">
                  <c:v>845</c:v>
                </c:pt>
                <c:pt idx="193">
                  <c:v>850</c:v>
                </c:pt>
                <c:pt idx="194">
                  <c:v>855</c:v>
                </c:pt>
                <c:pt idx="195">
                  <c:v>860</c:v>
                </c:pt>
                <c:pt idx="196">
                  <c:v>865</c:v>
                </c:pt>
                <c:pt idx="197">
                  <c:v>870</c:v>
                </c:pt>
                <c:pt idx="198">
                  <c:v>875</c:v>
                </c:pt>
                <c:pt idx="199">
                  <c:v>880</c:v>
                </c:pt>
                <c:pt idx="200">
                  <c:v>885</c:v>
                </c:pt>
                <c:pt idx="201">
                  <c:v>890</c:v>
                </c:pt>
                <c:pt idx="202">
                  <c:v>895</c:v>
                </c:pt>
                <c:pt idx="203">
                  <c:v>900</c:v>
                </c:pt>
                <c:pt idx="204">
                  <c:v>905</c:v>
                </c:pt>
                <c:pt idx="205">
                  <c:v>910</c:v>
                </c:pt>
                <c:pt idx="206">
                  <c:v>915</c:v>
                </c:pt>
                <c:pt idx="207">
                  <c:v>920</c:v>
                </c:pt>
                <c:pt idx="208">
                  <c:v>925</c:v>
                </c:pt>
                <c:pt idx="209">
                  <c:v>930</c:v>
                </c:pt>
                <c:pt idx="210">
                  <c:v>935</c:v>
                </c:pt>
                <c:pt idx="211">
                  <c:v>940</c:v>
                </c:pt>
                <c:pt idx="212">
                  <c:v>945</c:v>
                </c:pt>
                <c:pt idx="213">
                  <c:v>950</c:v>
                </c:pt>
                <c:pt idx="214">
                  <c:v>955</c:v>
                </c:pt>
                <c:pt idx="215">
                  <c:v>960</c:v>
                </c:pt>
                <c:pt idx="216">
                  <c:v>965</c:v>
                </c:pt>
                <c:pt idx="217">
                  <c:v>970</c:v>
                </c:pt>
                <c:pt idx="218">
                  <c:v>975</c:v>
                </c:pt>
                <c:pt idx="219">
                  <c:v>980</c:v>
                </c:pt>
                <c:pt idx="220">
                  <c:v>985</c:v>
                </c:pt>
                <c:pt idx="221">
                  <c:v>990</c:v>
                </c:pt>
                <c:pt idx="222">
                  <c:v>995</c:v>
                </c:pt>
                <c:pt idx="223">
                  <c:v>1000</c:v>
                </c:pt>
              </c:numCache>
            </c:numRef>
          </c:xVal>
          <c:yVal>
            <c:numRef>
              <c:f>'heat flux data'!$K$6:$K$229</c:f>
              <c:numCache>
                <c:formatCode>General</c:formatCode>
                <c:ptCount val="224"/>
                <c:pt idx="0">
                  <c:v>75.694559999999996</c:v>
                </c:pt>
                <c:pt idx="1">
                  <c:v>75.049440000000004</c:v>
                </c:pt>
                <c:pt idx="2">
                  <c:v>74.421300000000002</c:v>
                </c:pt>
                <c:pt idx="3">
                  <c:v>73.810199999999995</c:v>
                </c:pt>
                <c:pt idx="4">
                  <c:v>73.215969999999999</c:v>
                </c:pt>
                <c:pt idx="5">
                  <c:v>72.638440000000003</c:v>
                </c:pt>
                <c:pt idx="6">
                  <c:v>72.07741</c:v>
                </c:pt>
                <c:pt idx="7">
                  <c:v>71.532669999999996</c:v>
                </c:pt>
                <c:pt idx="8">
                  <c:v>71.003990000000002</c:v>
                </c:pt>
                <c:pt idx="9">
                  <c:v>70.491129999999998</c:v>
                </c:pt>
                <c:pt idx="10">
                  <c:v>69.993840000000006</c:v>
                </c:pt>
                <c:pt idx="11">
                  <c:v>69.511889999999994</c:v>
                </c:pt>
                <c:pt idx="12">
                  <c:v>69.045019999999994</c:v>
                </c:pt>
                <c:pt idx="13">
                  <c:v>68.592969999999994</c:v>
                </c:pt>
                <c:pt idx="14">
                  <c:v>68.155450000000002</c:v>
                </c:pt>
                <c:pt idx="15">
                  <c:v>67.732200000000006</c:v>
                </c:pt>
                <c:pt idx="16">
                  <c:v>67.322890000000001</c:v>
                </c:pt>
                <c:pt idx="17">
                  <c:v>66.927189999999996</c:v>
                </c:pt>
                <c:pt idx="18">
                  <c:v>66.544790000000006</c:v>
                </c:pt>
                <c:pt idx="19">
                  <c:v>66.175349999999995</c:v>
                </c:pt>
                <c:pt idx="20">
                  <c:v>64.821079999999995</c:v>
                </c:pt>
                <c:pt idx="21">
                  <c:v>63.650860000000002</c:v>
                </c:pt>
                <c:pt idx="22">
                  <c:v>62.64575</c:v>
                </c:pt>
                <c:pt idx="23">
                  <c:v>61.787019999999998</c:v>
                </c:pt>
                <c:pt idx="24">
                  <c:v>61.057389999999998</c:v>
                </c:pt>
                <c:pt idx="25">
                  <c:v>60.441209999999998</c:v>
                </c:pt>
                <c:pt idx="26">
                  <c:v>59.924660000000003</c:v>
                </c:pt>
                <c:pt idx="27">
                  <c:v>59.495330000000003</c:v>
                </c:pt>
                <c:pt idx="28">
                  <c:v>59.142150000000001</c:v>
                </c:pt>
                <c:pt idx="29">
                  <c:v>58.855379999999997</c:v>
                </c:pt>
                <c:pt idx="30">
                  <c:v>58.374789999999997</c:v>
                </c:pt>
                <c:pt idx="31">
                  <c:v>58.148859999999999</c:v>
                </c:pt>
                <c:pt idx="32">
                  <c:v>58.098959999999998</c:v>
                </c:pt>
                <c:pt idx="33">
                  <c:v>58.170409999999997</c:v>
                </c:pt>
                <c:pt idx="34">
                  <c:v>58.326729999999998</c:v>
                </c:pt>
                <c:pt idx="35">
                  <c:v>58.543410000000002</c:v>
                </c:pt>
                <c:pt idx="36">
                  <c:v>58.80283</c:v>
                </c:pt>
                <c:pt idx="37">
                  <c:v>59.08952</c:v>
                </c:pt>
                <c:pt idx="38">
                  <c:v>59.38729</c:v>
                </c:pt>
                <c:pt idx="39">
                  <c:v>59.679749999999999</c:v>
                </c:pt>
                <c:pt idx="40">
                  <c:v>59.952390000000001</c:v>
                </c:pt>
                <c:pt idx="41">
                  <c:v>60.195309999999999</c:v>
                </c:pt>
                <c:pt idx="42">
                  <c:v>60.40504</c:v>
                </c:pt>
                <c:pt idx="43">
                  <c:v>60.583480000000002</c:v>
                </c:pt>
                <c:pt idx="44">
                  <c:v>60.736420000000003</c:v>
                </c:pt>
                <c:pt idx="45">
                  <c:v>60.871259999999999</c:v>
                </c:pt>
                <c:pt idx="46">
                  <c:v>60.995359999999998</c:v>
                </c:pt>
                <c:pt idx="47">
                  <c:v>61.114539999999998</c:v>
                </c:pt>
                <c:pt idx="48">
                  <c:v>61.232430000000001</c:v>
                </c:pt>
                <c:pt idx="49">
                  <c:v>61.350769999999997</c:v>
                </c:pt>
                <c:pt idx="50">
                  <c:v>61.469769999999997</c:v>
                </c:pt>
                <c:pt idx="51">
                  <c:v>61.588900000000002</c:v>
                </c:pt>
                <c:pt idx="52">
                  <c:v>61.707329999999999</c:v>
                </c:pt>
                <c:pt idx="53">
                  <c:v>61.82423</c:v>
                </c:pt>
                <c:pt idx="54">
                  <c:v>61.938989999999997</c:v>
                </c:pt>
                <c:pt idx="55">
                  <c:v>62.05115</c:v>
                </c:pt>
                <c:pt idx="56">
                  <c:v>62.160440000000001</c:v>
                </c:pt>
                <c:pt idx="57">
                  <c:v>62.266710000000003</c:v>
                </c:pt>
                <c:pt idx="58">
                  <c:v>62.369889999999998</c:v>
                </c:pt>
                <c:pt idx="59">
                  <c:v>62.470019999999998</c:v>
                </c:pt>
                <c:pt idx="60">
                  <c:v>62.567079999999997</c:v>
                </c:pt>
                <c:pt idx="61">
                  <c:v>62.661090000000002</c:v>
                </c:pt>
                <c:pt idx="62">
                  <c:v>62.752020000000002</c:v>
                </c:pt>
                <c:pt idx="63">
                  <c:v>62.839860000000002</c:v>
                </c:pt>
                <c:pt idx="64">
                  <c:v>62.924529999999997</c:v>
                </c:pt>
                <c:pt idx="65">
                  <c:v>63.006039999999999</c:v>
                </c:pt>
                <c:pt idx="66">
                  <c:v>63.084359999999997</c:v>
                </c:pt>
                <c:pt idx="67">
                  <c:v>63.15943</c:v>
                </c:pt>
                <c:pt idx="68">
                  <c:v>63.231209999999997</c:v>
                </c:pt>
                <c:pt idx="69">
                  <c:v>63.299660000000003</c:v>
                </c:pt>
                <c:pt idx="70">
                  <c:v>63.364730000000002</c:v>
                </c:pt>
                <c:pt idx="71">
                  <c:v>63.426439999999999</c:v>
                </c:pt>
                <c:pt idx="72">
                  <c:v>63.484769999999997</c:v>
                </c:pt>
                <c:pt idx="73">
                  <c:v>63.539700000000003</c:v>
                </c:pt>
                <c:pt idx="74">
                  <c:v>63.591200000000001</c:v>
                </c:pt>
                <c:pt idx="75">
                  <c:v>63.639249999999997</c:v>
                </c:pt>
                <c:pt idx="76">
                  <c:v>63.683799999999998</c:v>
                </c:pt>
                <c:pt idx="77">
                  <c:v>63.724899999999998</c:v>
                </c:pt>
                <c:pt idx="78">
                  <c:v>63.762529999999998</c:v>
                </c:pt>
                <c:pt idx="79">
                  <c:v>63.796689999999998</c:v>
                </c:pt>
                <c:pt idx="80">
                  <c:v>63.827379999999998</c:v>
                </c:pt>
                <c:pt idx="81">
                  <c:v>63.854570000000002</c:v>
                </c:pt>
                <c:pt idx="82">
                  <c:v>63.878270000000001</c:v>
                </c:pt>
                <c:pt idx="83">
                  <c:v>63.898429999999998</c:v>
                </c:pt>
                <c:pt idx="84">
                  <c:v>63.915109999999999</c:v>
                </c:pt>
                <c:pt idx="85">
                  <c:v>63.9283</c:v>
                </c:pt>
                <c:pt idx="86">
                  <c:v>63.938009999999998</c:v>
                </c:pt>
                <c:pt idx="87">
                  <c:v>63.944220000000001</c:v>
                </c:pt>
                <c:pt idx="88">
                  <c:v>63.946959999999997</c:v>
                </c:pt>
                <c:pt idx="89">
                  <c:v>63.946210000000001</c:v>
                </c:pt>
                <c:pt idx="90">
                  <c:v>63.942</c:v>
                </c:pt>
                <c:pt idx="91">
                  <c:v>63.934289999999997</c:v>
                </c:pt>
                <c:pt idx="92">
                  <c:v>63.923160000000003</c:v>
                </c:pt>
                <c:pt idx="93">
                  <c:v>63.9086</c:v>
                </c:pt>
                <c:pt idx="94">
                  <c:v>63.890650000000001</c:v>
                </c:pt>
                <c:pt idx="95">
                  <c:v>63.869300000000003</c:v>
                </c:pt>
                <c:pt idx="96">
                  <c:v>63.844589999999997</c:v>
                </c:pt>
                <c:pt idx="97">
                  <c:v>63.816540000000003</c:v>
                </c:pt>
                <c:pt idx="98">
                  <c:v>63.785170000000001</c:v>
                </c:pt>
                <c:pt idx="99">
                  <c:v>63.750500000000002</c:v>
                </c:pt>
                <c:pt idx="100">
                  <c:v>63.712530000000001</c:v>
                </c:pt>
                <c:pt idx="101">
                  <c:v>63.671340000000001</c:v>
                </c:pt>
                <c:pt idx="102">
                  <c:v>63.626950000000001</c:v>
                </c:pt>
                <c:pt idx="103">
                  <c:v>63.579389999999997</c:v>
                </c:pt>
                <c:pt idx="104">
                  <c:v>63.528680000000001</c:v>
                </c:pt>
                <c:pt idx="105">
                  <c:v>63.474870000000003</c:v>
                </c:pt>
                <c:pt idx="106">
                  <c:v>63.417969999999997</c:v>
                </c:pt>
                <c:pt idx="107">
                  <c:v>63.358020000000003</c:v>
                </c:pt>
                <c:pt idx="108">
                  <c:v>63.295059999999999</c:v>
                </c:pt>
                <c:pt idx="109">
                  <c:v>63.229120000000002</c:v>
                </c:pt>
                <c:pt idx="110">
                  <c:v>63.160200000000003</c:v>
                </c:pt>
                <c:pt idx="111">
                  <c:v>63.088389999999997</c:v>
                </c:pt>
                <c:pt idx="112">
                  <c:v>63.013730000000002</c:v>
                </c:pt>
                <c:pt idx="113">
                  <c:v>62.936250000000001</c:v>
                </c:pt>
                <c:pt idx="114">
                  <c:v>62.855989999999998</c:v>
                </c:pt>
                <c:pt idx="115">
                  <c:v>62.77299</c:v>
                </c:pt>
                <c:pt idx="116">
                  <c:v>62.687289999999997</c:v>
                </c:pt>
                <c:pt idx="117">
                  <c:v>62.598930000000003</c:v>
                </c:pt>
                <c:pt idx="118">
                  <c:v>62.507950000000001</c:v>
                </c:pt>
                <c:pt idx="119">
                  <c:v>62.414400000000001</c:v>
                </c:pt>
                <c:pt idx="120">
                  <c:v>62.318309999999997</c:v>
                </c:pt>
                <c:pt idx="121">
                  <c:v>62.219729999999998</c:v>
                </c:pt>
                <c:pt idx="122">
                  <c:v>62.118650000000002</c:v>
                </c:pt>
                <c:pt idx="123">
                  <c:v>62.015189999999997</c:v>
                </c:pt>
                <c:pt idx="124">
                  <c:v>61.909379999999999</c:v>
                </c:pt>
                <c:pt idx="125">
                  <c:v>61.801259999999999</c:v>
                </c:pt>
                <c:pt idx="126">
                  <c:v>61.69088</c:v>
                </c:pt>
                <c:pt idx="127">
                  <c:v>61.578279999999999</c:v>
                </c:pt>
                <c:pt idx="128">
                  <c:v>61.463509999999999</c:v>
                </c:pt>
                <c:pt idx="129">
                  <c:v>61.346589999999999</c:v>
                </c:pt>
                <c:pt idx="130">
                  <c:v>61.227589999999999</c:v>
                </c:pt>
                <c:pt idx="131">
                  <c:v>61.106540000000003</c:v>
                </c:pt>
                <c:pt idx="132">
                  <c:v>60.98348</c:v>
                </c:pt>
                <c:pt idx="133">
                  <c:v>60.858460000000001</c:v>
                </c:pt>
                <c:pt idx="134">
                  <c:v>60.73151</c:v>
                </c:pt>
                <c:pt idx="135">
                  <c:v>60.602690000000003</c:v>
                </c:pt>
                <c:pt idx="136">
                  <c:v>60.471989999999998</c:v>
                </c:pt>
                <c:pt idx="137">
                  <c:v>60.33952</c:v>
                </c:pt>
                <c:pt idx="138">
                  <c:v>60.205309999999997</c:v>
                </c:pt>
                <c:pt idx="139">
                  <c:v>60.069400000000002</c:v>
                </c:pt>
                <c:pt idx="140">
                  <c:v>59.931840000000001</c:v>
                </c:pt>
                <c:pt idx="141">
                  <c:v>59.792659999999998</c:v>
                </c:pt>
                <c:pt idx="142">
                  <c:v>59.651899999999998</c:v>
                </c:pt>
                <c:pt idx="143">
                  <c:v>59.509599999999999</c:v>
                </c:pt>
                <c:pt idx="144">
                  <c:v>59.365819999999999</c:v>
                </c:pt>
                <c:pt idx="145">
                  <c:v>59.220579999999998</c:v>
                </c:pt>
                <c:pt idx="146">
                  <c:v>59.073929999999997</c:v>
                </c:pt>
                <c:pt idx="147">
                  <c:v>58.925910000000002</c:v>
                </c:pt>
                <c:pt idx="148">
                  <c:v>58.77655</c:v>
                </c:pt>
                <c:pt idx="149">
                  <c:v>58.625909999999998</c:v>
                </c:pt>
                <c:pt idx="150">
                  <c:v>58.47401</c:v>
                </c:pt>
                <c:pt idx="151">
                  <c:v>58.320889999999999</c:v>
                </c:pt>
                <c:pt idx="152">
                  <c:v>58.166609999999999</c:v>
                </c:pt>
                <c:pt idx="153">
                  <c:v>58.011180000000003</c:v>
                </c:pt>
                <c:pt idx="154">
                  <c:v>57.854649999999999</c:v>
                </c:pt>
                <c:pt idx="155">
                  <c:v>57.697020000000002</c:v>
                </c:pt>
                <c:pt idx="156">
                  <c:v>57.53837</c:v>
                </c:pt>
                <c:pt idx="157">
                  <c:v>57.378749999999997</c:v>
                </c:pt>
                <c:pt idx="158">
                  <c:v>57.218179999999997</c:v>
                </c:pt>
                <c:pt idx="159">
                  <c:v>57.056690000000003</c:v>
                </c:pt>
                <c:pt idx="160">
                  <c:v>56.89432</c:v>
                </c:pt>
                <c:pt idx="161">
                  <c:v>56.731099999999998</c:v>
                </c:pt>
                <c:pt idx="162">
                  <c:v>56.567070000000001</c:v>
                </c:pt>
                <c:pt idx="163">
                  <c:v>56.402250000000002</c:v>
                </c:pt>
                <c:pt idx="164">
                  <c:v>56.236690000000003</c:v>
                </c:pt>
                <c:pt idx="165">
                  <c:v>56.070410000000003</c:v>
                </c:pt>
                <c:pt idx="166">
                  <c:v>55.903449999999999</c:v>
                </c:pt>
                <c:pt idx="167">
                  <c:v>55.73583</c:v>
                </c:pt>
                <c:pt idx="168">
                  <c:v>55.567590000000003</c:v>
                </c:pt>
                <c:pt idx="169">
                  <c:v>55.398760000000003</c:v>
                </c:pt>
                <c:pt idx="170">
                  <c:v>55.229370000000003</c:v>
                </c:pt>
                <c:pt idx="171">
                  <c:v>55.059449999999998</c:v>
                </c:pt>
                <c:pt idx="172">
                  <c:v>54.889020000000002</c:v>
                </c:pt>
                <c:pt idx="173">
                  <c:v>54.718119999999999</c:v>
                </c:pt>
                <c:pt idx="174">
                  <c:v>54.546770000000002</c:v>
                </c:pt>
                <c:pt idx="175">
                  <c:v>54.375</c:v>
                </c:pt>
                <c:pt idx="176">
                  <c:v>54.202849999999998</c:v>
                </c:pt>
                <c:pt idx="177">
                  <c:v>54.030320000000003</c:v>
                </c:pt>
                <c:pt idx="178">
                  <c:v>53.857460000000003</c:v>
                </c:pt>
                <c:pt idx="179">
                  <c:v>53.684289999999997</c:v>
                </c:pt>
                <c:pt idx="180">
                  <c:v>53.510829999999999</c:v>
                </c:pt>
                <c:pt idx="181">
                  <c:v>53.3371</c:v>
                </c:pt>
                <c:pt idx="182">
                  <c:v>53.163139999999999</c:v>
                </c:pt>
                <c:pt idx="183">
                  <c:v>52.988959999999999</c:v>
                </c:pt>
                <c:pt idx="184">
                  <c:v>52.814549999999997</c:v>
                </c:pt>
                <c:pt idx="185">
                  <c:v>52.64</c:v>
                </c:pt>
                <c:pt idx="186">
                  <c:v>52.465299999999999</c:v>
                </c:pt>
                <c:pt idx="187">
                  <c:v>52.290480000000002</c:v>
                </c:pt>
                <c:pt idx="188">
                  <c:v>52.115569999999998</c:v>
                </c:pt>
                <c:pt idx="189">
                  <c:v>51.940570000000001</c:v>
                </c:pt>
                <c:pt idx="190">
                  <c:v>51.765520000000002</c:v>
                </c:pt>
                <c:pt idx="191">
                  <c:v>51.590429999999998</c:v>
                </c:pt>
                <c:pt idx="192">
                  <c:v>51.415320000000001</c:v>
                </c:pt>
                <c:pt idx="193">
                  <c:v>51.240209999999998</c:v>
                </c:pt>
                <c:pt idx="194">
                  <c:v>51.065109999999997</c:v>
                </c:pt>
                <c:pt idx="195">
                  <c:v>50.890059999999998</c:v>
                </c:pt>
                <c:pt idx="196">
                  <c:v>50.715060000000001</c:v>
                </c:pt>
                <c:pt idx="197">
                  <c:v>50.540129999999998</c:v>
                </c:pt>
                <c:pt idx="198">
                  <c:v>50.365299999999998</c:v>
                </c:pt>
                <c:pt idx="199">
                  <c:v>50.190579999999997</c:v>
                </c:pt>
                <c:pt idx="200">
                  <c:v>50.015970000000003</c:v>
                </c:pt>
                <c:pt idx="201">
                  <c:v>49.84151</c:v>
                </c:pt>
                <c:pt idx="202">
                  <c:v>49.667209999999997</c:v>
                </c:pt>
                <c:pt idx="203">
                  <c:v>49.493079999999999</c:v>
                </c:pt>
                <c:pt idx="204">
                  <c:v>49.319139999999997</c:v>
                </c:pt>
                <c:pt idx="205">
                  <c:v>49.145400000000002</c:v>
                </c:pt>
                <c:pt idx="206">
                  <c:v>48.971870000000003</c:v>
                </c:pt>
                <c:pt idx="207">
                  <c:v>48.798580000000001</c:v>
                </c:pt>
                <c:pt idx="208">
                  <c:v>48.625529999999998</c:v>
                </c:pt>
                <c:pt idx="209">
                  <c:v>48.452739999999999</c:v>
                </c:pt>
                <c:pt idx="210">
                  <c:v>48.280209999999997</c:v>
                </c:pt>
                <c:pt idx="211">
                  <c:v>48.107979999999998</c:v>
                </c:pt>
                <c:pt idx="212">
                  <c:v>47.936030000000002</c:v>
                </c:pt>
                <c:pt idx="213">
                  <c:v>47.764400000000002</c:v>
                </c:pt>
                <c:pt idx="214">
                  <c:v>47.59308</c:v>
                </c:pt>
                <c:pt idx="215">
                  <c:v>47.422089999999997</c:v>
                </c:pt>
                <c:pt idx="216">
                  <c:v>47.251440000000002</c:v>
                </c:pt>
                <c:pt idx="217">
                  <c:v>47.081150000000001</c:v>
                </c:pt>
                <c:pt idx="218">
                  <c:v>46.91122</c:v>
                </c:pt>
                <c:pt idx="219">
                  <c:v>46.741660000000003</c:v>
                </c:pt>
                <c:pt idx="220">
                  <c:v>46.572490000000002</c:v>
                </c:pt>
                <c:pt idx="221">
                  <c:v>46.403709999999997</c:v>
                </c:pt>
                <c:pt idx="222">
                  <c:v>46.235329999999998</c:v>
                </c:pt>
                <c:pt idx="223">
                  <c:v>46.067360000000001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99-44CB-AEB1-6B7779C9DB64}"/>
            </c:ext>
          </c:extLst>
        </c:ser>
        <c:ser>
          <c:idx val="3"/>
          <c:order val="3"/>
          <c:tx>
            <c:strRef>
              <c:f>'heat flux data'!$L$5</c:f>
              <c:strCache>
                <c:ptCount val="1"/>
                <c:pt idx="0">
                  <c:v>h (wallHeatFlux Method)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data'!$H$6:$H$229</c:f>
              <c:numCache>
                <c:formatCode>General</c:formatCode>
                <c:ptCount val="2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75</c:v>
                </c:pt>
                <c:pt idx="39">
                  <c:v>80</c:v>
                </c:pt>
                <c:pt idx="40">
                  <c:v>85</c:v>
                </c:pt>
                <c:pt idx="41">
                  <c:v>90</c:v>
                </c:pt>
                <c:pt idx="42">
                  <c:v>95</c:v>
                </c:pt>
                <c:pt idx="43">
                  <c:v>100</c:v>
                </c:pt>
                <c:pt idx="44">
                  <c:v>105</c:v>
                </c:pt>
                <c:pt idx="45">
                  <c:v>110</c:v>
                </c:pt>
                <c:pt idx="46">
                  <c:v>115</c:v>
                </c:pt>
                <c:pt idx="47">
                  <c:v>120</c:v>
                </c:pt>
                <c:pt idx="48">
                  <c:v>125</c:v>
                </c:pt>
                <c:pt idx="49">
                  <c:v>130</c:v>
                </c:pt>
                <c:pt idx="50">
                  <c:v>135</c:v>
                </c:pt>
                <c:pt idx="51">
                  <c:v>140</c:v>
                </c:pt>
                <c:pt idx="52">
                  <c:v>145</c:v>
                </c:pt>
                <c:pt idx="53">
                  <c:v>150</c:v>
                </c:pt>
                <c:pt idx="54">
                  <c:v>155</c:v>
                </c:pt>
                <c:pt idx="55">
                  <c:v>160</c:v>
                </c:pt>
                <c:pt idx="56">
                  <c:v>165</c:v>
                </c:pt>
                <c:pt idx="57">
                  <c:v>170</c:v>
                </c:pt>
                <c:pt idx="58">
                  <c:v>175</c:v>
                </c:pt>
                <c:pt idx="59">
                  <c:v>180</c:v>
                </c:pt>
                <c:pt idx="60">
                  <c:v>185</c:v>
                </c:pt>
                <c:pt idx="61">
                  <c:v>190</c:v>
                </c:pt>
                <c:pt idx="62">
                  <c:v>195</c:v>
                </c:pt>
                <c:pt idx="63">
                  <c:v>200</c:v>
                </c:pt>
                <c:pt idx="64">
                  <c:v>205</c:v>
                </c:pt>
                <c:pt idx="65">
                  <c:v>210</c:v>
                </c:pt>
                <c:pt idx="66">
                  <c:v>215</c:v>
                </c:pt>
                <c:pt idx="67">
                  <c:v>220</c:v>
                </c:pt>
                <c:pt idx="68">
                  <c:v>225</c:v>
                </c:pt>
                <c:pt idx="69">
                  <c:v>230</c:v>
                </c:pt>
                <c:pt idx="70">
                  <c:v>235</c:v>
                </c:pt>
                <c:pt idx="71">
                  <c:v>240</c:v>
                </c:pt>
                <c:pt idx="72">
                  <c:v>245</c:v>
                </c:pt>
                <c:pt idx="73">
                  <c:v>250</c:v>
                </c:pt>
                <c:pt idx="74">
                  <c:v>255</c:v>
                </c:pt>
                <c:pt idx="75">
                  <c:v>260</c:v>
                </c:pt>
                <c:pt idx="76">
                  <c:v>265</c:v>
                </c:pt>
                <c:pt idx="77">
                  <c:v>270</c:v>
                </c:pt>
                <c:pt idx="78">
                  <c:v>275</c:v>
                </c:pt>
                <c:pt idx="79">
                  <c:v>280</c:v>
                </c:pt>
                <c:pt idx="80">
                  <c:v>285</c:v>
                </c:pt>
                <c:pt idx="81">
                  <c:v>290</c:v>
                </c:pt>
                <c:pt idx="82">
                  <c:v>295</c:v>
                </c:pt>
                <c:pt idx="83">
                  <c:v>300</c:v>
                </c:pt>
                <c:pt idx="84">
                  <c:v>305</c:v>
                </c:pt>
                <c:pt idx="85">
                  <c:v>310</c:v>
                </c:pt>
                <c:pt idx="86">
                  <c:v>315</c:v>
                </c:pt>
                <c:pt idx="87">
                  <c:v>320</c:v>
                </c:pt>
                <c:pt idx="88">
                  <c:v>325</c:v>
                </c:pt>
                <c:pt idx="89">
                  <c:v>330</c:v>
                </c:pt>
                <c:pt idx="90">
                  <c:v>335</c:v>
                </c:pt>
                <c:pt idx="91">
                  <c:v>340</c:v>
                </c:pt>
                <c:pt idx="92">
                  <c:v>345</c:v>
                </c:pt>
                <c:pt idx="93">
                  <c:v>350</c:v>
                </c:pt>
                <c:pt idx="94">
                  <c:v>355</c:v>
                </c:pt>
                <c:pt idx="95">
                  <c:v>360</c:v>
                </c:pt>
                <c:pt idx="96">
                  <c:v>365</c:v>
                </c:pt>
                <c:pt idx="97">
                  <c:v>370</c:v>
                </c:pt>
                <c:pt idx="98">
                  <c:v>375</c:v>
                </c:pt>
                <c:pt idx="99">
                  <c:v>380</c:v>
                </c:pt>
                <c:pt idx="100">
                  <c:v>385</c:v>
                </c:pt>
                <c:pt idx="101">
                  <c:v>390</c:v>
                </c:pt>
                <c:pt idx="102">
                  <c:v>395</c:v>
                </c:pt>
                <c:pt idx="103">
                  <c:v>400</c:v>
                </c:pt>
                <c:pt idx="104">
                  <c:v>405</c:v>
                </c:pt>
                <c:pt idx="105">
                  <c:v>410</c:v>
                </c:pt>
                <c:pt idx="106">
                  <c:v>415</c:v>
                </c:pt>
                <c:pt idx="107">
                  <c:v>420</c:v>
                </c:pt>
                <c:pt idx="108">
                  <c:v>425</c:v>
                </c:pt>
                <c:pt idx="109">
                  <c:v>430</c:v>
                </c:pt>
                <c:pt idx="110">
                  <c:v>435</c:v>
                </c:pt>
                <c:pt idx="111">
                  <c:v>440</c:v>
                </c:pt>
                <c:pt idx="112">
                  <c:v>445</c:v>
                </c:pt>
                <c:pt idx="113">
                  <c:v>450</c:v>
                </c:pt>
                <c:pt idx="114">
                  <c:v>455</c:v>
                </c:pt>
                <c:pt idx="115">
                  <c:v>460</c:v>
                </c:pt>
                <c:pt idx="116">
                  <c:v>465</c:v>
                </c:pt>
                <c:pt idx="117">
                  <c:v>470</c:v>
                </c:pt>
                <c:pt idx="118">
                  <c:v>475</c:v>
                </c:pt>
                <c:pt idx="119">
                  <c:v>480</c:v>
                </c:pt>
                <c:pt idx="120">
                  <c:v>485</c:v>
                </c:pt>
                <c:pt idx="121">
                  <c:v>490</c:v>
                </c:pt>
                <c:pt idx="122">
                  <c:v>495</c:v>
                </c:pt>
                <c:pt idx="123">
                  <c:v>500</c:v>
                </c:pt>
                <c:pt idx="124">
                  <c:v>505</c:v>
                </c:pt>
                <c:pt idx="125">
                  <c:v>510</c:v>
                </c:pt>
                <c:pt idx="126">
                  <c:v>515</c:v>
                </c:pt>
                <c:pt idx="127">
                  <c:v>520</c:v>
                </c:pt>
                <c:pt idx="128">
                  <c:v>525</c:v>
                </c:pt>
                <c:pt idx="129">
                  <c:v>530</c:v>
                </c:pt>
                <c:pt idx="130">
                  <c:v>535</c:v>
                </c:pt>
                <c:pt idx="131">
                  <c:v>540</c:v>
                </c:pt>
                <c:pt idx="132">
                  <c:v>545</c:v>
                </c:pt>
                <c:pt idx="133">
                  <c:v>550</c:v>
                </c:pt>
                <c:pt idx="134">
                  <c:v>555</c:v>
                </c:pt>
                <c:pt idx="135">
                  <c:v>560</c:v>
                </c:pt>
                <c:pt idx="136">
                  <c:v>565</c:v>
                </c:pt>
                <c:pt idx="137">
                  <c:v>570</c:v>
                </c:pt>
                <c:pt idx="138">
                  <c:v>575</c:v>
                </c:pt>
                <c:pt idx="139">
                  <c:v>580</c:v>
                </c:pt>
                <c:pt idx="140">
                  <c:v>585</c:v>
                </c:pt>
                <c:pt idx="141">
                  <c:v>590</c:v>
                </c:pt>
                <c:pt idx="142">
                  <c:v>595</c:v>
                </c:pt>
                <c:pt idx="143">
                  <c:v>600</c:v>
                </c:pt>
                <c:pt idx="144">
                  <c:v>605</c:v>
                </c:pt>
                <c:pt idx="145">
                  <c:v>610</c:v>
                </c:pt>
                <c:pt idx="146">
                  <c:v>615</c:v>
                </c:pt>
                <c:pt idx="147">
                  <c:v>620</c:v>
                </c:pt>
                <c:pt idx="148">
                  <c:v>625</c:v>
                </c:pt>
                <c:pt idx="149">
                  <c:v>630</c:v>
                </c:pt>
                <c:pt idx="150">
                  <c:v>635</c:v>
                </c:pt>
                <c:pt idx="151">
                  <c:v>640</c:v>
                </c:pt>
                <c:pt idx="152">
                  <c:v>645</c:v>
                </c:pt>
                <c:pt idx="153">
                  <c:v>650</c:v>
                </c:pt>
                <c:pt idx="154">
                  <c:v>655</c:v>
                </c:pt>
                <c:pt idx="155">
                  <c:v>660</c:v>
                </c:pt>
                <c:pt idx="156">
                  <c:v>665</c:v>
                </c:pt>
                <c:pt idx="157">
                  <c:v>670</c:v>
                </c:pt>
                <c:pt idx="158">
                  <c:v>675</c:v>
                </c:pt>
                <c:pt idx="159">
                  <c:v>680</c:v>
                </c:pt>
                <c:pt idx="160">
                  <c:v>685</c:v>
                </c:pt>
                <c:pt idx="161">
                  <c:v>690</c:v>
                </c:pt>
                <c:pt idx="162">
                  <c:v>695</c:v>
                </c:pt>
                <c:pt idx="163">
                  <c:v>700</c:v>
                </c:pt>
                <c:pt idx="164">
                  <c:v>705</c:v>
                </c:pt>
                <c:pt idx="165">
                  <c:v>710</c:v>
                </c:pt>
                <c:pt idx="166">
                  <c:v>715</c:v>
                </c:pt>
                <c:pt idx="167">
                  <c:v>720</c:v>
                </c:pt>
                <c:pt idx="168">
                  <c:v>725</c:v>
                </c:pt>
                <c:pt idx="169">
                  <c:v>730</c:v>
                </c:pt>
                <c:pt idx="170">
                  <c:v>735</c:v>
                </c:pt>
                <c:pt idx="171">
                  <c:v>740</c:v>
                </c:pt>
                <c:pt idx="172">
                  <c:v>745</c:v>
                </c:pt>
                <c:pt idx="173">
                  <c:v>750</c:v>
                </c:pt>
                <c:pt idx="174">
                  <c:v>755</c:v>
                </c:pt>
                <c:pt idx="175">
                  <c:v>760</c:v>
                </c:pt>
                <c:pt idx="176">
                  <c:v>765</c:v>
                </c:pt>
                <c:pt idx="177">
                  <c:v>770</c:v>
                </c:pt>
                <c:pt idx="178">
                  <c:v>775</c:v>
                </c:pt>
                <c:pt idx="179">
                  <c:v>780</c:v>
                </c:pt>
                <c:pt idx="180">
                  <c:v>785</c:v>
                </c:pt>
                <c:pt idx="181">
                  <c:v>790</c:v>
                </c:pt>
                <c:pt idx="182">
                  <c:v>795</c:v>
                </c:pt>
                <c:pt idx="183">
                  <c:v>800</c:v>
                </c:pt>
                <c:pt idx="184">
                  <c:v>805</c:v>
                </c:pt>
                <c:pt idx="185">
                  <c:v>810</c:v>
                </c:pt>
                <c:pt idx="186">
                  <c:v>815</c:v>
                </c:pt>
                <c:pt idx="187">
                  <c:v>820</c:v>
                </c:pt>
                <c:pt idx="188">
                  <c:v>825</c:v>
                </c:pt>
                <c:pt idx="189">
                  <c:v>830</c:v>
                </c:pt>
                <c:pt idx="190">
                  <c:v>835</c:v>
                </c:pt>
                <c:pt idx="191">
                  <c:v>840</c:v>
                </c:pt>
                <c:pt idx="192">
                  <c:v>845</c:v>
                </c:pt>
                <c:pt idx="193">
                  <c:v>850</c:v>
                </c:pt>
                <c:pt idx="194">
                  <c:v>855</c:v>
                </c:pt>
                <c:pt idx="195">
                  <c:v>860</c:v>
                </c:pt>
                <c:pt idx="196">
                  <c:v>865</c:v>
                </c:pt>
                <c:pt idx="197">
                  <c:v>870</c:v>
                </c:pt>
                <c:pt idx="198">
                  <c:v>875</c:v>
                </c:pt>
                <c:pt idx="199">
                  <c:v>880</c:v>
                </c:pt>
                <c:pt idx="200">
                  <c:v>885</c:v>
                </c:pt>
                <c:pt idx="201">
                  <c:v>890</c:v>
                </c:pt>
                <c:pt idx="202">
                  <c:v>895</c:v>
                </c:pt>
                <c:pt idx="203">
                  <c:v>900</c:v>
                </c:pt>
                <c:pt idx="204">
                  <c:v>905</c:v>
                </c:pt>
                <c:pt idx="205">
                  <c:v>910</c:v>
                </c:pt>
                <c:pt idx="206">
                  <c:v>915</c:v>
                </c:pt>
                <c:pt idx="207">
                  <c:v>920</c:v>
                </c:pt>
                <c:pt idx="208">
                  <c:v>925</c:v>
                </c:pt>
                <c:pt idx="209">
                  <c:v>930</c:v>
                </c:pt>
                <c:pt idx="210">
                  <c:v>935</c:v>
                </c:pt>
                <c:pt idx="211">
                  <c:v>940</c:v>
                </c:pt>
                <c:pt idx="212">
                  <c:v>945</c:v>
                </c:pt>
                <c:pt idx="213">
                  <c:v>950</c:v>
                </c:pt>
                <c:pt idx="214">
                  <c:v>955</c:v>
                </c:pt>
                <c:pt idx="215">
                  <c:v>960</c:v>
                </c:pt>
                <c:pt idx="216">
                  <c:v>965</c:v>
                </c:pt>
                <c:pt idx="217">
                  <c:v>970</c:v>
                </c:pt>
                <c:pt idx="218">
                  <c:v>975</c:v>
                </c:pt>
                <c:pt idx="219">
                  <c:v>980</c:v>
                </c:pt>
                <c:pt idx="220">
                  <c:v>985</c:v>
                </c:pt>
                <c:pt idx="221">
                  <c:v>990</c:v>
                </c:pt>
                <c:pt idx="222">
                  <c:v>995</c:v>
                </c:pt>
                <c:pt idx="223">
                  <c:v>1000</c:v>
                </c:pt>
              </c:numCache>
            </c:numRef>
          </c:xVal>
          <c:yVal>
            <c:numRef>
              <c:f>'heat flux data'!$L$6:$L$229</c:f>
              <c:numCache>
                <c:formatCode>General</c:formatCode>
                <c:ptCount val="224"/>
                <c:pt idx="0">
                  <c:v>74.847064904987562</c:v>
                </c:pt>
                <c:pt idx="1">
                  <c:v>74.209357069111647</c:v>
                </c:pt>
                <c:pt idx="2">
                  <c:v>73.588439133991528</c:v>
                </c:pt>
                <c:pt idx="3">
                  <c:v>72.984311042707873</c:v>
                </c:pt>
                <c:pt idx="4">
                  <c:v>72.396910199525777</c:v>
                </c:pt>
                <c:pt idx="5">
                  <c:v>71.825969748524841</c:v>
                </c:pt>
                <c:pt idx="6">
                  <c:v>71.27134663167962</c:v>
                </c:pt>
                <c:pt idx="7">
                  <c:v>70.732822582061061</c:v>
                </c:pt>
                <c:pt idx="8">
                  <c:v>70.210174930758782</c:v>
                </c:pt>
                <c:pt idx="9">
                  <c:v>69.703177765157449</c:v>
                </c:pt>
                <c:pt idx="10">
                  <c:v>69.211566195196639</c:v>
                </c:pt>
                <c:pt idx="11">
                  <c:v>68.735089466350175</c:v>
                </c:pt>
                <c:pt idx="12">
                  <c:v>68.273529260846587</c:v>
                </c:pt>
                <c:pt idx="13">
                  <c:v>67.82662764128203</c:v>
                </c:pt>
                <c:pt idx="14">
                  <c:v>67.394088553409375</c:v>
                </c:pt>
                <c:pt idx="15">
                  <c:v>66.975647491036966</c:v>
                </c:pt>
                <c:pt idx="16">
                  <c:v>66.57098406794718</c:v>
                </c:pt>
                <c:pt idx="17">
                  <c:v>66.179772653843131</c:v>
                </c:pt>
                <c:pt idx="18">
                  <c:v>65.80171788586334</c:v>
                </c:pt>
                <c:pt idx="19">
                  <c:v>65.436458103268251</c:v>
                </c:pt>
                <c:pt idx="20">
                  <c:v>64.097549831077401</c:v>
                </c:pt>
                <c:pt idx="21">
                  <c:v>62.940530047437669</c:v>
                </c:pt>
                <c:pt idx="22">
                  <c:v>61.946778709084796</c:v>
                </c:pt>
                <c:pt idx="23">
                  <c:v>61.097740957575212</c:v>
                </c:pt>
                <c:pt idx="24">
                  <c:v>60.376310399315848</c:v>
                </c:pt>
                <c:pt idx="25">
                  <c:v>59.767054645792761</c:v>
                </c:pt>
                <c:pt idx="26">
                  <c:v>59.256288671551189</c:v>
                </c:pt>
                <c:pt idx="27">
                  <c:v>58.831790288093757</c:v>
                </c:pt>
                <c:pt idx="28">
                  <c:v>58.482562125108785</c:v>
                </c:pt>
                <c:pt idx="29">
                  <c:v>58.198985477611849</c:v>
                </c:pt>
                <c:pt idx="30">
                  <c:v>57.723769809317588</c:v>
                </c:pt>
                <c:pt idx="31">
                  <c:v>57.500288471893825</c:v>
                </c:pt>
                <c:pt idx="32">
                  <c:v>57.450885030975911</c:v>
                </c:pt>
                <c:pt idx="33">
                  <c:v>57.521443394792577</c:v>
                </c:pt>
                <c:pt idx="34">
                  <c:v>57.675951132904984</c:v>
                </c:pt>
                <c:pt idx="35">
                  <c:v>57.890134199057414</c:v>
                </c:pt>
                <c:pt idx="36">
                  <c:v>58.146587629886788</c:v>
                </c:pt>
                <c:pt idx="37">
                  <c:v>58.430001833027305</c:v>
                </c:pt>
                <c:pt idx="38">
                  <c:v>58.724370939260275</c:v>
                </c:pt>
                <c:pt idx="39">
                  <c:v>59.01352517936224</c:v>
                </c:pt>
                <c:pt idx="40">
                  <c:v>59.283042469808088</c:v>
                </c:pt>
                <c:pt idx="41">
                  <c:v>59.523245282598538</c:v>
                </c:pt>
                <c:pt idx="42">
                  <c:v>59.730624176355974</c:v>
                </c:pt>
                <c:pt idx="43">
                  <c:v>59.907030000219805</c:v>
                </c:pt>
                <c:pt idx="44">
                  <c:v>60.058265223818651</c:v>
                </c:pt>
                <c:pt idx="45">
                  <c:v>60.191596977303178</c:v>
                </c:pt>
                <c:pt idx="46">
                  <c:v>60.314304413246674</c:v>
                </c:pt>
                <c:pt idx="47">
                  <c:v>60.432155865513124</c:v>
                </c:pt>
                <c:pt idx="48">
                  <c:v>60.548734521146422</c:v>
                </c:pt>
                <c:pt idx="49">
                  <c:v>60.665736782386674</c:v>
                </c:pt>
                <c:pt idx="50">
                  <c:v>60.783412491926896</c:v>
                </c:pt>
                <c:pt idx="51">
                  <c:v>60.901221887637618</c:v>
                </c:pt>
                <c:pt idx="52">
                  <c:v>61.018305009869046</c:v>
                </c:pt>
                <c:pt idx="53">
                  <c:v>61.133909580664678</c:v>
                </c:pt>
                <c:pt idx="54">
                  <c:v>61.247366050051475</c:v>
                </c:pt>
                <c:pt idx="55">
                  <c:v>61.358324241189607</c:v>
                </c:pt>
                <c:pt idx="56">
                  <c:v>61.466378752309495</c:v>
                </c:pt>
                <c:pt idx="57">
                  <c:v>61.571468727643108</c:v>
                </c:pt>
                <c:pt idx="58">
                  <c:v>61.673502804251768</c:v>
                </c:pt>
                <c:pt idx="59">
                  <c:v>61.772471515057333</c:v>
                </c:pt>
                <c:pt idx="60">
                  <c:v>61.868507098463176</c:v>
                </c:pt>
                <c:pt idx="61">
                  <c:v>61.961455458050274</c:v>
                </c:pt>
                <c:pt idx="62">
                  <c:v>62.051372255958626</c:v>
                </c:pt>
                <c:pt idx="63">
                  <c:v>62.138247585320414</c:v>
                </c:pt>
                <c:pt idx="64">
                  <c:v>62.22195920499707</c:v>
                </c:pt>
                <c:pt idx="65">
                  <c:v>62.302591451649235</c:v>
                </c:pt>
                <c:pt idx="66">
                  <c:v>62.380033054885516</c:v>
                </c:pt>
                <c:pt idx="67">
                  <c:v>62.454265989472468</c:v>
                </c:pt>
                <c:pt idx="68">
                  <c:v>62.525240421865</c:v>
                </c:pt>
                <c:pt idx="69">
                  <c:v>62.592916373940866</c:v>
                </c:pt>
                <c:pt idx="70">
                  <c:v>62.657239188371854</c:v>
                </c:pt>
                <c:pt idx="71">
                  <c:v>62.718313595289729</c:v>
                </c:pt>
                <c:pt idx="72">
                  <c:v>62.775932423049909</c:v>
                </c:pt>
                <c:pt idx="73">
                  <c:v>62.830299002574314</c:v>
                </c:pt>
                <c:pt idx="74">
                  <c:v>62.881209456595101</c:v>
                </c:pt>
                <c:pt idx="75">
                  <c:v>62.928734947383802</c:v>
                </c:pt>
                <c:pt idx="76">
                  <c:v>62.972772376933982</c:v>
                </c:pt>
                <c:pt idx="77">
                  <c:v>63.013423803428807</c:v>
                </c:pt>
                <c:pt idx="78">
                  <c:v>63.050668927314774</c:v>
                </c:pt>
                <c:pt idx="79">
                  <c:v>63.084458408720771</c:v>
                </c:pt>
                <c:pt idx="80">
                  <c:v>63.114779428864757</c:v>
                </c:pt>
                <c:pt idx="81">
                  <c:v>63.141703442465897</c:v>
                </c:pt>
                <c:pt idx="82">
                  <c:v>63.165116732890993</c:v>
                </c:pt>
                <c:pt idx="83">
                  <c:v>63.185139412896625</c:v>
                </c:pt>
                <c:pt idx="84">
                  <c:v>63.201582819737858</c:v>
                </c:pt>
                <c:pt idx="85">
                  <c:v>63.214580250777701</c:v>
                </c:pt>
                <c:pt idx="86">
                  <c:v>63.224204809979717</c:v>
                </c:pt>
                <c:pt idx="87">
                  <c:v>63.230393383737677</c:v>
                </c:pt>
                <c:pt idx="88">
                  <c:v>63.233095064508881</c:v>
                </c:pt>
                <c:pt idx="89">
                  <c:v>63.232432828443443</c:v>
                </c:pt>
                <c:pt idx="90">
                  <c:v>63.228225782999289</c:v>
                </c:pt>
                <c:pt idx="91">
                  <c:v>63.220652296086357</c:v>
                </c:pt>
                <c:pt idx="92">
                  <c:v>63.209602341253266</c:v>
                </c:pt>
                <c:pt idx="93">
                  <c:v>63.19517929607386</c:v>
                </c:pt>
                <c:pt idx="94">
                  <c:v>63.177511830651405</c:v>
                </c:pt>
                <c:pt idx="95">
                  <c:v>63.156327304842122</c:v>
                </c:pt>
                <c:pt idx="96">
                  <c:v>63.13196905387489</c:v>
                </c:pt>
                <c:pt idx="97">
                  <c:v>63.104274988080178</c:v>
                </c:pt>
                <c:pt idx="98">
                  <c:v>63.073196620334734</c:v>
                </c:pt>
                <c:pt idx="99">
                  <c:v>63.038938927148401</c:v>
                </c:pt>
                <c:pt idx="100">
                  <c:v>63.001409953605034</c:v>
                </c:pt>
                <c:pt idx="101">
                  <c:v>62.960740972518032</c:v>
                </c:pt>
                <c:pt idx="102">
                  <c:v>62.916850223696486</c:v>
                </c:pt>
                <c:pt idx="103">
                  <c:v>62.869789808483404</c:v>
                </c:pt>
                <c:pt idx="104">
                  <c:v>62.819673797911257</c:v>
                </c:pt>
                <c:pt idx="105">
                  <c:v>62.766475863887955</c:v>
                </c:pt>
                <c:pt idx="106">
                  <c:v>62.710193559490477</c:v>
                </c:pt>
                <c:pt idx="107">
                  <c:v>62.650925313612433</c:v>
                </c:pt>
                <c:pt idx="108">
                  <c:v>62.588669491581911</c:v>
                </c:pt>
                <c:pt idx="109">
                  <c:v>62.523542760441323</c:v>
                </c:pt>
                <c:pt idx="110">
                  <c:v>62.455325576020243</c:v>
                </c:pt>
                <c:pt idx="111">
                  <c:v>62.384409945858827</c:v>
                </c:pt>
                <c:pt idx="112">
                  <c:v>62.310609717483544</c:v>
                </c:pt>
                <c:pt idx="113">
                  <c:v>62.233913620155676</c:v>
                </c:pt>
                <c:pt idx="114">
                  <c:v>62.154599832222665</c:v>
                </c:pt>
                <c:pt idx="115">
                  <c:v>62.072513223439799</c:v>
                </c:pt>
                <c:pt idx="116">
                  <c:v>61.987812009109213</c:v>
                </c:pt>
                <c:pt idx="117">
                  <c:v>61.900489552201989</c:v>
                </c:pt>
                <c:pt idx="118">
                  <c:v>61.810419550161889</c:v>
                </c:pt>
                <c:pt idx="119">
                  <c:v>61.71803049770778</c:v>
                </c:pt>
                <c:pt idx="120">
                  <c:v>61.622898981497279</c:v>
                </c:pt>
                <c:pt idx="121">
                  <c:v>61.525492395443486</c:v>
                </c:pt>
                <c:pt idx="122">
                  <c:v>61.425597875405821</c:v>
                </c:pt>
                <c:pt idx="123">
                  <c:v>61.323203990156422</c:v>
                </c:pt>
                <c:pt idx="124">
                  <c:v>61.218612511367184</c:v>
                </c:pt>
                <c:pt idx="125">
                  <c:v>61.111688546074589</c:v>
                </c:pt>
                <c:pt idx="126">
                  <c:v>61.002627307858376</c:v>
                </c:pt>
                <c:pt idx="127">
                  <c:v>60.89129716140161</c:v>
                </c:pt>
                <c:pt idx="128">
                  <c:v>60.777723674243987</c:v>
                </c:pt>
                <c:pt idx="129">
                  <c:v>60.662132788782777</c:v>
                </c:pt>
                <c:pt idx="130">
                  <c:v>60.544556443242833</c:v>
                </c:pt>
                <c:pt idx="131">
                  <c:v>60.424869733109432</c:v>
                </c:pt>
                <c:pt idx="132">
                  <c:v>60.303125975400611</c:v>
                </c:pt>
                <c:pt idx="133">
                  <c:v>60.179570542487511</c:v>
                </c:pt>
                <c:pt idx="134">
                  <c:v>60.054062910631558</c:v>
                </c:pt>
                <c:pt idx="135">
                  <c:v>59.926704622552023</c:v>
                </c:pt>
                <c:pt idx="136">
                  <c:v>59.797454324768054</c:v>
                </c:pt>
                <c:pt idx="137">
                  <c:v>59.666538909366906</c:v>
                </c:pt>
                <c:pt idx="138">
                  <c:v>59.533807858887904</c:v>
                </c:pt>
                <c:pt idx="139">
                  <c:v>59.399330817378754</c:v>
                </c:pt>
                <c:pt idx="140">
                  <c:v>59.263426815132853</c:v>
                </c:pt>
                <c:pt idx="141">
                  <c:v>59.125751976056321</c:v>
                </c:pt>
                <c:pt idx="142">
                  <c:v>58.986647098427476</c:v>
                </c:pt>
                <c:pt idx="143">
                  <c:v>58.845783929096186</c:v>
                </c:pt>
                <c:pt idx="144">
                  <c:v>58.703721168079198</c:v>
                </c:pt>
                <c:pt idx="145">
                  <c:v>58.560144101589678</c:v>
                </c:pt>
                <c:pt idx="146">
                  <c:v>58.415185517069148</c:v>
                </c:pt>
                <c:pt idx="147">
                  <c:v>58.268756008431446</c:v>
                </c:pt>
                <c:pt idx="148">
                  <c:v>58.121007532753545</c:v>
                </c:pt>
                <c:pt idx="149">
                  <c:v>57.972071494156523</c:v>
                </c:pt>
                <c:pt idx="150">
                  <c:v>57.821890231253541</c:v>
                </c:pt>
                <c:pt idx="151">
                  <c:v>57.670387144200923</c:v>
                </c:pt>
                <c:pt idx="152">
                  <c:v>57.517972688128665</c:v>
                </c:pt>
                <c:pt idx="153">
                  <c:v>57.364345823289476</c:v>
                </c:pt>
                <c:pt idx="154">
                  <c:v>57.209440373012377</c:v>
                </c:pt>
                <c:pt idx="155">
                  <c:v>57.053634733152791</c:v>
                </c:pt>
                <c:pt idx="156">
                  <c:v>56.896740091803338</c:v>
                </c:pt>
                <c:pt idx="157">
                  <c:v>56.738936172878944</c:v>
                </c:pt>
                <c:pt idx="158">
                  <c:v>56.580160206835764</c:v>
                </c:pt>
                <c:pt idx="159">
                  <c:v>56.420394918124906</c:v>
                </c:pt>
                <c:pt idx="160">
                  <c:v>56.259843215160807</c:v>
                </c:pt>
                <c:pt idx="161">
                  <c:v>56.098508832957137</c:v>
                </c:pt>
                <c:pt idx="162">
                  <c:v>55.936358364582958</c:v>
                </c:pt>
                <c:pt idx="163">
                  <c:v>55.77335440056499</c:v>
                </c:pt>
                <c:pt idx="164">
                  <c:v>55.609781143212921</c:v>
                </c:pt>
                <c:pt idx="165">
                  <c:v>55.445349968157089</c:v>
                </c:pt>
                <c:pt idx="166">
                  <c:v>55.280051511366608</c:v>
                </c:pt>
                <c:pt idx="167">
                  <c:v>55.114455560557232</c:v>
                </c:pt>
                <c:pt idx="168">
                  <c:v>54.947980420891156</c:v>
                </c:pt>
                <c:pt idx="169">
                  <c:v>54.781264762836166</c:v>
                </c:pt>
                <c:pt idx="170">
                  <c:v>54.613688608689905</c:v>
                </c:pt>
                <c:pt idx="171">
                  <c:v>54.445607253039803</c:v>
                </c:pt>
                <c:pt idx="172">
                  <c:v>54.277009273678416</c:v>
                </c:pt>
                <c:pt idx="173">
                  <c:v>54.107964158200751</c:v>
                </c:pt>
                <c:pt idx="174">
                  <c:v>53.938827713795291</c:v>
                </c:pt>
                <c:pt idx="175">
                  <c:v>53.768663158858878</c:v>
                </c:pt>
                <c:pt idx="176">
                  <c:v>53.598502338965481</c:v>
                </c:pt>
                <c:pt idx="177">
                  <c:v>53.428086112118116</c:v>
                </c:pt>
                <c:pt idx="178">
                  <c:v>53.257116415603086</c:v>
                </c:pt>
                <c:pt idx="179">
                  <c:v>53.086021436187792</c:v>
                </c:pt>
                <c:pt idx="180">
                  <c:v>52.91416472838678</c:v>
                </c:pt>
                <c:pt idx="181">
                  <c:v>52.742710162253431</c:v>
                </c:pt>
                <c:pt idx="182">
                  <c:v>52.570656989392347</c:v>
                </c:pt>
                <c:pt idx="183">
                  <c:v>52.398440664606539</c:v>
                </c:pt>
                <c:pt idx="184">
                  <c:v>52.225773916374393</c:v>
                </c:pt>
                <c:pt idx="185">
                  <c:v>52.053177851499314</c:v>
                </c:pt>
                <c:pt idx="186">
                  <c:v>51.880411941980334</c:v>
                </c:pt>
                <c:pt idx="187">
                  <c:v>51.707578224350584</c:v>
                </c:pt>
                <c:pt idx="188">
                  <c:v>51.5347533165207</c:v>
                </c:pt>
                <c:pt idx="189">
                  <c:v>51.361756030967584</c:v>
                </c:pt>
                <c:pt idx="190">
                  <c:v>51.188681495922118</c:v>
                </c:pt>
                <c:pt idx="191">
                  <c:v>51.015251853629536</c:v>
                </c:pt>
                <c:pt idx="192">
                  <c:v>50.842475158817365</c:v>
                </c:pt>
                <c:pt idx="193">
                  <c:v>50.669235939464869</c:v>
                </c:pt>
                <c:pt idx="194">
                  <c:v>50.496168969392528</c:v>
                </c:pt>
                <c:pt idx="195">
                  <c:v>50.322978090569762</c:v>
                </c:pt>
                <c:pt idx="196">
                  <c:v>50.14983375179083</c:v>
                </c:pt>
                <c:pt idx="197">
                  <c:v>49.976971283776173</c:v>
                </c:pt>
                <c:pt idx="198">
                  <c:v>49.804107451028685</c:v>
                </c:pt>
                <c:pt idx="199">
                  <c:v>49.631004703870502</c:v>
                </c:pt>
                <c:pt idx="200">
                  <c:v>49.458773126683397</c:v>
                </c:pt>
                <c:pt idx="201">
                  <c:v>49.285847906594753</c:v>
                </c:pt>
                <c:pt idx="202">
                  <c:v>49.113762172046222</c:v>
                </c:pt>
                <c:pt idx="203">
                  <c:v>48.941398851381614</c:v>
                </c:pt>
                <c:pt idx="204">
                  <c:v>48.769439284479844</c:v>
                </c:pt>
                <c:pt idx="205">
                  <c:v>48.597689751233432</c:v>
                </c:pt>
                <c:pt idx="206">
                  <c:v>48.426348327994624</c:v>
                </c:pt>
                <c:pt idx="207">
                  <c:v>48.254767528282393</c:v>
                </c:pt>
                <c:pt idx="208">
                  <c:v>48.083645619205321</c:v>
                </c:pt>
                <c:pt idx="209">
                  <c:v>47.912803746216987</c:v>
                </c:pt>
                <c:pt idx="210">
                  <c:v>47.741979500453013</c:v>
                </c:pt>
                <c:pt idx="211">
                  <c:v>47.57196399660797</c:v>
                </c:pt>
                <c:pt idx="212">
                  <c:v>47.40210804570043</c:v>
                </c:pt>
                <c:pt idx="213">
                  <c:v>47.232126299449796</c:v>
                </c:pt>
                <c:pt idx="214">
                  <c:v>47.06281963274909</c:v>
                </c:pt>
                <c:pt idx="215">
                  <c:v>46.893542962161689</c:v>
                </c:pt>
                <c:pt idx="216">
                  <c:v>46.725072445005082</c:v>
                </c:pt>
                <c:pt idx="217">
                  <c:v>46.556747296838374</c:v>
                </c:pt>
                <c:pt idx="218">
                  <c:v>46.388288871062393</c:v>
                </c:pt>
                <c:pt idx="219">
                  <c:v>46.220603775584323</c:v>
                </c:pt>
                <c:pt idx="220">
                  <c:v>46.053502479064093</c:v>
                </c:pt>
                <c:pt idx="221">
                  <c:v>45.886826567831555</c:v>
                </c:pt>
                <c:pt idx="222">
                  <c:v>45.720322626608748</c:v>
                </c:pt>
                <c:pt idx="223">
                  <c:v>45.553810086829984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99-44CB-AEB1-6B7779C9D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34904"/>
        <c:axId val="757305520"/>
      </c:scatterChart>
      <c:valAx>
        <c:axId val="7551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51968"/>
        <c:crosses val="autoZero"/>
        <c:crossBetween val="midCat"/>
      </c:valAx>
      <c:valAx>
        <c:axId val="75515196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54592"/>
        <c:crosses val="autoZero"/>
        <c:crossBetween val="midCat"/>
      </c:valAx>
      <c:valAx>
        <c:axId val="757305520"/>
        <c:scaling>
          <c:orientation val="minMax"/>
          <c:min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34904"/>
        <c:crosses val="max"/>
        <c:crossBetween val="midCat"/>
      </c:valAx>
      <c:valAx>
        <c:axId val="67993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3055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12</xdr:row>
      <xdr:rowOff>60325</xdr:rowOff>
    </xdr:from>
    <xdr:to>
      <xdr:col>6</xdr:col>
      <xdr:colOff>263525</xdr:colOff>
      <xdr:row>27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E3CEF-B52D-4B31-A040-8A2293B13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701675</xdr:colOff>
      <xdr:row>12</xdr:row>
      <xdr:rowOff>15875</xdr:rowOff>
    </xdr:from>
    <xdr:to>
      <xdr:col>14</xdr:col>
      <xdr:colOff>117475</xdr:colOff>
      <xdr:row>26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133BA-09E5-4F01-8C5F-1A1B1C4A8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179294</xdr:colOff>
      <xdr:row>27</xdr:row>
      <xdr:rowOff>186017</xdr:rowOff>
    </xdr:from>
    <xdr:to>
      <xdr:col>6</xdr:col>
      <xdr:colOff>291353</xdr:colOff>
      <xdr:row>44</xdr:row>
      <xdr:rowOff>7471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77285-F644-4956-A63F-1232CBF5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585107</xdr:colOff>
      <xdr:row>27</xdr:row>
      <xdr:rowOff>152400</xdr:rowOff>
    </xdr:from>
    <xdr:to>
      <xdr:col>14</xdr:col>
      <xdr:colOff>13607</xdr:colOff>
      <xdr:row>42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1C741-4889-4D6A-85CE-D2170E63E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394803</xdr:colOff>
      <xdr:row>10</xdr:row>
      <xdr:rowOff>155162</xdr:rowOff>
    </xdr:from>
    <xdr:to>
      <xdr:col>22</xdr:col>
      <xdr:colOff>107673</xdr:colOff>
      <xdr:row>25</xdr:row>
      <xdr:rowOff>165101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0BDB8F-694C-4578-AE5F-5A2CF37B3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399352</xdr:colOff>
      <xdr:row>28</xdr:row>
      <xdr:rowOff>1851</xdr:rowOff>
    </xdr:from>
    <xdr:to>
      <xdr:col>22</xdr:col>
      <xdr:colOff>112222</xdr:colOff>
      <xdr:row>43</xdr:row>
      <xdr:rowOff>11790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4B37B-C09B-48FA-B30F-10878D61E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13</xdr:col>
      <xdr:colOff>28388</xdr:colOff>
      <xdr:row>70</xdr:row>
      <xdr:rowOff>165101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0C31B0-1AAE-4915-BD2C-4E9CAF888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381000</xdr:colOff>
      <xdr:row>78</xdr:row>
      <xdr:rowOff>0</xdr:rowOff>
    </xdr:from>
    <xdr:to>
      <xdr:col>14</xdr:col>
      <xdr:colOff>129616</xdr:colOff>
      <xdr:row>92</xdr:row>
      <xdr:rowOff>167715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D7A574-9C88-4D50-9818-523649E7F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508000</xdr:colOff>
      <xdr:row>1</xdr:row>
      <xdr:rowOff>178253</xdr:rowOff>
    </xdr:from>
    <xdr:to>
      <xdr:col>23</xdr:col>
      <xdr:colOff>323397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CDD70-09B6-4BBA-AE6D-736F1B2CA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174625</xdr:colOff>
      <xdr:row>3</xdr:row>
      <xdr:rowOff>53975</xdr:rowOff>
    </xdr:from>
    <xdr:to>
      <xdr:col>44</xdr:col>
      <xdr:colOff>479425</xdr:colOff>
      <xdr:row>18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1FDAC1-D261-4AA0-97CA-3DD1E84D2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184150</xdr:colOff>
      <xdr:row>18</xdr:row>
      <xdr:rowOff>95250</xdr:rowOff>
    </xdr:from>
    <xdr:to>
      <xdr:col>31</xdr:col>
      <xdr:colOff>233083</xdr:colOff>
      <xdr:row>33</xdr:row>
      <xdr:rowOff>115421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275F87-4C13-4FA7-995E-6EC456F61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377825</xdr:colOff>
      <xdr:row>1</xdr:row>
      <xdr:rowOff>180975</xdr:rowOff>
    </xdr:from>
    <xdr:to>
      <xdr:col>30</xdr:col>
      <xdr:colOff>73025</xdr:colOff>
      <xdr:row>16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B58407-ACA0-4CFB-AC86-0F1559FFF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8"/>
  <sheetViews>
    <sheetView topLeftCell="A91" zoomScale="85" zoomScaleNormal="85" workbookViewId="0">
      <selection activeCell="C108" sqref="C96:F108"/>
    </sheetView>
  </sheetViews>
  <sheetFormatPr defaultRowHeight="14.5" x14ac:dyDescent="0.35"/>
  <cols>
    <col min="3" max="3" width="17.36328125" bestFit="1" customWidth="1"/>
    <col min="4" max="4" width="15.90625" bestFit="1" customWidth="1"/>
    <col min="5" max="5" width="11.1796875" bestFit="1" customWidth="1"/>
    <col min="6" max="6" width="16.26953125" bestFit="1" customWidth="1"/>
    <col min="7" max="7" width="12.7265625" bestFit="1" customWidth="1"/>
  </cols>
  <sheetData>
    <row r="2" spans="1:20" x14ac:dyDescent="0.35">
      <c r="A2" t="s">
        <v>7</v>
      </c>
      <c r="B2" t="s">
        <v>0</v>
      </c>
      <c r="C2" t="s">
        <v>1</v>
      </c>
      <c r="D2" t="s">
        <v>6</v>
      </c>
      <c r="E2" t="s">
        <v>2</v>
      </c>
      <c r="F2" t="s">
        <v>3</v>
      </c>
      <c r="G2" t="s">
        <v>4</v>
      </c>
      <c r="H2" t="s">
        <v>5</v>
      </c>
      <c r="P2" t="s">
        <v>8</v>
      </c>
      <c r="Q2" t="s">
        <v>9</v>
      </c>
      <c r="S2" t="s">
        <v>8</v>
      </c>
      <c r="T2" t="s">
        <v>10</v>
      </c>
    </row>
    <row r="3" spans="1:20" x14ac:dyDescent="0.35">
      <c r="A3">
        <f>B3+273.15</f>
        <v>288.14999999999998</v>
      </c>
      <c r="B3">
        <v>15</v>
      </c>
      <c r="C3">
        <v>1.5580000000000001</v>
      </c>
      <c r="D3">
        <f>C3*1000</f>
        <v>1558</v>
      </c>
      <c r="E3">
        <v>1063.5</v>
      </c>
      <c r="F3">
        <v>0.13950000000000001</v>
      </c>
      <c r="G3">
        <v>5</v>
      </c>
      <c r="H3">
        <f>G3/1000</f>
        <v>5.0000000000000001E-3</v>
      </c>
      <c r="P3">
        <v>250</v>
      </c>
      <c r="Q3">
        <v>374.1</v>
      </c>
      <c r="R3">
        <f>S3-273</f>
        <v>-23</v>
      </c>
      <c r="S3">
        <v>250</v>
      </c>
      <c r="T3">
        <v>406</v>
      </c>
    </row>
    <row r="4" spans="1:20" x14ac:dyDescent="0.35">
      <c r="A4">
        <f t="shared" ref="A4:A11" si="0">B4+273.15</f>
        <v>338.15</v>
      </c>
      <c r="B4">
        <v>65</v>
      </c>
      <c r="C4">
        <v>1.7010000000000001</v>
      </c>
      <c r="D4">
        <f t="shared" ref="D4:D11" si="1">C4*1000</f>
        <v>1701</v>
      </c>
      <c r="E4">
        <v>1023.7</v>
      </c>
      <c r="F4">
        <v>0.13150000000000001</v>
      </c>
      <c r="G4">
        <v>1.58</v>
      </c>
      <c r="H4">
        <f t="shared" ref="H4:H11" si="2">G4/1000</f>
        <v>1.58E-3</v>
      </c>
      <c r="K4">
        <f>(E11-E3)/(A11-A3)</f>
        <v>-1.0025641025641026</v>
      </c>
      <c r="P4">
        <v>298.14999999999998</v>
      </c>
      <c r="Q4">
        <v>385</v>
      </c>
      <c r="R4">
        <f t="shared" ref="R4:R8" si="3">S4-273</f>
        <v>27</v>
      </c>
      <c r="S4">
        <v>300</v>
      </c>
      <c r="T4">
        <v>401</v>
      </c>
    </row>
    <row r="5" spans="1:20" x14ac:dyDescent="0.35">
      <c r="A5">
        <f t="shared" si="0"/>
        <v>378.15</v>
      </c>
      <c r="B5">
        <v>105</v>
      </c>
      <c r="C5">
        <v>1.8140000000000001</v>
      </c>
      <c r="D5">
        <f t="shared" si="1"/>
        <v>1814</v>
      </c>
      <c r="E5">
        <v>990.7</v>
      </c>
      <c r="F5">
        <v>0.12509999999999999</v>
      </c>
      <c r="G5">
        <v>0.91</v>
      </c>
      <c r="H5">
        <f t="shared" si="2"/>
        <v>9.1E-4</v>
      </c>
      <c r="P5">
        <v>350</v>
      </c>
      <c r="Q5">
        <v>392.6</v>
      </c>
      <c r="R5">
        <f t="shared" si="3"/>
        <v>77</v>
      </c>
      <c r="S5">
        <v>350</v>
      </c>
      <c r="T5">
        <v>396</v>
      </c>
    </row>
    <row r="6" spans="1:20" x14ac:dyDescent="0.35">
      <c r="A6">
        <f t="shared" si="0"/>
        <v>428.15</v>
      </c>
      <c r="B6">
        <v>155</v>
      </c>
      <c r="C6">
        <v>1.954</v>
      </c>
      <c r="D6">
        <f t="shared" si="1"/>
        <v>1954</v>
      </c>
      <c r="E6">
        <v>947.8</v>
      </c>
      <c r="F6">
        <v>0.1171</v>
      </c>
      <c r="G6">
        <v>0.56000000000000005</v>
      </c>
      <c r="H6">
        <f t="shared" si="2"/>
        <v>5.6000000000000006E-4</v>
      </c>
      <c r="P6">
        <v>400</v>
      </c>
      <c r="Q6">
        <v>398.6</v>
      </c>
      <c r="R6">
        <f t="shared" si="3"/>
        <v>127</v>
      </c>
      <c r="S6">
        <v>400</v>
      </c>
      <c r="T6">
        <v>393</v>
      </c>
    </row>
    <row r="7" spans="1:20" x14ac:dyDescent="0.35">
      <c r="A7">
        <f t="shared" si="0"/>
        <v>478.15</v>
      </c>
      <c r="B7">
        <v>205</v>
      </c>
      <c r="C7">
        <v>2.093</v>
      </c>
      <c r="D7">
        <f t="shared" si="1"/>
        <v>2093</v>
      </c>
      <c r="E7">
        <v>902.5</v>
      </c>
      <c r="F7">
        <v>0.1091</v>
      </c>
      <c r="G7">
        <v>0.38</v>
      </c>
      <c r="H7">
        <f t="shared" si="2"/>
        <v>3.8000000000000002E-4</v>
      </c>
      <c r="P7">
        <v>500</v>
      </c>
      <c r="Q7">
        <v>407.7</v>
      </c>
      <c r="R7">
        <f t="shared" si="3"/>
        <v>227</v>
      </c>
      <c r="S7">
        <v>500</v>
      </c>
      <c r="T7">
        <v>386</v>
      </c>
    </row>
    <row r="8" spans="1:20" x14ac:dyDescent="0.35">
      <c r="A8">
        <f t="shared" si="0"/>
        <v>528.15</v>
      </c>
      <c r="B8">
        <v>255</v>
      </c>
      <c r="C8">
        <v>2.2309999999999999</v>
      </c>
      <c r="D8">
        <f t="shared" si="1"/>
        <v>2231</v>
      </c>
      <c r="E8">
        <v>854</v>
      </c>
      <c r="F8">
        <v>0.1011</v>
      </c>
      <c r="G8">
        <v>0.27</v>
      </c>
      <c r="H8">
        <f t="shared" si="2"/>
        <v>2.7E-4</v>
      </c>
      <c r="P8">
        <v>600</v>
      </c>
      <c r="Q8">
        <v>416.7</v>
      </c>
      <c r="R8">
        <f t="shared" si="3"/>
        <v>327</v>
      </c>
      <c r="S8">
        <v>600</v>
      </c>
      <c r="T8">
        <v>379</v>
      </c>
    </row>
    <row r="9" spans="1:20" x14ac:dyDescent="0.35">
      <c r="A9">
        <f t="shared" si="0"/>
        <v>578.15</v>
      </c>
      <c r="B9">
        <v>305</v>
      </c>
      <c r="C9">
        <v>2.3730000000000002</v>
      </c>
      <c r="D9">
        <f t="shared" si="1"/>
        <v>2373</v>
      </c>
      <c r="E9">
        <v>801.3</v>
      </c>
      <c r="F9">
        <v>9.3100000000000002E-2</v>
      </c>
      <c r="G9">
        <v>0.2</v>
      </c>
      <c r="H9">
        <f t="shared" si="2"/>
        <v>2.0000000000000001E-4</v>
      </c>
    </row>
    <row r="10" spans="1:20" x14ac:dyDescent="0.35">
      <c r="A10">
        <f t="shared" si="0"/>
        <v>628.15</v>
      </c>
      <c r="B10">
        <v>355</v>
      </c>
      <c r="C10">
        <v>2.5270000000000001</v>
      </c>
      <c r="D10">
        <f t="shared" si="1"/>
        <v>2527</v>
      </c>
      <c r="E10">
        <v>742.3</v>
      </c>
      <c r="F10">
        <v>8.5099999999999995E-2</v>
      </c>
      <c r="G10">
        <v>0.16</v>
      </c>
      <c r="H10">
        <f t="shared" si="2"/>
        <v>1.6000000000000001E-4</v>
      </c>
    </row>
    <row r="11" spans="1:20" x14ac:dyDescent="0.35">
      <c r="A11">
        <f t="shared" si="0"/>
        <v>678.15</v>
      </c>
      <c r="B11">
        <v>405</v>
      </c>
      <c r="C11">
        <v>2.7250000000000001</v>
      </c>
      <c r="D11">
        <f t="shared" si="1"/>
        <v>2725</v>
      </c>
      <c r="E11">
        <v>672.5</v>
      </c>
      <c r="F11">
        <v>7.7100000000000002E-2</v>
      </c>
      <c r="G11">
        <v>0.12</v>
      </c>
      <c r="H11">
        <f t="shared" si="2"/>
        <v>1.1999999999999999E-4</v>
      </c>
    </row>
    <row r="45" spans="3:11" x14ac:dyDescent="0.35">
      <c r="K45" t="s">
        <v>41</v>
      </c>
    </row>
    <row r="46" spans="3:11" x14ac:dyDescent="0.35">
      <c r="D46" t="s">
        <v>46</v>
      </c>
      <c r="F46" t="s">
        <v>45</v>
      </c>
      <c r="K46">
        <f>-0.00016*(300)+0.1856</f>
        <v>0.1376</v>
      </c>
    </row>
    <row r="47" spans="3:11" x14ac:dyDescent="0.35">
      <c r="D47" t="s">
        <v>55</v>
      </c>
      <c r="E47" t="s">
        <v>56</v>
      </c>
      <c r="F47">
        <v>300</v>
      </c>
    </row>
    <row r="48" spans="3:11" x14ac:dyDescent="0.35">
      <c r="C48" t="s">
        <v>47</v>
      </c>
      <c r="D48" s="1">
        <v>4.5661800000000002E-17</v>
      </c>
      <c r="E48">
        <f>F47^6</f>
        <v>729000000000000</v>
      </c>
    </row>
    <row r="49" spans="3:6" x14ac:dyDescent="0.35">
      <c r="C49" t="s">
        <v>48</v>
      </c>
      <c r="D49" s="1">
        <v>-1.4211800000000001E-13</v>
      </c>
      <c r="E49">
        <f>F47^5</f>
        <v>2430000000000</v>
      </c>
    </row>
    <row r="50" spans="3:6" x14ac:dyDescent="0.35">
      <c r="C50" t="s">
        <v>49</v>
      </c>
      <c r="D50" s="1">
        <v>1.8270700000000001E-10</v>
      </c>
      <c r="E50">
        <f>F47^4</f>
        <v>8100000000</v>
      </c>
    </row>
    <row r="51" spans="3:6" x14ac:dyDescent="0.35">
      <c r="C51" t="s">
        <v>50</v>
      </c>
      <c r="D51" s="1">
        <v>-1.24213E-7</v>
      </c>
      <c r="E51">
        <f>F47^3</f>
        <v>27000000</v>
      </c>
    </row>
    <row r="52" spans="3:6" x14ac:dyDescent="0.35">
      <c r="C52" t="s">
        <v>51</v>
      </c>
      <c r="D52" s="1">
        <v>4.7123699999999997E-5</v>
      </c>
      <c r="E52">
        <f>F47^2</f>
        <v>90000</v>
      </c>
    </row>
    <row r="53" spans="3:6" x14ac:dyDescent="0.35">
      <c r="C53" t="s">
        <v>52</v>
      </c>
      <c r="D53" s="1">
        <v>-9.46958E-3</v>
      </c>
      <c r="E53">
        <f>F47</f>
        <v>300</v>
      </c>
    </row>
    <row r="54" spans="3:6" x14ac:dyDescent="0.35">
      <c r="C54" t="s">
        <v>53</v>
      </c>
      <c r="D54" s="1">
        <v>0.789381</v>
      </c>
      <c r="E54">
        <f>1</f>
        <v>1</v>
      </c>
    </row>
    <row r="56" spans="3:6" x14ac:dyDescent="0.35">
      <c r="C56" t="s">
        <v>54</v>
      </c>
      <c r="D56">
        <f>SUMPRODUCT(D48:D54,E48:E54)</f>
        <v>3.7564121999998923E-3</v>
      </c>
    </row>
    <row r="58" spans="3:6" x14ac:dyDescent="0.35">
      <c r="D58" t="s">
        <v>57</v>
      </c>
      <c r="F58" t="s">
        <v>45</v>
      </c>
    </row>
    <row r="59" spans="3:6" x14ac:dyDescent="0.35">
      <c r="D59" t="s">
        <v>55</v>
      </c>
      <c r="E59" t="s">
        <v>56</v>
      </c>
      <c r="F59">
        <v>300</v>
      </c>
    </row>
    <row r="60" spans="3:6" x14ac:dyDescent="0.35">
      <c r="D60" s="1"/>
    </row>
    <row r="61" spans="3:6" x14ac:dyDescent="0.35">
      <c r="D61" s="1"/>
    </row>
    <row r="62" spans="3:6" x14ac:dyDescent="0.35">
      <c r="C62" t="s">
        <v>47</v>
      </c>
      <c r="D62" s="1">
        <v>3.2243E-8</v>
      </c>
      <c r="E62">
        <f>F59^4</f>
        <v>8100000000</v>
      </c>
    </row>
    <row r="63" spans="3:6" x14ac:dyDescent="0.35">
      <c r="C63" t="s">
        <v>48</v>
      </c>
      <c r="D63" s="1">
        <v>-5.5133999999999998E-5</v>
      </c>
      <c r="E63">
        <f>F59^3</f>
        <v>27000000</v>
      </c>
    </row>
    <row r="64" spans="3:6" x14ac:dyDescent="0.35">
      <c r="C64" t="s">
        <v>49</v>
      </c>
      <c r="D64" s="1">
        <v>3.4426999999999999E-2</v>
      </c>
      <c r="E64">
        <f>F59^2</f>
        <v>90000</v>
      </c>
    </row>
    <row r="65" spans="3:5" x14ac:dyDescent="0.35">
      <c r="C65" t="s">
        <v>50</v>
      </c>
      <c r="D65" s="1">
        <v>-6.4878999999999998</v>
      </c>
      <c r="E65">
        <f>F59</f>
        <v>300</v>
      </c>
    </row>
    <row r="66" spans="3:5" x14ac:dyDescent="0.35">
      <c r="C66" t="s">
        <v>51</v>
      </c>
      <c r="D66" s="1">
        <v>1666.5</v>
      </c>
      <c r="E66">
        <f>1</f>
        <v>1</v>
      </c>
    </row>
    <row r="68" spans="3:5" x14ac:dyDescent="0.35">
      <c r="C68" t="s">
        <v>58</v>
      </c>
      <c r="D68">
        <f>SUMPRODUCT(D60:D66,E60:E66)</f>
        <v>1591.1103000000001</v>
      </c>
    </row>
    <row r="81" spans="3:6" x14ac:dyDescent="0.35">
      <c r="D81" t="s">
        <v>69</v>
      </c>
      <c r="F81" t="s">
        <v>45</v>
      </c>
    </row>
    <row r="82" spans="3:6" x14ac:dyDescent="0.35">
      <c r="D82" t="s">
        <v>55</v>
      </c>
      <c r="E82" t="s">
        <v>56</v>
      </c>
      <c r="F82">
        <f>F97</f>
        <v>300</v>
      </c>
    </row>
    <row r="83" spans="3:6" x14ac:dyDescent="0.35">
      <c r="C83" t="s">
        <v>68</v>
      </c>
      <c r="D83" s="1">
        <v>0</v>
      </c>
      <c r="E83">
        <f>F82^6</f>
        <v>729000000000000</v>
      </c>
    </row>
    <row r="84" spans="3:6" x14ac:dyDescent="0.35">
      <c r="C84" t="s">
        <v>67</v>
      </c>
      <c r="D84" s="1">
        <v>0</v>
      </c>
      <c r="E84">
        <f>F82^5</f>
        <v>2430000000000</v>
      </c>
    </row>
    <row r="85" spans="3:6" x14ac:dyDescent="0.35">
      <c r="C85" t="s">
        <v>66</v>
      </c>
      <c r="D85" s="1">
        <v>0</v>
      </c>
      <c r="E85">
        <f>F82^4</f>
        <v>8100000000</v>
      </c>
    </row>
    <row r="86" spans="3:6" x14ac:dyDescent="0.35">
      <c r="C86" t="s">
        <v>65</v>
      </c>
      <c r="D86" s="1">
        <v>-1.7393090000000001E-6</v>
      </c>
      <c r="E86">
        <f>F82^3</f>
        <v>27000000</v>
      </c>
    </row>
    <row r="87" spans="3:6" x14ac:dyDescent="0.35">
      <c r="C87" t="s">
        <v>64</v>
      </c>
      <c r="D87" s="1">
        <v>1.734417E-3</v>
      </c>
      <c r="E87">
        <f>F82^2</f>
        <v>90000</v>
      </c>
    </row>
    <row r="88" spans="3:6" x14ac:dyDescent="0.35">
      <c r="C88" t="s">
        <v>63</v>
      </c>
      <c r="D88" s="1">
        <v>-1.393851</v>
      </c>
      <c r="E88">
        <f>F82</f>
        <v>300</v>
      </c>
    </row>
    <row r="89" spans="3:6" x14ac:dyDescent="0.35">
      <c r="C89" t="s">
        <v>62</v>
      </c>
      <c r="D89" s="1">
        <v>1363.278</v>
      </c>
      <c r="E89">
        <f>1</f>
        <v>1</v>
      </c>
    </row>
    <row r="91" spans="3:6" x14ac:dyDescent="0.35">
      <c r="C91" t="s">
        <v>69</v>
      </c>
      <c r="D91">
        <f>SUMPRODUCT(D83:D89,E83:E89)</f>
        <v>1054.258887</v>
      </c>
    </row>
    <row r="96" spans="3:6" x14ac:dyDescent="0.35">
      <c r="D96" t="s">
        <v>71</v>
      </c>
      <c r="F96" t="s">
        <v>45</v>
      </c>
    </row>
    <row r="97" spans="3:6" x14ac:dyDescent="0.35">
      <c r="D97" t="s">
        <v>55</v>
      </c>
      <c r="E97" t="s">
        <v>56</v>
      </c>
      <c r="F97">
        <v>300</v>
      </c>
    </row>
    <row r="98" spans="3:6" x14ac:dyDescent="0.35">
      <c r="C98" t="s">
        <v>68</v>
      </c>
      <c r="D98" s="1">
        <v>0</v>
      </c>
      <c r="E98">
        <f>F97^6</f>
        <v>729000000000000</v>
      </c>
    </row>
    <row r="99" spans="3:6" x14ac:dyDescent="0.35">
      <c r="C99" t="s">
        <v>67</v>
      </c>
      <c r="D99" s="1">
        <v>0</v>
      </c>
      <c r="E99">
        <f>F97^5</f>
        <v>2430000000000</v>
      </c>
    </row>
    <row r="100" spans="3:6" x14ac:dyDescent="0.35">
      <c r="C100" t="s">
        <v>66</v>
      </c>
      <c r="D100" s="1">
        <v>0</v>
      </c>
      <c r="E100">
        <f>F97^4</f>
        <v>8100000000</v>
      </c>
    </row>
    <row r="101" spans="3:6" x14ac:dyDescent="0.35">
      <c r="C101" t="s">
        <v>65</v>
      </c>
      <c r="D101" s="1">
        <v>0</v>
      </c>
      <c r="E101">
        <f>F97^3</f>
        <v>27000000</v>
      </c>
    </row>
    <row r="102" spans="3:6" x14ac:dyDescent="0.35">
      <c r="C102" t="s">
        <v>64</v>
      </c>
      <c r="D102" s="1">
        <f>D86*3</f>
        <v>-5.2179270000000002E-6</v>
      </c>
      <c r="E102">
        <f>F97^2</f>
        <v>90000</v>
      </c>
    </row>
    <row r="103" spans="3:6" x14ac:dyDescent="0.35">
      <c r="C103" t="s">
        <v>63</v>
      </c>
      <c r="D103" s="1">
        <f>D87*2</f>
        <v>3.4688340000000001E-3</v>
      </c>
      <c r="E103">
        <f>F97</f>
        <v>300</v>
      </c>
    </row>
    <row r="104" spans="3:6" x14ac:dyDescent="0.35">
      <c r="C104" t="s">
        <v>62</v>
      </c>
      <c r="D104" s="1">
        <f>D88</f>
        <v>-1.393851</v>
      </c>
      <c r="E104">
        <f>1</f>
        <v>1</v>
      </c>
    </row>
    <row r="106" spans="3:6" x14ac:dyDescent="0.35">
      <c r="C106" t="s">
        <v>71</v>
      </c>
      <c r="D106">
        <f>SUMPRODUCT(D98:D104,E98:E104)</f>
        <v>-0.82281422999999998</v>
      </c>
    </row>
    <row r="108" spans="3:6" x14ac:dyDescent="0.35">
      <c r="C108" t="s">
        <v>70</v>
      </c>
      <c r="D108">
        <f>-1/D91*D106</f>
        <v>7.8046696133755237E-4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50DE-6A24-4F6C-A58D-0DFC976F9ADB}">
  <dimension ref="A1:AJ1570"/>
  <sheetViews>
    <sheetView topLeftCell="Y1" zoomScaleNormal="100" workbookViewId="0">
      <selection activeCell="AD6" sqref="AD6:AD229"/>
    </sheetView>
  </sheetViews>
  <sheetFormatPr defaultRowHeight="14.5" x14ac:dyDescent="0.35"/>
  <cols>
    <col min="10" max="10" width="30.453125" bestFit="1" customWidth="1"/>
    <col min="11" max="11" width="11.81640625" bestFit="1" customWidth="1"/>
    <col min="12" max="12" width="11.453125" bestFit="1" customWidth="1"/>
    <col min="26" max="26" width="15.6328125" bestFit="1" customWidth="1"/>
    <col min="27" max="27" width="12.453125" bestFit="1" customWidth="1"/>
    <col min="28" max="28" width="15.26953125" bestFit="1" customWidth="1"/>
    <col min="31" max="31" width="15.08984375" bestFit="1" customWidth="1"/>
  </cols>
  <sheetData>
    <row r="1" spans="1:36" x14ac:dyDescent="0.35">
      <c r="A1" t="s">
        <v>11</v>
      </c>
      <c r="H1" t="s">
        <v>24</v>
      </c>
      <c r="Z1" s="4" t="s">
        <v>73</v>
      </c>
      <c r="AG1" s="4" t="s">
        <v>73</v>
      </c>
    </row>
    <row r="2" spans="1:36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H2" t="s">
        <v>25</v>
      </c>
      <c r="Z2" t="s">
        <v>41</v>
      </c>
      <c r="AA2" t="s">
        <v>42</v>
      </c>
      <c r="AB2" t="s">
        <v>54</v>
      </c>
      <c r="AC2" t="s">
        <v>59</v>
      </c>
      <c r="AD2" t="s">
        <v>69</v>
      </c>
      <c r="AE2" t="s">
        <v>72</v>
      </c>
      <c r="AG2" t="s">
        <v>44</v>
      </c>
    </row>
    <row r="3" spans="1:36" x14ac:dyDescent="0.35">
      <c r="A3">
        <v>0.5</v>
      </c>
      <c r="B3" t="s">
        <v>17</v>
      </c>
      <c r="C3" s="1">
        <v>0</v>
      </c>
      <c r="D3" s="1">
        <v>0</v>
      </c>
      <c r="E3" s="1">
        <v>0</v>
      </c>
      <c r="H3" t="s">
        <v>26</v>
      </c>
      <c r="Z3">
        <f>-0.00016*(300)+0.1856</f>
        <v>0.1376</v>
      </c>
      <c r="AA3">
        <f>3/100</f>
        <v>0.03</v>
      </c>
      <c r="AB3">
        <v>3.7564121999998923E-3</v>
      </c>
      <c r="AC3">
        <v>1591.1103000000001</v>
      </c>
      <c r="AD3">
        <v>1054.258887</v>
      </c>
      <c r="AE3">
        <v>7.8046696133755237E-4</v>
      </c>
      <c r="AG3">
        <f>$AB$3*$AC$3/$Z$3</f>
        <v>43.436527198150351</v>
      </c>
    </row>
    <row r="4" spans="1:36" x14ac:dyDescent="0.35">
      <c r="A4">
        <v>0.5</v>
      </c>
      <c r="B4" t="s">
        <v>18</v>
      </c>
      <c r="C4" s="1">
        <v>0</v>
      </c>
      <c r="D4" s="1">
        <v>0</v>
      </c>
      <c r="E4" s="1">
        <v>0</v>
      </c>
      <c r="H4" t="s">
        <v>27</v>
      </c>
    </row>
    <row r="5" spans="1:36" x14ac:dyDescent="0.35">
      <c r="A5">
        <v>0.5</v>
      </c>
      <c r="B5" t="s">
        <v>19</v>
      </c>
      <c r="C5" s="1">
        <v>0</v>
      </c>
      <c r="D5" s="1">
        <v>0</v>
      </c>
      <c r="E5" s="1">
        <v>0</v>
      </c>
      <c r="H5" t="s">
        <v>12</v>
      </c>
      <c r="I5" t="s">
        <v>28</v>
      </c>
      <c r="J5" t="s">
        <v>29</v>
      </c>
      <c r="K5" t="s">
        <v>29</v>
      </c>
      <c r="L5" t="s">
        <v>38</v>
      </c>
      <c r="Z5" t="s">
        <v>39</v>
      </c>
      <c r="AA5" t="s">
        <v>40</v>
      </c>
      <c r="AB5" t="s">
        <v>43</v>
      </c>
      <c r="AC5" t="s">
        <v>44</v>
      </c>
      <c r="AD5" t="s">
        <v>60</v>
      </c>
      <c r="AE5" t="s">
        <v>61</v>
      </c>
      <c r="AG5" t="s">
        <v>61</v>
      </c>
      <c r="AH5" t="s">
        <v>75</v>
      </c>
      <c r="AJ5" t="s">
        <v>74</v>
      </c>
    </row>
    <row r="6" spans="1:36" x14ac:dyDescent="0.35">
      <c r="A6">
        <v>0.5</v>
      </c>
      <c r="B6" t="s">
        <v>20</v>
      </c>
      <c r="C6" s="1">
        <v>0</v>
      </c>
      <c r="D6" s="1">
        <v>0</v>
      </c>
      <c r="E6" s="1">
        <v>0</v>
      </c>
      <c r="H6">
        <v>0.5</v>
      </c>
      <c r="I6" s="2">
        <v>499.56060000000002</v>
      </c>
      <c r="J6" s="1">
        <v>-75.694559999999996</v>
      </c>
      <c r="K6" s="2">
        <f>-J6</f>
        <v>75.694559999999996</v>
      </c>
      <c r="L6">
        <v>74.847064904987562</v>
      </c>
      <c r="M6">
        <f>K6/L6</f>
        <v>1.0113230237697131</v>
      </c>
      <c r="Z6" s="2">
        <v>499.56060000000002</v>
      </c>
      <c r="AA6">
        <v>75.694559999999996</v>
      </c>
      <c r="AB6">
        <f>AA6*$AA$3/$Z$3</f>
        <v>16.503174418604647</v>
      </c>
      <c r="AC6">
        <f>$AB$3*$AC$3/$Z$3</f>
        <v>43.436527198150351</v>
      </c>
      <c r="AD6" s="1">
        <f>9.81*$AE$3*(Z6-300)*$AA$3^3*$AD$3^2/($AB$3^2)</f>
        <v>3249452.1967375036</v>
      </c>
      <c r="AE6" s="3">
        <f>PRODUCT(AC6:AD6)</f>
        <v>141144918.72267798</v>
      </c>
      <c r="AG6">
        <v>141144918.72267798</v>
      </c>
      <c r="AH6">
        <v>16.503174418604647</v>
      </c>
      <c r="AJ6">
        <f>2+(0.589*AG6^(1/4))/((1+(0.469/$AG$3)^(9/16))^(4/9))</f>
        <v>64.084234933504376</v>
      </c>
    </row>
    <row r="7" spans="1:36" x14ac:dyDescent="0.35">
      <c r="A7">
        <v>0.5</v>
      </c>
      <c r="B7" t="s">
        <v>21</v>
      </c>
      <c r="C7" s="1">
        <v>0</v>
      </c>
      <c r="D7" s="1">
        <v>0</v>
      </c>
      <c r="E7" s="1">
        <v>0</v>
      </c>
      <c r="H7">
        <v>1</v>
      </c>
      <c r="I7" s="2">
        <v>499.21780000000001</v>
      </c>
      <c r="J7" s="1">
        <v>-75.049440000000004</v>
      </c>
      <c r="K7" s="2">
        <f t="shared" ref="K7:K70" si="0">-J7</f>
        <v>75.049440000000004</v>
      </c>
      <c r="L7">
        <v>74.209357069111647</v>
      </c>
      <c r="M7">
        <f t="shared" ref="M7:M70" si="1">K7/L7</f>
        <v>1.0113204448073305</v>
      </c>
      <c r="Z7" s="2">
        <v>499.21780000000001</v>
      </c>
      <c r="AA7">
        <v>75.049440000000004</v>
      </c>
      <c r="AB7">
        <f t="shared" ref="AB7:AB70" si="2">AA7*$AA$3/$Z$3</f>
        <v>16.362523255813954</v>
      </c>
      <c r="AC7">
        <f t="shared" ref="AC7:AC70" si="3">$AB$3*$AC$3/$Z$3</f>
        <v>43.436527198150351</v>
      </c>
      <c r="AD7" s="1">
        <f t="shared" ref="AD7:AD70" si="4">9.81*$AE$3*(Z7-300)*$AA$3^3*$AD$3^2/($AB$3^2)</f>
        <v>3243870.3724042354</v>
      </c>
      <c r="AE7" s="3">
        <f t="shared" ref="AE7:AE70" si="5">PRODUCT(AC7:AD7)</f>
        <v>140902463.65821066</v>
      </c>
      <c r="AG7">
        <v>140902463.65821066</v>
      </c>
      <c r="AH7">
        <v>16.362523255813954</v>
      </c>
      <c r="AJ7">
        <f t="shared" ref="AJ7:AJ70" si="6">2+(0.589*AG7^(1/4))/((1+(0.469/$AG$3)^(9/16))^(4/9))</f>
        <v>64.057556071394771</v>
      </c>
    </row>
    <row r="8" spans="1:36" x14ac:dyDescent="0.35">
      <c r="A8">
        <v>0.5</v>
      </c>
      <c r="B8" t="s">
        <v>22</v>
      </c>
      <c r="C8" s="1">
        <v>0</v>
      </c>
      <c r="D8" s="1">
        <v>0</v>
      </c>
      <c r="E8" s="1">
        <v>0</v>
      </c>
      <c r="H8">
        <v>1.5</v>
      </c>
      <c r="I8" s="2">
        <v>498.88029999999998</v>
      </c>
      <c r="J8" s="1">
        <v>-74.421300000000002</v>
      </c>
      <c r="K8" s="2">
        <f t="shared" si="0"/>
        <v>74.421300000000002</v>
      </c>
      <c r="L8">
        <v>73.588439133991528</v>
      </c>
      <c r="M8">
        <f t="shared" si="1"/>
        <v>1.011317822144481</v>
      </c>
      <c r="Z8" s="2">
        <v>498.88029999999998</v>
      </c>
      <c r="AA8">
        <v>74.421300000000002</v>
      </c>
      <c r="AB8">
        <f t="shared" si="2"/>
        <v>16.225574127906974</v>
      </c>
      <c r="AC8">
        <f t="shared" si="3"/>
        <v>43.436527198150351</v>
      </c>
      <c r="AD8" s="1">
        <f t="shared" si="4"/>
        <v>3238374.848155465</v>
      </c>
      <c r="AE8" s="3">
        <f t="shared" si="5"/>
        <v>140663757.16971087</v>
      </c>
      <c r="AG8">
        <v>140663757.16971087</v>
      </c>
      <c r="AH8">
        <v>16.225574127906974</v>
      </c>
      <c r="AJ8">
        <f t="shared" si="6"/>
        <v>64.031256031598531</v>
      </c>
    </row>
    <row r="9" spans="1:36" x14ac:dyDescent="0.35">
      <c r="A9">
        <v>0.5</v>
      </c>
      <c r="B9" t="s">
        <v>23</v>
      </c>
      <c r="C9" s="1">
        <v>8109.78</v>
      </c>
      <c r="D9" s="1">
        <v>26792.31</v>
      </c>
      <c r="E9" s="1">
        <v>42.232030000000002</v>
      </c>
      <c r="H9">
        <v>2</v>
      </c>
      <c r="I9" s="2">
        <v>498.54590000000002</v>
      </c>
      <c r="J9" s="1">
        <v>-73.810199999999995</v>
      </c>
      <c r="K9" s="2">
        <f t="shared" si="0"/>
        <v>73.810199999999995</v>
      </c>
      <c r="L9">
        <v>72.984311042707873</v>
      </c>
      <c r="M9">
        <f t="shared" si="1"/>
        <v>1.0113159793590274</v>
      </c>
      <c r="Z9" s="2">
        <v>498.54590000000002</v>
      </c>
      <c r="AA9">
        <v>73.810199999999995</v>
      </c>
      <c r="AB9">
        <f t="shared" si="2"/>
        <v>16.092340116279068</v>
      </c>
      <c r="AC9">
        <f t="shared" si="3"/>
        <v>43.436527198150351</v>
      </c>
      <c r="AD9" s="1">
        <f t="shared" si="4"/>
        <v>3232929.8013146119</v>
      </c>
      <c r="AE9" s="3">
        <f t="shared" si="5"/>
        <v>140427243.24451295</v>
      </c>
      <c r="AG9">
        <v>140427243.24451295</v>
      </c>
      <c r="AH9">
        <v>16.092340116279068</v>
      </c>
      <c r="AJ9">
        <f t="shared" si="6"/>
        <v>64.005164528187407</v>
      </c>
    </row>
    <row r="10" spans="1:36" x14ac:dyDescent="0.35">
      <c r="A10">
        <v>1</v>
      </c>
      <c r="B10" t="s">
        <v>17</v>
      </c>
      <c r="C10" s="1">
        <v>0</v>
      </c>
      <c r="D10" s="1">
        <v>0</v>
      </c>
      <c r="E10" s="1">
        <v>0</v>
      </c>
      <c r="H10">
        <v>2.5</v>
      </c>
      <c r="I10" s="2">
        <v>498.21429999999998</v>
      </c>
      <c r="J10" s="1">
        <v>-73.215969999999999</v>
      </c>
      <c r="K10" s="2">
        <f t="shared" si="0"/>
        <v>73.215969999999999</v>
      </c>
      <c r="L10">
        <v>72.396910199525777</v>
      </c>
      <c r="M10">
        <f t="shared" si="1"/>
        <v>1.0113134634919763</v>
      </c>
      <c r="Z10" s="2">
        <v>498.21429999999998</v>
      </c>
      <c r="AA10">
        <v>73.215969999999999</v>
      </c>
      <c r="AB10">
        <f t="shared" si="2"/>
        <v>15.962784156976744</v>
      </c>
      <c r="AC10">
        <f t="shared" si="3"/>
        <v>43.436527198150351</v>
      </c>
      <c r="AD10" s="1">
        <f t="shared" si="4"/>
        <v>3227530.3469712278</v>
      </c>
      <c r="AE10" s="3">
        <f t="shared" si="5"/>
        <v>140192709.69907138</v>
      </c>
      <c r="AG10">
        <v>140192709.69907138</v>
      </c>
      <c r="AH10">
        <v>15.962784156976744</v>
      </c>
      <c r="AJ10">
        <f t="shared" si="6"/>
        <v>63.979258928411639</v>
      </c>
    </row>
    <row r="11" spans="1:36" x14ac:dyDescent="0.35">
      <c r="A11">
        <v>1</v>
      </c>
      <c r="B11" t="s">
        <v>18</v>
      </c>
      <c r="C11" s="1">
        <v>0</v>
      </c>
      <c r="D11" s="1">
        <v>0</v>
      </c>
      <c r="E11" s="1">
        <v>0</v>
      </c>
      <c r="H11">
        <v>3</v>
      </c>
      <c r="I11" s="2">
        <v>497.88560000000001</v>
      </c>
      <c r="J11" s="1">
        <v>-72.638440000000003</v>
      </c>
      <c r="K11" s="2">
        <f t="shared" si="0"/>
        <v>72.638440000000003</v>
      </c>
      <c r="L11">
        <v>71.825969748524841</v>
      </c>
      <c r="M11">
        <f t="shared" si="1"/>
        <v>1.0113116502891608</v>
      </c>
      <c r="Z11" s="2">
        <v>497.88560000000001</v>
      </c>
      <c r="AA11">
        <v>72.638440000000003</v>
      </c>
      <c r="AB11">
        <f t="shared" si="2"/>
        <v>15.836869186046512</v>
      </c>
      <c r="AC11">
        <f t="shared" si="3"/>
        <v>43.436527198150351</v>
      </c>
      <c r="AD11" s="1">
        <f t="shared" si="4"/>
        <v>3222178.1134287976</v>
      </c>
      <c r="AE11" s="3">
        <f t="shared" si="5"/>
        <v>139960227.26123476</v>
      </c>
      <c r="AG11">
        <v>139960227.26123476</v>
      </c>
      <c r="AH11">
        <v>15.836869186046512</v>
      </c>
      <c r="AJ11">
        <f t="shared" si="6"/>
        <v>63.953547786895456</v>
      </c>
    </row>
    <row r="12" spans="1:36" x14ac:dyDescent="0.35">
      <c r="A12">
        <v>1</v>
      </c>
      <c r="B12" t="s">
        <v>19</v>
      </c>
      <c r="C12" s="1">
        <v>0</v>
      </c>
      <c r="D12" s="1">
        <v>0</v>
      </c>
      <c r="E12" s="1">
        <v>0</v>
      </c>
      <c r="H12">
        <v>3.5</v>
      </c>
      <c r="I12" s="2">
        <v>497.55970000000002</v>
      </c>
      <c r="J12" s="1">
        <v>-72.07741</v>
      </c>
      <c r="K12" s="2">
        <f t="shared" si="0"/>
        <v>72.07741</v>
      </c>
      <c r="L12">
        <v>71.27134663167962</v>
      </c>
      <c r="M12">
        <f t="shared" si="1"/>
        <v>1.0113097816502052</v>
      </c>
      <c r="Z12" s="2">
        <v>497.55970000000002</v>
      </c>
      <c r="AA12">
        <v>72.07741</v>
      </c>
      <c r="AB12">
        <f t="shared" si="2"/>
        <v>15.714551598837209</v>
      </c>
      <c r="AC12">
        <f t="shared" si="3"/>
        <v>43.436527198150351</v>
      </c>
      <c r="AD12" s="1">
        <f t="shared" si="4"/>
        <v>3216871.4723838377</v>
      </c>
      <c r="AE12" s="3">
        <f t="shared" si="5"/>
        <v>139729725.20315453</v>
      </c>
      <c r="AG12">
        <v>139729725.20315453</v>
      </c>
      <c r="AH12">
        <v>15.714551598837209</v>
      </c>
      <c r="AJ12">
        <f t="shared" si="6"/>
        <v>63.928024021142427</v>
      </c>
    </row>
    <row r="13" spans="1:36" x14ac:dyDescent="0.35">
      <c r="A13">
        <v>1</v>
      </c>
      <c r="B13" t="s">
        <v>20</v>
      </c>
      <c r="C13" s="1">
        <v>0</v>
      </c>
      <c r="D13" s="1">
        <v>0</v>
      </c>
      <c r="E13" s="1">
        <v>0</v>
      </c>
      <c r="H13">
        <v>4</v>
      </c>
      <c r="I13" s="2">
        <v>497.2364</v>
      </c>
      <c r="J13" s="1">
        <v>-71.532669999999996</v>
      </c>
      <c r="K13" s="2">
        <f t="shared" si="0"/>
        <v>71.532669999999996</v>
      </c>
      <c r="L13">
        <v>70.732822582061061</v>
      </c>
      <c r="M13">
        <f t="shared" si="1"/>
        <v>1.0113080093334461</v>
      </c>
      <c r="Z13" s="2">
        <v>497.2364</v>
      </c>
      <c r="AA13">
        <v>71.532669999999996</v>
      </c>
      <c r="AB13">
        <f t="shared" si="2"/>
        <v>15.595785610465114</v>
      </c>
      <c r="AC13">
        <f t="shared" si="3"/>
        <v>43.436527198150351</v>
      </c>
      <c r="AD13" s="1">
        <f t="shared" si="4"/>
        <v>3211607.1672293879</v>
      </c>
      <c r="AE13" s="3">
        <f t="shared" si="5"/>
        <v>139501062.06913391</v>
      </c>
      <c r="AG13">
        <v>139501062.06913391</v>
      </c>
      <c r="AH13">
        <v>15.595785610465114</v>
      </c>
      <c r="AJ13">
        <f t="shared" si="6"/>
        <v>63.902672660891454</v>
      </c>
    </row>
    <row r="14" spans="1:36" x14ac:dyDescent="0.35">
      <c r="A14">
        <v>1</v>
      </c>
      <c r="B14" t="s">
        <v>21</v>
      </c>
      <c r="C14" s="1">
        <v>0</v>
      </c>
      <c r="D14" s="1">
        <v>0</v>
      </c>
      <c r="E14" s="1">
        <v>0</v>
      </c>
      <c r="H14">
        <v>4.5</v>
      </c>
      <c r="I14" s="2">
        <v>496.91570000000002</v>
      </c>
      <c r="J14" s="1">
        <v>-71.003990000000002</v>
      </c>
      <c r="K14" s="2">
        <f t="shared" si="0"/>
        <v>71.003990000000002</v>
      </c>
      <c r="L14">
        <v>70.210174930758782</v>
      </c>
      <c r="M14">
        <f t="shared" si="1"/>
        <v>1.0113062682157405</v>
      </c>
      <c r="Z14" s="2">
        <v>496.91570000000002</v>
      </c>
      <c r="AA14">
        <v>71.003990000000002</v>
      </c>
      <c r="AB14">
        <f t="shared" si="2"/>
        <v>15.480521075581395</v>
      </c>
      <c r="AC14">
        <f t="shared" si="3"/>
        <v>43.436527198150351</v>
      </c>
      <c r="AD14" s="1">
        <f t="shared" si="4"/>
        <v>3206385.1979654455</v>
      </c>
      <c r="AE14" s="3">
        <f t="shared" si="5"/>
        <v>139274237.85917276</v>
      </c>
      <c r="AG14">
        <v>139274237.85917276</v>
      </c>
      <c r="AH14">
        <v>15.480521075581395</v>
      </c>
      <c r="AJ14">
        <f t="shared" si="6"/>
        <v>63.877494368184998</v>
      </c>
    </row>
    <row r="15" spans="1:36" x14ac:dyDescent="0.35">
      <c r="A15">
        <v>1</v>
      </c>
      <c r="B15" t="s">
        <v>22</v>
      </c>
      <c r="C15" s="1">
        <v>0</v>
      </c>
      <c r="D15" s="1">
        <v>0</v>
      </c>
      <c r="E15" s="1">
        <v>0</v>
      </c>
      <c r="H15">
        <v>5</v>
      </c>
      <c r="I15" s="2">
        <v>496.59750000000003</v>
      </c>
      <c r="J15" s="1">
        <v>-70.491129999999998</v>
      </c>
      <c r="K15" s="2">
        <f t="shared" si="0"/>
        <v>70.491129999999998</v>
      </c>
      <c r="L15">
        <v>69.703177765157449</v>
      </c>
      <c r="M15">
        <f t="shared" si="1"/>
        <v>1.0113043947221072</v>
      </c>
      <c r="Z15" s="2">
        <v>496.59750000000003</v>
      </c>
      <c r="AA15">
        <v>70.491129999999998</v>
      </c>
      <c r="AB15">
        <f t="shared" si="2"/>
        <v>15.368705668604651</v>
      </c>
      <c r="AC15">
        <f t="shared" si="3"/>
        <v>43.436527198150351</v>
      </c>
      <c r="AD15" s="1">
        <f t="shared" si="4"/>
        <v>3201203.9362885323</v>
      </c>
      <c r="AE15" s="3">
        <f t="shared" si="5"/>
        <v>139049181.8454228</v>
      </c>
      <c r="AG15">
        <v>139049181.8454228</v>
      </c>
      <c r="AH15">
        <v>15.368705668604651</v>
      </c>
      <c r="AJ15">
        <f t="shared" si="6"/>
        <v>63.852481937531394</v>
      </c>
    </row>
    <row r="16" spans="1:36" x14ac:dyDescent="0.35">
      <c r="A16">
        <v>1</v>
      </c>
      <c r="B16" t="s">
        <v>23</v>
      </c>
      <c r="C16" s="1">
        <v>8088.5330000000004</v>
      </c>
      <c r="D16" s="1">
        <v>26348.73</v>
      </c>
      <c r="E16" s="1">
        <v>41.800280000000001</v>
      </c>
      <c r="H16">
        <v>5.5</v>
      </c>
      <c r="I16" s="2">
        <v>496.28179999999998</v>
      </c>
      <c r="J16" s="1">
        <v>-69.993840000000006</v>
      </c>
      <c r="K16" s="2">
        <f t="shared" si="0"/>
        <v>69.993840000000006</v>
      </c>
      <c r="L16">
        <v>69.211566195196639</v>
      </c>
      <c r="M16">
        <f t="shared" si="1"/>
        <v>1.0113026456097978</v>
      </c>
      <c r="Z16" s="2">
        <v>496.28179999999998</v>
      </c>
      <c r="AA16">
        <v>69.993840000000006</v>
      </c>
      <c r="AB16">
        <f t="shared" si="2"/>
        <v>15.260284883720932</v>
      </c>
      <c r="AC16">
        <f t="shared" si="3"/>
        <v>43.436527198150351</v>
      </c>
      <c r="AD16" s="1">
        <f t="shared" si="4"/>
        <v>3196063.3821986462</v>
      </c>
      <c r="AE16" s="3">
        <f t="shared" si="5"/>
        <v>138825894.02788389</v>
      </c>
      <c r="AG16">
        <v>138825894.02788389</v>
      </c>
      <c r="AH16">
        <v>15.260284883720932</v>
      </c>
      <c r="AJ16">
        <f t="shared" si="6"/>
        <v>63.827635998135385</v>
      </c>
    </row>
    <row r="17" spans="1:36" x14ac:dyDescent="0.35">
      <c r="A17">
        <v>1.5</v>
      </c>
      <c r="B17" t="s">
        <v>17</v>
      </c>
      <c r="C17" s="1">
        <v>0</v>
      </c>
      <c r="D17" s="1">
        <v>0</v>
      </c>
      <c r="E17" s="1">
        <v>0</v>
      </c>
      <c r="H17">
        <v>6</v>
      </c>
      <c r="I17" s="2">
        <v>495.96850000000001</v>
      </c>
      <c r="J17" s="1">
        <v>-69.511889999999994</v>
      </c>
      <c r="K17" s="2">
        <f t="shared" si="0"/>
        <v>69.511889999999994</v>
      </c>
      <c r="L17">
        <v>68.735089466350175</v>
      </c>
      <c r="M17">
        <f t="shared" si="1"/>
        <v>1.0113013678992897</v>
      </c>
      <c r="Z17" s="2">
        <v>495.96850000000001</v>
      </c>
      <c r="AA17">
        <v>69.511889999999994</v>
      </c>
      <c r="AB17">
        <f t="shared" si="2"/>
        <v>15.155208575581394</v>
      </c>
      <c r="AC17">
        <f t="shared" si="3"/>
        <v>43.436527198150351</v>
      </c>
      <c r="AD17" s="1">
        <f t="shared" si="4"/>
        <v>3190961.9073923081</v>
      </c>
      <c r="AE17" s="3">
        <f t="shared" si="5"/>
        <v>138604303.67870772</v>
      </c>
      <c r="AG17">
        <v>138604303.67870772</v>
      </c>
      <c r="AH17">
        <v>15.155208575581394</v>
      </c>
      <c r="AJ17">
        <f t="shared" si="6"/>
        <v>63.80294929292846</v>
      </c>
    </row>
    <row r="18" spans="1:36" x14ac:dyDescent="0.35">
      <c r="A18">
        <v>1.5</v>
      </c>
      <c r="B18" t="s">
        <v>18</v>
      </c>
      <c r="C18" s="1">
        <v>0</v>
      </c>
      <c r="D18" s="1">
        <v>0</v>
      </c>
      <c r="E18" s="1">
        <v>0</v>
      </c>
      <c r="H18">
        <v>6.5</v>
      </c>
      <c r="I18" s="2">
        <v>495.65750000000003</v>
      </c>
      <c r="J18" s="1">
        <v>-69.045019999999994</v>
      </c>
      <c r="K18" s="2">
        <f t="shared" si="0"/>
        <v>69.045019999999994</v>
      </c>
      <c r="L18">
        <v>68.273529260846587</v>
      </c>
      <c r="M18">
        <f t="shared" si="1"/>
        <v>1.0112999979275399</v>
      </c>
      <c r="Z18" s="2">
        <v>495.65750000000003</v>
      </c>
      <c r="AA18">
        <v>69.045019999999994</v>
      </c>
      <c r="AB18">
        <f t="shared" si="2"/>
        <v>15.053420058139533</v>
      </c>
      <c r="AC18">
        <f t="shared" si="3"/>
        <v>43.436527198150351</v>
      </c>
      <c r="AD18" s="1">
        <f t="shared" si="4"/>
        <v>3185897.8835660354</v>
      </c>
      <c r="AE18" s="3">
        <f t="shared" si="5"/>
        <v>138384340.07004574</v>
      </c>
      <c r="AG18">
        <v>138384340.07004574</v>
      </c>
      <c r="AH18">
        <v>15.053420058139533</v>
      </c>
      <c r="AJ18">
        <f t="shared" si="6"/>
        <v>63.778414525240862</v>
      </c>
    </row>
    <row r="19" spans="1:36" x14ac:dyDescent="0.35">
      <c r="A19">
        <v>1.5</v>
      </c>
      <c r="B19" t="s">
        <v>19</v>
      </c>
      <c r="C19" s="1">
        <v>0</v>
      </c>
      <c r="D19" s="1">
        <v>0</v>
      </c>
      <c r="E19" s="1">
        <v>0</v>
      </c>
      <c r="H19">
        <v>7</v>
      </c>
      <c r="I19" s="2">
        <v>495.34870000000001</v>
      </c>
      <c r="J19" s="1">
        <v>-68.592969999999994</v>
      </c>
      <c r="K19" s="2">
        <f t="shared" si="0"/>
        <v>68.592969999999994</v>
      </c>
      <c r="L19">
        <v>67.82662764128203</v>
      </c>
      <c r="M19">
        <f t="shared" si="1"/>
        <v>1.0112985472721858</v>
      </c>
      <c r="Z19" s="2">
        <v>495.34870000000001</v>
      </c>
      <c r="AA19">
        <v>68.592969999999994</v>
      </c>
      <c r="AB19">
        <f t="shared" si="2"/>
        <v>14.954862645348836</v>
      </c>
      <c r="AC19">
        <f t="shared" si="3"/>
        <v>43.436527198150351</v>
      </c>
      <c r="AD19" s="1">
        <f t="shared" si="4"/>
        <v>3180869.6824163464</v>
      </c>
      <c r="AE19" s="3">
        <f t="shared" si="5"/>
        <v>138165932.47404951</v>
      </c>
      <c r="AG19">
        <v>138165932.47404951</v>
      </c>
      <c r="AH19">
        <v>14.954862645348836</v>
      </c>
      <c r="AJ19">
        <f t="shared" si="6"/>
        <v>63.754024359200784</v>
      </c>
    </row>
    <row r="20" spans="1:36" x14ac:dyDescent="0.35">
      <c r="A20">
        <v>1.5</v>
      </c>
      <c r="B20" t="s">
        <v>20</v>
      </c>
      <c r="C20" s="1">
        <v>0</v>
      </c>
      <c r="D20" s="1">
        <v>0</v>
      </c>
      <c r="E20" s="1">
        <v>0</v>
      </c>
      <c r="H20">
        <v>7.5</v>
      </c>
      <c r="I20" s="2">
        <v>495.0421</v>
      </c>
      <c r="J20" s="1">
        <v>-68.155450000000002</v>
      </c>
      <c r="K20" s="2">
        <f t="shared" si="0"/>
        <v>68.155450000000002</v>
      </c>
      <c r="L20">
        <v>67.394088553409375</v>
      </c>
      <c r="M20">
        <f t="shared" si="1"/>
        <v>1.0112971547346805</v>
      </c>
      <c r="Z20" s="2">
        <v>495.0421</v>
      </c>
      <c r="AA20">
        <v>68.155450000000002</v>
      </c>
      <c r="AB20">
        <f t="shared" si="2"/>
        <v>14.859473110465116</v>
      </c>
      <c r="AC20">
        <f t="shared" si="3"/>
        <v>43.436527198150351</v>
      </c>
      <c r="AD20" s="1">
        <f t="shared" si="4"/>
        <v>3175877.3039432424</v>
      </c>
      <c r="AE20" s="3">
        <f t="shared" si="5"/>
        <v>137949080.89071906</v>
      </c>
      <c r="AG20">
        <v>137949080.89071906</v>
      </c>
      <c r="AH20">
        <v>14.859473110465116</v>
      </c>
      <c r="AJ20">
        <f t="shared" si="6"/>
        <v>63.729779332480518</v>
      </c>
    </row>
    <row r="21" spans="1:36" x14ac:dyDescent="0.35">
      <c r="A21">
        <v>1.5</v>
      </c>
      <c r="B21" t="s">
        <v>21</v>
      </c>
      <c r="C21" s="1">
        <v>0</v>
      </c>
      <c r="D21" s="1">
        <v>0</v>
      </c>
      <c r="E21" s="1">
        <v>0</v>
      </c>
      <c r="H21">
        <v>8</v>
      </c>
      <c r="I21" s="2">
        <v>494.73759999999999</v>
      </c>
      <c r="J21" s="1">
        <v>-67.732200000000006</v>
      </c>
      <c r="K21" s="2">
        <f t="shared" si="0"/>
        <v>67.732200000000006</v>
      </c>
      <c r="L21">
        <v>66.975647491036966</v>
      </c>
      <c r="M21">
        <f t="shared" si="1"/>
        <v>1.0112959342283967</v>
      </c>
      <c r="Z21" s="2">
        <v>494.73759999999999</v>
      </c>
      <c r="AA21">
        <v>67.732200000000006</v>
      </c>
      <c r="AB21">
        <f t="shared" si="2"/>
        <v>14.767194767441861</v>
      </c>
      <c r="AC21">
        <f t="shared" si="3"/>
        <v>43.436527198150351</v>
      </c>
      <c r="AD21" s="1">
        <f t="shared" si="4"/>
        <v>3170919.1198432413</v>
      </c>
      <c r="AE21" s="3">
        <f t="shared" si="5"/>
        <v>137733714.59220591</v>
      </c>
      <c r="AG21">
        <v>137733714.59220591</v>
      </c>
      <c r="AH21">
        <v>14.767194767441861</v>
      </c>
      <c r="AJ21">
        <f t="shared" si="6"/>
        <v>63.705672059758761</v>
      </c>
    </row>
    <row r="22" spans="1:36" x14ac:dyDescent="0.35">
      <c r="A22">
        <v>1.5</v>
      </c>
      <c r="B22" t="s">
        <v>22</v>
      </c>
      <c r="C22" s="1">
        <v>0</v>
      </c>
      <c r="D22" s="1">
        <v>0</v>
      </c>
      <c r="E22" s="1">
        <v>0</v>
      </c>
      <c r="H22">
        <v>8.5</v>
      </c>
      <c r="I22" s="2">
        <v>494.43520000000001</v>
      </c>
      <c r="J22" s="1">
        <v>-67.322890000000001</v>
      </c>
      <c r="K22" s="2">
        <f t="shared" si="0"/>
        <v>67.322890000000001</v>
      </c>
      <c r="L22">
        <v>66.57098406794718</v>
      </c>
      <c r="M22">
        <f t="shared" si="1"/>
        <v>1.0112947997176274</v>
      </c>
      <c r="Z22" s="2">
        <v>494.43520000000001</v>
      </c>
      <c r="AA22">
        <v>67.322890000000001</v>
      </c>
      <c r="AB22">
        <f t="shared" si="2"/>
        <v>14.67795566860465</v>
      </c>
      <c r="AC22">
        <f t="shared" si="3"/>
        <v>43.436527198150351</v>
      </c>
      <c r="AD22" s="1">
        <f t="shared" si="4"/>
        <v>3165995.1301163449</v>
      </c>
      <c r="AE22" s="3">
        <f t="shared" si="5"/>
        <v>137519833.57851017</v>
      </c>
      <c r="AG22">
        <v>137519833.57851017</v>
      </c>
      <c r="AH22">
        <v>14.67795566860465</v>
      </c>
      <c r="AJ22">
        <f t="shared" si="6"/>
        <v>63.68170304825999</v>
      </c>
    </row>
    <row r="23" spans="1:36" x14ac:dyDescent="0.35">
      <c r="A23">
        <v>1.5</v>
      </c>
      <c r="B23" t="s">
        <v>23</v>
      </c>
      <c r="C23" s="1">
        <v>8067.4889999999996</v>
      </c>
      <c r="D23" s="1">
        <v>25918.38</v>
      </c>
      <c r="E23" s="1">
        <v>41.380310000000001</v>
      </c>
      <c r="H23">
        <v>9</v>
      </c>
      <c r="I23" s="2">
        <v>494.13479999999998</v>
      </c>
      <c r="J23" s="1">
        <v>-66.927189999999996</v>
      </c>
      <c r="K23" s="2">
        <f t="shared" si="0"/>
        <v>66.927189999999996</v>
      </c>
      <c r="L23">
        <v>66.179772653843131</v>
      </c>
      <c r="M23">
        <f t="shared" si="1"/>
        <v>1.0112937430303104</v>
      </c>
      <c r="Z23" s="2">
        <v>494.13479999999998</v>
      </c>
      <c r="AA23">
        <v>66.927189999999996</v>
      </c>
      <c r="AB23">
        <f t="shared" si="2"/>
        <v>14.591683866279068</v>
      </c>
      <c r="AC23">
        <f t="shared" si="3"/>
        <v>43.436527198150351</v>
      </c>
      <c r="AD23" s="1">
        <f t="shared" si="4"/>
        <v>3161103.7064590687</v>
      </c>
      <c r="AE23" s="3">
        <f t="shared" si="5"/>
        <v>137307367.12178323</v>
      </c>
      <c r="AG23">
        <v>137307367.12178323</v>
      </c>
      <c r="AH23">
        <v>14.591683866279068</v>
      </c>
      <c r="AJ23">
        <f t="shared" si="6"/>
        <v>63.657864863942535</v>
      </c>
    </row>
    <row r="24" spans="1:36" x14ac:dyDescent="0.35">
      <c r="A24">
        <v>2</v>
      </c>
      <c r="B24" t="s">
        <v>17</v>
      </c>
      <c r="C24" s="1">
        <v>0</v>
      </c>
      <c r="D24" s="1">
        <v>0</v>
      </c>
      <c r="E24" s="1">
        <v>0</v>
      </c>
      <c r="H24">
        <v>9.5</v>
      </c>
      <c r="I24" s="2">
        <v>493.83620000000002</v>
      </c>
      <c r="J24" s="1">
        <v>-66.544790000000006</v>
      </c>
      <c r="K24" s="2">
        <f t="shared" si="0"/>
        <v>66.544790000000006</v>
      </c>
      <c r="L24">
        <v>65.80171788586334</v>
      </c>
      <c r="M24">
        <f t="shared" si="1"/>
        <v>1.0112925944490623</v>
      </c>
      <c r="Z24" s="2">
        <v>493.83620000000002</v>
      </c>
      <c r="AA24">
        <v>66.544790000000006</v>
      </c>
      <c r="AB24">
        <f t="shared" si="2"/>
        <v>14.508311773255816</v>
      </c>
      <c r="AC24">
        <f t="shared" si="3"/>
        <v>43.436527198150351</v>
      </c>
      <c r="AD24" s="1">
        <f t="shared" si="4"/>
        <v>3156241.5922644553</v>
      </c>
      <c r="AE24" s="3">
        <f t="shared" si="5"/>
        <v>137096173.76632839</v>
      </c>
      <c r="AG24">
        <v>137096173.76632839</v>
      </c>
      <c r="AH24">
        <v>14.508311773255816</v>
      </c>
      <c r="AJ24">
        <f t="shared" si="6"/>
        <v>63.634142085635688</v>
      </c>
    </row>
    <row r="25" spans="1:36" x14ac:dyDescent="0.35">
      <c r="A25">
        <v>2</v>
      </c>
      <c r="B25" t="s">
        <v>18</v>
      </c>
      <c r="C25" s="1">
        <v>0</v>
      </c>
      <c r="D25" s="1">
        <v>0</v>
      </c>
      <c r="E25" s="1">
        <v>0</v>
      </c>
      <c r="H25">
        <v>10</v>
      </c>
      <c r="I25" s="2">
        <v>493.53960000000001</v>
      </c>
      <c r="J25" s="1">
        <v>-66.175349999999995</v>
      </c>
      <c r="K25" s="2">
        <f t="shared" si="0"/>
        <v>66.175349999999995</v>
      </c>
      <c r="L25">
        <v>65.436458103268251</v>
      </c>
      <c r="M25">
        <f t="shared" si="1"/>
        <v>1.0112917464995685</v>
      </c>
      <c r="Z25" s="2">
        <v>493.53960000000001</v>
      </c>
      <c r="AA25">
        <v>66.175349999999995</v>
      </c>
      <c r="AB25">
        <f t="shared" si="2"/>
        <v>14.427765261627906</v>
      </c>
      <c r="AC25">
        <f t="shared" si="3"/>
        <v>43.436527198150351</v>
      </c>
      <c r="AD25" s="1">
        <f t="shared" si="4"/>
        <v>3151412.0441394625</v>
      </c>
      <c r="AE25" s="3">
        <f t="shared" si="5"/>
        <v>136886394.96784237</v>
      </c>
      <c r="AG25">
        <v>136886394.96784237</v>
      </c>
      <c r="AH25">
        <v>14.427765261627906</v>
      </c>
      <c r="AJ25">
        <f t="shared" si="6"/>
        <v>63.61055105163117</v>
      </c>
    </row>
    <row r="26" spans="1:36" x14ac:dyDescent="0.35">
      <c r="A26">
        <v>2</v>
      </c>
      <c r="B26" t="s">
        <v>19</v>
      </c>
      <c r="C26" s="1">
        <v>0</v>
      </c>
      <c r="D26" s="1">
        <v>0</v>
      </c>
      <c r="E26" s="1">
        <v>0</v>
      </c>
      <c r="H26">
        <v>12</v>
      </c>
      <c r="I26" s="2">
        <v>492.37020000000001</v>
      </c>
      <c r="J26" s="1">
        <v>-64.821079999999995</v>
      </c>
      <c r="K26" s="2">
        <f t="shared" si="0"/>
        <v>64.821079999999995</v>
      </c>
      <c r="L26">
        <v>64.097549831077401</v>
      </c>
      <c r="M26">
        <f t="shared" si="1"/>
        <v>1.0112879536086696</v>
      </c>
      <c r="Z26" s="2">
        <v>492.37020000000001</v>
      </c>
      <c r="AA26">
        <v>64.821079999999995</v>
      </c>
      <c r="AB26">
        <f t="shared" si="2"/>
        <v>14.132502906976741</v>
      </c>
      <c r="AC26">
        <f t="shared" si="3"/>
        <v>43.436527198150351</v>
      </c>
      <c r="AD26" s="1">
        <f t="shared" si="4"/>
        <v>3132370.6632312834</v>
      </c>
      <c r="AE26" s="3">
        <f t="shared" si="5"/>
        <v>136059303.50813389</v>
      </c>
      <c r="AG26">
        <v>136059303.50813389</v>
      </c>
      <c r="AH26">
        <v>14.132502906976741</v>
      </c>
      <c r="AJ26">
        <f t="shared" si="6"/>
        <v>63.517274013966379</v>
      </c>
    </row>
    <row r="27" spans="1:36" x14ac:dyDescent="0.35">
      <c r="A27">
        <v>2</v>
      </c>
      <c r="B27" t="s">
        <v>20</v>
      </c>
      <c r="C27" s="1">
        <v>0</v>
      </c>
      <c r="D27" s="1">
        <v>0</v>
      </c>
      <c r="E27" s="1">
        <v>0</v>
      </c>
      <c r="H27">
        <v>14</v>
      </c>
      <c r="I27" s="2">
        <v>491.22640000000001</v>
      </c>
      <c r="J27" s="1">
        <v>-63.650860000000002</v>
      </c>
      <c r="K27" s="2">
        <f t="shared" si="0"/>
        <v>63.650860000000002</v>
      </c>
      <c r="L27">
        <v>62.940530047437669</v>
      </c>
      <c r="M27">
        <f t="shared" si="1"/>
        <v>1.0112857319763111</v>
      </c>
      <c r="Z27" s="2">
        <v>491.22640000000001</v>
      </c>
      <c r="AA27">
        <v>63.650860000000002</v>
      </c>
      <c r="AB27">
        <f t="shared" si="2"/>
        <v>13.87736773255814</v>
      </c>
      <c r="AC27">
        <f t="shared" si="3"/>
        <v>43.436527198150351</v>
      </c>
      <c r="AD27" s="1">
        <f t="shared" si="4"/>
        <v>3113746.1280142698</v>
      </c>
      <c r="AE27" s="3">
        <f t="shared" si="5"/>
        <v>135250318.37762716</v>
      </c>
      <c r="AG27">
        <v>135250318.37762716</v>
      </c>
      <c r="AH27">
        <v>13.87736773255814</v>
      </c>
      <c r="AJ27">
        <f t="shared" si="6"/>
        <v>63.425626642429101</v>
      </c>
    </row>
    <row r="28" spans="1:36" x14ac:dyDescent="0.35">
      <c r="A28">
        <v>2</v>
      </c>
      <c r="B28" t="s">
        <v>21</v>
      </c>
      <c r="C28" s="1">
        <v>0</v>
      </c>
      <c r="D28" s="1">
        <v>0</v>
      </c>
      <c r="E28" s="1">
        <v>0</v>
      </c>
      <c r="H28">
        <v>16</v>
      </c>
      <c r="I28" s="2">
        <v>490.10520000000002</v>
      </c>
      <c r="J28" s="1">
        <v>-62.64575</v>
      </c>
      <c r="K28" s="2">
        <f t="shared" si="0"/>
        <v>62.64575</v>
      </c>
      <c r="L28">
        <v>61.946778709084796</v>
      </c>
      <c r="M28">
        <f t="shared" si="1"/>
        <v>1.0112834162725026</v>
      </c>
      <c r="Z28" s="2">
        <v>490.10520000000002</v>
      </c>
      <c r="AA28">
        <v>62.64575</v>
      </c>
      <c r="AB28">
        <f t="shared" si="2"/>
        <v>13.658230377906976</v>
      </c>
      <c r="AC28">
        <f t="shared" si="3"/>
        <v>43.436527198150351</v>
      </c>
      <c r="AD28" s="1">
        <f t="shared" si="4"/>
        <v>3095489.5893839891</v>
      </c>
      <c r="AE28" s="3">
        <f t="shared" si="5"/>
        <v>134457317.7408689</v>
      </c>
      <c r="AG28">
        <v>134457317.7408689</v>
      </c>
      <c r="AH28">
        <v>13.658230377906976</v>
      </c>
      <c r="AJ28">
        <f t="shared" si="6"/>
        <v>63.335390202591128</v>
      </c>
    </row>
    <row r="29" spans="1:36" x14ac:dyDescent="0.35">
      <c r="A29">
        <v>2</v>
      </c>
      <c r="B29" t="s">
        <v>22</v>
      </c>
      <c r="C29" s="1">
        <v>0</v>
      </c>
      <c r="D29" s="1">
        <v>0</v>
      </c>
      <c r="E29" s="1">
        <v>0</v>
      </c>
      <c r="H29">
        <v>18</v>
      </c>
      <c r="I29" s="2">
        <v>489.00369999999998</v>
      </c>
      <c r="J29" s="1">
        <v>-61.787019999999998</v>
      </c>
      <c r="K29" s="2">
        <f t="shared" si="0"/>
        <v>61.787019999999998</v>
      </c>
      <c r="L29">
        <v>61.097740957575212</v>
      </c>
      <c r="M29">
        <f t="shared" si="1"/>
        <v>1.0112815798362071</v>
      </c>
      <c r="Z29" s="2">
        <v>489.00369999999998</v>
      </c>
      <c r="AA29">
        <v>61.787019999999998</v>
      </c>
      <c r="AB29">
        <f t="shared" si="2"/>
        <v>13.471007267441859</v>
      </c>
      <c r="AC29">
        <f t="shared" si="3"/>
        <v>43.436527198150351</v>
      </c>
      <c r="AD29" s="1">
        <f t="shared" si="4"/>
        <v>3077553.8265394871</v>
      </c>
      <c r="AE29" s="3">
        <f t="shared" si="5"/>
        <v>133678250.49025412</v>
      </c>
      <c r="AG29">
        <v>133678250.49025412</v>
      </c>
      <c r="AH29">
        <v>13.471007267441859</v>
      </c>
      <c r="AJ29">
        <f t="shared" si="6"/>
        <v>63.246349729825013</v>
      </c>
    </row>
    <row r="30" spans="1:36" x14ac:dyDescent="0.35">
      <c r="A30">
        <v>2</v>
      </c>
      <c r="B30" t="s">
        <v>23</v>
      </c>
      <c r="C30" s="1">
        <v>8046.5950000000003</v>
      </c>
      <c r="D30" s="1">
        <v>25500.84</v>
      </c>
      <c r="E30" s="1">
        <v>40.971589999999999</v>
      </c>
      <c r="H30">
        <v>20</v>
      </c>
      <c r="I30" s="2">
        <v>487.9194</v>
      </c>
      <c r="J30" s="1">
        <v>-61.057389999999998</v>
      </c>
      <c r="K30" s="2">
        <f t="shared" si="0"/>
        <v>61.057389999999998</v>
      </c>
      <c r="L30">
        <v>60.376310399315848</v>
      </c>
      <c r="M30">
        <f t="shared" si="1"/>
        <v>1.01128057670599</v>
      </c>
      <c r="Z30" s="2">
        <v>487.9194</v>
      </c>
      <c r="AA30">
        <v>61.057389999999998</v>
      </c>
      <c r="AB30">
        <f t="shared" si="2"/>
        <v>13.311930959302325</v>
      </c>
      <c r="AC30">
        <f t="shared" si="3"/>
        <v>43.436527198150351</v>
      </c>
      <c r="AD30" s="1">
        <f t="shared" si="4"/>
        <v>3059898.1318937382</v>
      </c>
      <c r="AE30" s="3">
        <f t="shared" si="5"/>
        <v>132911348.42957181</v>
      </c>
      <c r="AG30">
        <v>132911348.42957181</v>
      </c>
      <c r="AH30">
        <v>13.311930959302325</v>
      </c>
      <c r="AJ30">
        <f t="shared" si="6"/>
        <v>63.158318692985588</v>
      </c>
    </row>
    <row r="31" spans="1:36" x14ac:dyDescent="0.35">
      <c r="A31">
        <v>2.5</v>
      </c>
      <c r="B31" t="s">
        <v>17</v>
      </c>
      <c r="C31" s="1">
        <v>0</v>
      </c>
      <c r="D31" s="1">
        <v>0</v>
      </c>
      <c r="E31" s="1">
        <v>0</v>
      </c>
      <c r="H31">
        <v>22</v>
      </c>
      <c r="I31" s="2">
        <v>486.8503</v>
      </c>
      <c r="J31" s="1">
        <v>-60.441209999999998</v>
      </c>
      <c r="K31" s="2">
        <f t="shared" si="0"/>
        <v>60.441209999999998</v>
      </c>
      <c r="L31">
        <v>59.767054645792761</v>
      </c>
      <c r="M31">
        <f t="shared" si="1"/>
        <v>1.0112797151909625</v>
      </c>
      <c r="Z31" s="2">
        <v>486.8503</v>
      </c>
      <c r="AA31">
        <v>60.441209999999998</v>
      </c>
      <c r="AB31">
        <f t="shared" si="2"/>
        <v>13.177589389534882</v>
      </c>
      <c r="AC31">
        <f t="shared" si="3"/>
        <v>43.436527198150351</v>
      </c>
      <c r="AD31" s="1">
        <f t="shared" si="4"/>
        <v>3042489.9393771188</v>
      </c>
      <c r="AE31" s="3">
        <f t="shared" si="5"/>
        <v>132155197.00185303</v>
      </c>
      <c r="AG31">
        <v>132155197.00185303</v>
      </c>
      <c r="AH31">
        <v>13.177589389534882</v>
      </c>
      <c r="AJ31">
        <f t="shared" si="6"/>
        <v>63.071147921791983</v>
      </c>
    </row>
    <row r="32" spans="1:36" x14ac:dyDescent="0.35">
      <c r="A32">
        <v>2.5</v>
      </c>
      <c r="B32" t="s">
        <v>18</v>
      </c>
      <c r="C32" s="1">
        <v>0</v>
      </c>
      <c r="D32" s="1">
        <v>0</v>
      </c>
      <c r="E32" s="1">
        <v>0</v>
      </c>
      <c r="H32">
        <v>24</v>
      </c>
      <c r="I32" s="2">
        <v>485.7944</v>
      </c>
      <c r="J32" s="1">
        <v>-59.924660000000003</v>
      </c>
      <c r="K32" s="2">
        <f t="shared" si="0"/>
        <v>59.924660000000003</v>
      </c>
      <c r="L32">
        <v>59.256288671551189</v>
      </c>
      <c r="M32">
        <f t="shared" si="1"/>
        <v>1.0112793315854371</v>
      </c>
      <c r="Z32" s="2">
        <v>485.7944</v>
      </c>
      <c r="AA32">
        <v>59.924660000000003</v>
      </c>
      <c r="AB32">
        <f t="shared" si="2"/>
        <v>13.064969476744187</v>
      </c>
      <c r="AC32">
        <f t="shared" si="3"/>
        <v>43.436527198150351</v>
      </c>
      <c r="AD32" s="1">
        <f t="shared" si="4"/>
        <v>3025296.6829200066</v>
      </c>
      <c r="AE32" s="3">
        <f t="shared" si="5"/>
        <v>131408381.6501289</v>
      </c>
      <c r="AG32">
        <v>131408381.6501289</v>
      </c>
      <c r="AH32">
        <v>13.064969476744187</v>
      </c>
      <c r="AJ32">
        <f t="shared" si="6"/>
        <v>62.984685483271861</v>
      </c>
    </row>
    <row r="33" spans="1:36" x14ac:dyDescent="0.35">
      <c r="A33">
        <v>2.5</v>
      </c>
      <c r="B33" t="s">
        <v>19</v>
      </c>
      <c r="C33" s="1">
        <v>0</v>
      </c>
      <c r="D33" s="1">
        <v>0</v>
      </c>
      <c r="E33" s="1">
        <v>0</v>
      </c>
      <c r="H33">
        <v>26</v>
      </c>
      <c r="I33" s="2">
        <v>484.75009999999997</v>
      </c>
      <c r="J33" s="1">
        <v>-59.495330000000003</v>
      </c>
      <c r="K33" s="2">
        <f t="shared" si="0"/>
        <v>59.495330000000003</v>
      </c>
      <c r="L33">
        <v>58.831790288093757</v>
      </c>
      <c r="M33">
        <f t="shared" si="1"/>
        <v>1.0112785911946067</v>
      </c>
      <c r="Z33" s="2">
        <v>484.75009999999997</v>
      </c>
      <c r="AA33">
        <v>59.495330000000003</v>
      </c>
      <c r="AB33">
        <f t="shared" si="2"/>
        <v>12.971365552325581</v>
      </c>
      <c r="AC33">
        <f t="shared" si="3"/>
        <v>43.436527198150351</v>
      </c>
      <c r="AD33" s="1">
        <f t="shared" si="4"/>
        <v>3008292.3096667039</v>
      </c>
      <c r="AE33" s="3">
        <f t="shared" si="5"/>
        <v>130669770.72882432</v>
      </c>
      <c r="AG33">
        <v>130669770.72882432</v>
      </c>
      <c r="AH33">
        <v>12.971365552325581</v>
      </c>
      <c r="AJ33">
        <f t="shared" si="6"/>
        <v>62.898809664096767</v>
      </c>
    </row>
    <row r="34" spans="1:36" x14ac:dyDescent="0.35">
      <c r="A34">
        <v>2.5</v>
      </c>
      <c r="B34" t="s">
        <v>20</v>
      </c>
      <c r="C34" s="1">
        <v>0</v>
      </c>
      <c r="D34" s="1">
        <v>0</v>
      </c>
      <c r="E34" s="1">
        <v>0</v>
      </c>
      <c r="H34">
        <v>28</v>
      </c>
      <c r="I34" s="2">
        <v>483.71600000000001</v>
      </c>
      <c r="J34" s="1">
        <v>-59.142150000000001</v>
      </c>
      <c r="K34" s="2">
        <f t="shared" si="0"/>
        <v>59.142150000000001</v>
      </c>
      <c r="L34">
        <v>58.482562125108785</v>
      </c>
      <c r="M34">
        <f t="shared" si="1"/>
        <v>1.0112783683019939</v>
      </c>
      <c r="Z34" s="2">
        <v>483.71600000000001</v>
      </c>
      <c r="AA34">
        <v>59.142150000000001</v>
      </c>
      <c r="AB34">
        <f t="shared" si="2"/>
        <v>12.894364098837208</v>
      </c>
      <c r="AC34">
        <f t="shared" si="3"/>
        <v>43.436527198150351</v>
      </c>
      <c r="AD34" s="1">
        <f t="shared" si="4"/>
        <v>2991454.023368476</v>
      </c>
      <c r="AE34" s="3">
        <f t="shared" si="5"/>
        <v>129938374.0480611</v>
      </c>
      <c r="AG34">
        <v>129938374.0480611</v>
      </c>
      <c r="AH34">
        <v>12.894364098837208</v>
      </c>
      <c r="AJ34">
        <f t="shared" si="6"/>
        <v>62.813413124643169</v>
      </c>
    </row>
    <row r="35" spans="1:36" x14ac:dyDescent="0.35">
      <c r="A35">
        <v>2.5</v>
      </c>
      <c r="B35" t="s">
        <v>21</v>
      </c>
      <c r="C35" s="1">
        <v>0</v>
      </c>
      <c r="D35" s="1">
        <v>0</v>
      </c>
      <c r="E35" s="1">
        <v>0</v>
      </c>
      <c r="H35">
        <v>30</v>
      </c>
      <c r="I35" s="2">
        <v>482.69099999999997</v>
      </c>
      <c r="J35" s="1">
        <v>-58.855379999999997</v>
      </c>
      <c r="K35" s="2">
        <f t="shared" si="0"/>
        <v>58.855379999999997</v>
      </c>
      <c r="L35">
        <v>58.198985477611849</v>
      </c>
      <c r="M35">
        <f t="shared" si="1"/>
        <v>1.0112784530005365</v>
      </c>
      <c r="Z35" s="2">
        <v>482.69099999999997</v>
      </c>
      <c r="AA35">
        <v>58.855379999999997</v>
      </c>
      <c r="AB35">
        <f t="shared" si="2"/>
        <v>12.831841569767441</v>
      </c>
      <c r="AC35">
        <f t="shared" si="3"/>
        <v>43.436527198150351</v>
      </c>
      <c r="AD35" s="1">
        <f t="shared" si="4"/>
        <v>2974763.9126870288</v>
      </c>
      <c r="AE35" s="3">
        <f t="shared" si="5"/>
        <v>129213413.60150628</v>
      </c>
      <c r="AG35">
        <v>129213413.60150628</v>
      </c>
      <c r="AH35">
        <v>12.831841569767441</v>
      </c>
      <c r="AJ35">
        <f t="shared" si="6"/>
        <v>62.728411558785368</v>
      </c>
    </row>
    <row r="36" spans="1:36" x14ac:dyDescent="0.35">
      <c r="A36">
        <v>2.5</v>
      </c>
      <c r="B36" t="s">
        <v>22</v>
      </c>
      <c r="C36" s="1">
        <v>0</v>
      </c>
      <c r="D36" s="1">
        <v>0</v>
      </c>
      <c r="E36" s="1">
        <v>0</v>
      </c>
      <c r="H36">
        <v>35</v>
      </c>
      <c r="I36" s="2">
        <v>480.16120000000001</v>
      </c>
      <c r="J36" s="1">
        <v>-58.374789999999997</v>
      </c>
      <c r="K36" s="2">
        <f t="shared" si="0"/>
        <v>58.374789999999997</v>
      </c>
      <c r="L36">
        <v>57.723769809317588</v>
      </c>
      <c r="M36">
        <f t="shared" si="1"/>
        <v>1.0112781994806119</v>
      </c>
      <c r="Z36" s="2">
        <v>480.16120000000001</v>
      </c>
      <c r="AA36">
        <v>58.374789999999997</v>
      </c>
      <c r="AB36">
        <f t="shared" si="2"/>
        <v>12.727061773255812</v>
      </c>
      <c r="AC36">
        <f t="shared" si="3"/>
        <v>43.436527198150351</v>
      </c>
      <c r="AD36" s="1">
        <f t="shared" si="4"/>
        <v>2933571.0912217377</v>
      </c>
      <c r="AE36" s="3">
        <f t="shared" si="5"/>
        <v>127424140.49156061</v>
      </c>
      <c r="AG36">
        <v>127424140.49156061</v>
      </c>
      <c r="AH36">
        <v>12.727061773255812</v>
      </c>
      <c r="AJ36">
        <f t="shared" si="6"/>
        <v>62.517077923040034</v>
      </c>
    </row>
    <row r="37" spans="1:36" x14ac:dyDescent="0.35">
      <c r="A37">
        <v>2.5</v>
      </c>
      <c r="B37" t="s">
        <v>23</v>
      </c>
      <c r="C37" s="1">
        <v>8025.8469999999998</v>
      </c>
      <c r="D37" s="1">
        <v>25095.93</v>
      </c>
      <c r="E37" s="1">
        <v>40.57396</v>
      </c>
      <c r="H37">
        <v>40</v>
      </c>
      <c r="I37" s="2">
        <v>477.66879999999998</v>
      </c>
      <c r="J37" s="1">
        <v>-58.148859999999999</v>
      </c>
      <c r="K37" s="2">
        <f t="shared" si="0"/>
        <v>58.148859999999999</v>
      </c>
      <c r="L37">
        <v>57.500288471893825</v>
      </c>
      <c r="M37">
        <f t="shared" si="1"/>
        <v>1.0112794482487371</v>
      </c>
      <c r="Z37" s="2">
        <v>477.66879999999998</v>
      </c>
      <c r="AA37">
        <v>58.148859999999999</v>
      </c>
      <c r="AB37">
        <f t="shared" si="2"/>
        <v>12.677803779069768</v>
      </c>
      <c r="AC37">
        <f t="shared" si="3"/>
        <v>43.436527198150351</v>
      </c>
      <c r="AD37" s="1">
        <f t="shared" si="4"/>
        <v>2892987.2552583828</v>
      </c>
      <c r="AE37" s="3">
        <f t="shared" si="5"/>
        <v>125661319.59693308</v>
      </c>
      <c r="AG37">
        <v>125661319.59693308</v>
      </c>
      <c r="AH37">
        <v>12.677803779069768</v>
      </c>
      <c r="AJ37">
        <f t="shared" si="6"/>
        <v>62.30668073593057</v>
      </c>
    </row>
    <row r="38" spans="1:36" x14ac:dyDescent="0.35">
      <c r="A38">
        <v>3</v>
      </c>
      <c r="B38" t="s">
        <v>17</v>
      </c>
      <c r="C38" s="1">
        <v>0</v>
      </c>
      <c r="D38" s="1">
        <v>0</v>
      </c>
      <c r="E38" s="1">
        <v>0</v>
      </c>
      <c r="H38">
        <v>45</v>
      </c>
      <c r="I38" s="2">
        <v>475.20490000000001</v>
      </c>
      <c r="J38" s="1">
        <v>-58.098959999999998</v>
      </c>
      <c r="K38" s="2">
        <f t="shared" si="0"/>
        <v>58.098959999999998</v>
      </c>
      <c r="L38">
        <v>57.450885030975911</v>
      </c>
      <c r="M38">
        <f t="shared" si="1"/>
        <v>1.011280504533127</v>
      </c>
      <c r="Z38" s="2">
        <v>475.20490000000001</v>
      </c>
      <c r="AA38">
        <v>58.098959999999998</v>
      </c>
      <c r="AB38">
        <f t="shared" si="2"/>
        <v>12.666924418604649</v>
      </c>
      <c r="AC38">
        <f t="shared" si="3"/>
        <v>43.436527198150351</v>
      </c>
      <c r="AD38" s="1">
        <f t="shared" si="4"/>
        <v>2852867.4857871472</v>
      </c>
      <c r="AE38" s="3">
        <f t="shared" si="5"/>
        <v>123918656.13911223</v>
      </c>
      <c r="AG38">
        <v>123918656.13911223</v>
      </c>
      <c r="AH38">
        <v>12.666924418604649</v>
      </c>
      <c r="AJ38">
        <f t="shared" si="6"/>
        <v>62.096502191641285</v>
      </c>
    </row>
    <row r="39" spans="1:36" x14ac:dyDescent="0.35">
      <c r="A39">
        <v>3</v>
      </c>
      <c r="B39" t="s">
        <v>18</v>
      </c>
      <c r="C39" s="1">
        <v>0</v>
      </c>
      <c r="D39" s="1">
        <v>0</v>
      </c>
      <c r="E39" s="1">
        <v>0</v>
      </c>
      <c r="H39">
        <v>50</v>
      </c>
      <c r="I39" s="2">
        <v>472.76400000000001</v>
      </c>
      <c r="J39" s="1">
        <v>-58.170409999999997</v>
      </c>
      <c r="K39" s="2">
        <f t="shared" si="0"/>
        <v>58.170409999999997</v>
      </c>
      <c r="L39">
        <v>57.521443394792577</v>
      </c>
      <c r="M39">
        <f t="shared" si="1"/>
        <v>1.0112821682994515</v>
      </c>
      <c r="Z39" s="2">
        <v>472.76400000000001</v>
      </c>
      <c r="AA39">
        <v>58.170409999999997</v>
      </c>
      <c r="AB39">
        <f t="shared" si="2"/>
        <v>12.682502180232557</v>
      </c>
      <c r="AC39">
        <f t="shared" si="3"/>
        <v>43.436527198150351</v>
      </c>
      <c r="AD39" s="1">
        <f t="shared" si="4"/>
        <v>2813122.2261165683</v>
      </c>
      <c r="AE39" s="3">
        <f t="shared" si="5"/>
        <v>122192260.08643357</v>
      </c>
      <c r="AG39">
        <v>122192260.08643357</v>
      </c>
      <c r="AH39">
        <v>12.682502180232557</v>
      </c>
      <c r="AJ39">
        <f t="shared" si="6"/>
        <v>61.88608826632823</v>
      </c>
    </row>
    <row r="40" spans="1:36" x14ac:dyDescent="0.35">
      <c r="A40">
        <v>3</v>
      </c>
      <c r="B40" t="s">
        <v>19</v>
      </c>
      <c r="C40" s="1">
        <v>0</v>
      </c>
      <c r="D40" s="1">
        <v>0</v>
      </c>
      <c r="E40" s="1">
        <v>0</v>
      </c>
      <c r="H40">
        <v>55</v>
      </c>
      <c r="I40" s="2">
        <v>470.34190000000001</v>
      </c>
      <c r="J40" s="1">
        <v>-58.326729999999998</v>
      </c>
      <c r="K40" s="2">
        <f t="shared" si="0"/>
        <v>58.326729999999998</v>
      </c>
      <c r="L40">
        <v>57.675951132904984</v>
      </c>
      <c r="M40">
        <f t="shared" si="1"/>
        <v>1.0112833660184537</v>
      </c>
      <c r="Z40" s="2">
        <v>470.34190000000001</v>
      </c>
      <c r="AA40">
        <v>58.326729999999998</v>
      </c>
      <c r="AB40">
        <f t="shared" si="2"/>
        <v>12.716583575581394</v>
      </c>
      <c r="AC40">
        <f t="shared" si="3"/>
        <v>43.436527198150351</v>
      </c>
      <c r="AD40" s="1">
        <f t="shared" si="4"/>
        <v>2773683.087500439</v>
      </c>
      <c r="AE40" s="3">
        <f t="shared" si="5"/>
        <v>120479160.86926246</v>
      </c>
      <c r="AG40">
        <v>120479160.86926246</v>
      </c>
      <c r="AH40">
        <v>12.716583575581394</v>
      </c>
      <c r="AJ40">
        <f t="shared" si="6"/>
        <v>61.675079351846229</v>
      </c>
    </row>
    <row r="41" spans="1:36" x14ac:dyDescent="0.35">
      <c r="A41">
        <v>3</v>
      </c>
      <c r="B41" t="s">
        <v>20</v>
      </c>
      <c r="C41" s="1">
        <v>0</v>
      </c>
      <c r="D41" s="1">
        <v>0</v>
      </c>
      <c r="E41" s="1">
        <v>0</v>
      </c>
      <c r="H41">
        <v>60</v>
      </c>
      <c r="I41" s="2">
        <v>467.93650000000002</v>
      </c>
      <c r="J41" s="1">
        <v>-58.543410000000002</v>
      </c>
      <c r="K41" s="2">
        <f t="shared" si="0"/>
        <v>58.543410000000002</v>
      </c>
      <c r="L41">
        <v>57.890134199057414</v>
      </c>
      <c r="M41">
        <f t="shared" si="1"/>
        <v>1.0112847518835639</v>
      </c>
      <c r="Z41" s="2">
        <v>467.93650000000002</v>
      </c>
      <c r="AA41">
        <v>58.543410000000002</v>
      </c>
      <c r="AB41">
        <f t="shared" si="2"/>
        <v>12.763824854651162</v>
      </c>
      <c r="AC41">
        <f t="shared" si="3"/>
        <v>43.436527198150351</v>
      </c>
      <c r="AD41" s="1">
        <f t="shared" si="4"/>
        <v>2734515.8755656565</v>
      </c>
      <c r="AE41" s="3">
        <f t="shared" si="5"/>
        <v>118777873.20278156</v>
      </c>
      <c r="AG41">
        <v>118777873.20278156</v>
      </c>
      <c r="AH41">
        <v>12.763824854651162</v>
      </c>
      <c r="AJ41">
        <f t="shared" si="6"/>
        <v>61.463286378108918</v>
      </c>
    </row>
    <row r="42" spans="1:36" x14ac:dyDescent="0.35">
      <c r="A42">
        <v>3</v>
      </c>
      <c r="B42" t="s">
        <v>21</v>
      </c>
      <c r="C42" s="1">
        <v>0</v>
      </c>
      <c r="D42" s="1">
        <v>0</v>
      </c>
      <c r="E42" s="1">
        <v>0</v>
      </c>
      <c r="H42">
        <v>65</v>
      </c>
      <c r="I42" s="2">
        <v>465.54599999999999</v>
      </c>
      <c r="J42" s="1">
        <v>-58.80283</v>
      </c>
      <c r="K42" s="2">
        <f t="shared" si="0"/>
        <v>58.80283</v>
      </c>
      <c r="L42">
        <v>58.146587629886788</v>
      </c>
      <c r="M42">
        <f t="shared" si="1"/>
        <v>1.011285999692541</v>
      </c>
      <c r="Z42" s="2">
        <v>465.54599999999999</v>
      </c>
      <c r="AA42">
        <v>58.80283</v>
      </c>
      <c r="AB42">
        <f t="shared" si="2"/>
        <v>12.820384447674417</v>
      </c>
      <c r="AC42">
        <f t="shared" si="3"/>
        <v>43.436527198150351</v>
      </c>
      <c r="AD42" s="1">
        <f t="shared" si="4"/>
        <v>2695591.2808495597</v>
      </c>
      <c r="AE42" s="3">
        <f t="shared" si="5"/>
        <v>117087123.98571885</v>
      </c>
      <c r="AG42">
        <v>117087123.98571885</v>
      </c>
      <c r="AH42">
        <v>12.820384447674417</v>
      </c>
      <c r="AJ42">
        <f t="shared" si="6"/>
        <v>61.250539114837039</v>
      </c>
    </row>
    <row r="43" spans="1:36" x14ac:dyDescent="0.35">
      <c r="A43">
        <v>3</v>
      </c>
      <c r="B43" t="s">
        <v>22</v>
      </c>
      <c r="C43" s="1">
        <v>0</v>
      </c>
      <c r="D43" s="1">
        <v>0</v>
      </c>
      <c r="E43" s="1">
        <v>0</v>
      </c>
      <c r="H43">
        <v>70</v>
      </c>
      <c r="I43" s="2">
        <v>463.1696</v>
      </c>
      <c r="J43" s="1">
        <v>-59.08952</v>
      </c>
      <c r="K43" s="2">
        <f t="shared" si="0"/>
        <v>59.08952</v>
      </c>
      <c r="L43">
        <v>58.430001833027305</v>
      </c>
      <c r="M43">
        <f t="shared" si="1"/>
        <v>1.0112873206620354</v>
      </c>
      <c r="Z43" s="2">
        <v>463.1696</v>
      </c>
      <c r="AA43">
        <v>59.08952</v>
      </c>
      <c r="AB43">
        <f t="shared" si="2"/>
        <v>12.88288953488372</v>
      </c>
      <c r="AC43">
        <f t="shared" si="3"/>
        <v>43.436527198150351</v>
      </c>
      <c r="AD43" s="1">
        <f t="shared" si="4"/>
        <v>2656896.2769243009</v>
      </c>
      <c r="AE43" s="3">
        <f t="shared" si="5"/>
        <v>115406347.3952868</v>
      </c>
      <c r="AG43">
        <v>115406347.3952868</v>
      </c>
      <c r="AH43">
        <v>12.88288953488372</v>
      </c>
      <c r="AJ43">
        <f t="shared" si="6"/>
        <v>61.036750579735887</v>
      </c>
    </row>
    <row r="44" spans="1:36" x14ac:dyDescent="0.35">
      <c r="A44">
        <v>3</v>
      </c>
      <c r="B44" t="s">
        <v>23</v>
      </c>
      <c r="C44" s="1">
        <v>8005.2439999999997</v>
      </c>
      <c r="D44" s="1">
        <v>24703.45</v>
      </c>
      <c r="E44" s="1">
        <v>40.18723</v>
      </c>
      <c r="H44">
        <v>75</v>
      </c>
      <c r="I44" s="2">
        <v>460.80680000000001</v>
      </c>
      <c r="J44" s="1">
        <v>-59.38729</v>
      </c>
      <c r="K44" s="2">
        <f t="shared" si="0"/>
        <v>59.38729</v>
      </c>
      <c r="L44">
        <v>58.724370939260275</v>
      </c>
      <c r="M44">
        <f t="shared" si="1"/>
        <v>1.0112886532479912</v>
      </c>
      <c r="Z44" s="2">
        <v>460.80680000000001</v>
      </c>
      <c r="AA44">
        <v>59.38729</v>
      </c>
      <c r="AB44">
        <f t="shared" si="2"/>
        <v>12.947810319767441</v>
      </c>
      <c r="AC44">
        <f t="shared" si="3"/>
        <v>43.436527198150351</v>
      </c>
      <c r="AD44" s="1">
        <f t="shared" si="4"/>
        <v>2618422.7222724743</v>
      </c>
      <c r="AE44" s="3">
        <f t="shared" si="5"/>
        <v>113735189.79224321</v>
      </c>
      <c r="AG44">
        <v>113735189.79224321</v>
      </c>
      <c r="AH44">
        <v>12.947810319767441</v>
      </c>
      <c r="AJ44">
        <f t="shared" si="6"/>
        <v>60.821857652010209</v>
      </c>
    </row>
    <row r="45" spans="1:36" x14ac:dyDescent="0.35">
      <c r="A45">
        <v>3.5</v>
      </c>
      <c r="B45" t="s">
        <v>17</v>
      </c>
      <c r="C45" s="1">
        <v>0</v>
      </c>
      <c r="D45" s="1">
        <v>0</v>
      </c>
      <c r="E45" s="1">
        <v>0</v>
      </c>
      <c r="H45">
        <v>80</v>
      </c>
      <c r="I45" s="2">
        <v>458.45819999999998</v>
      </c>
      <c r="J45" s="1">
        <v>-59.679749999999999</v>
      </c>
      <c r="K45" s="2">
        <f t="shared" si="0"/>
        <v>59.679749999999999</v>
      </c>
      <c r="L45">
        <v>59.01352517936224</v>
      </c>
      <c r="M45">
        <f t="shared" si="1"/>
        <v>1.0112893581363402</v>
      </c>
      <c r="Z45" s="2">
        <v>458.45819999999998</v>
      </c>
      <c r="AA45">
        <v>59.679749999999999</v>
      </c>
      <c r="AB45">
        <f t="shared" si="2"/>
        <v>13.011573401162789</v>
      </c>
      <c r="AC45">
        <f t="shared" si="3"/>
        <v>43.436527198150351</v>
      </c>
      <c r="AD45" s="1">
        <f t="shared" si="4"/>
        <v>2580180.3867149651</v>
      </c>
      <c r="AE45" s="3">
        <f t="shared" si="5"/>
        <v>112074075.54367867</v>
      </c>
      <c r="AG45">
        <v>112074075.54367867</v>
      </c>
      <c r="AH45">
        <v>13.011573401162789</v>
      </c>
      <c r="AJ45">
        <f t="shared" si="6"/>
        <v>60.605896391654319</v>
      </c>
    </row>
    <row r="46" spans="1:36" x14ac:dyDescent="0.35">
      <c r="A46">
        <v>3.5</v>
      </c>
      <c r="B46" t="s">
        <v>18</v>
      </c>
      <c r="C46" s="1">
        <v>0</v>
      </c>
      <c r="D46" s="1">
        <v>0</v>
      </c>
      <c r="E46" s="1">
        <v>0</v>
      </c>
      <c r="H46">
        <v>85</v>
      </c>
      <c r="I46" s="2">
        <v>456.12479999999999</v>
      </c>
      <c r="J46" s="1">
        <v>-59.952390000000001</v>
      </c>
      <c r="K46" s="2">
        <f t="shared" si="0"/>
        <v>59.952390000000001</v>
      </c>
      <c r="L46">
        <v>59.283042469808088</v>
      </c>
      <c r="M46">
        <f t="shared" si="1"/>
        <v>1.0112907081402376</v>
      </c>
      <c r="Z46" s="2">
        <v>456.12479999999999</v>
      </c>
      <c r="AA46">
        <v>59.952390000000001</v>
      </c>
      <c r="AB46">
        <f t="shared" si="2"/>
        <v>13.071015261627906</v>
      </c>
      <c r="AC46">
        <f t="shared" si="3"/>
        <v>43.436527198150351</v>
      </c>
      <c r="AD46" s="1">
        <f t="shared" si="4"/>
        <v>2542185.5532865874</v>
      </c>
      <c r="AE46" s="3">
        <f t="shared" si="5"/>
        <v>110423711.92807776</v>
      </c>
      <c r="AG46">
        <v>110423711.92807776</v>
      </c>
      <c r="AH46">
        <v>13.071015261627906</v>
      </c>
      <c r="AJ46">
        <f t="shared" si="6"/>
        <v>60.388942161679729</v>
      </c>
    </row>
    <row r="47" spans="1:36" x14ac:dyDescent="0.35">
      <c r="A47">
        <v>3.5</v>
      </c>
      <c r="B47" t="s">
        <v>19</v>
      </c>
      <c r="C47" s="1">
        <v>0</v>
      </c>
      <c r="D47" s="1">
        <v>0</v>
      </c>
      <c r="E47" s="1">
        <v>0</v>
      </c>
      <c r="H47">
        <v>90</v>
      </c>
      <c r="I47" s="2">
        <v>453.80770000000001</v>
      </c>
      <c r="J47" s="1">
        <v>-60.195309999999999</v>
      </c>
      <c r="K47" s="2">
        <f t="shared" si="0"/>
        <v>60.195309999999999</v>
      </c>
      <c r="L47">
        <v>59.523245282598538</v>
      </c>
      <c r="M47">
        <f t="shared" si="1"/>
        <v>1.0112907942806326</v>
      </c>
      <c r="Z47" s="2">
        <v>453.80770000000001</v>
      </c>
      <c r="AA47">
        <v>60.195309999999999</v>
      </c>
      <c r="AB47">
        <f t="shared" si="2"/>
        <v>13.123977470930232</v>
      </c>
      <c r="AC47">
        <f t="shared" si="3"/>
        <v>43.436527198150351</v>
      </c>
      <c r="AD47" s="1">
        <f t="shared" si="4"/>
        <v>2504456.1333256308</v>
      </c>
      <c r="AE47" s="3">
        <f t="shared" si="5"/>
        <v>108784876.95177323</v>
      </c>
      <c r="AG47">
        <v>108784876.95177323</v>
      </c>
      <c r="AH47">
        <v>13.123977470930232</v>
      </c>
      <c r="AJ47">
        <f t="shared" si="6"/>
        <v>60.171083472355321</v>
      </c>
    </row>
    <row r="48" spans="1:36" x14ac:dyDescent="0.35">
      <c r="A48">
        <v>3.5</v>
      </c>
      <c r="B48" t="s">
        <v>20</v>
      </c>
      <c r="C48" s="1">
        <v>0</v>
      </c>
      <c r="D48" s="1">
        <v>0</v>
      </c>
      <c r="E48" s="1">
        <v>0</v>
      </c>
      <c r="H48">
        <v>95</v>
      </c>
      <c r="I48" s="2">
        <v>451.50869999999998</v>
      </c>
      <c r="J48" s="1">
        <v>-60.40504</v>
      </c>
      <c r="K48" s="2">
        <f t="shared" si="0"/>
        <v>60.40504</v>
      </c>
      <c r="L48">
        <v>59.730624176355974</v>
      </c>
      <c r="M48">
        <f t="shared" si="1"/>
        <v>1.0112909555683329</v>
      </c>
      <c r="Z48" s="2">
        <v>451.50869999999998</v>
      </c>
      <c r="AA48">
        <v>60.40504</v>
      </c>
      <c r="AB48">
        <f t="shared" si="2"/>
        <v>13.169703488372093</v>
      </c>
      <c r="AC48">
        <f t="shared" si="3"/>
        <v>43.436527198150351</v>
      </c>
      <c r="AD48" s="1">
        <f t="shared" si="4"/>
        <v>2467021.4362947564</v>
      </c>
      <c r="AE48" s="3">
        <f t="shared" si="5"/>
        <v>107158843.71603712</v>
      </c>
      <c r="AG48">
        <v>107158843.71603712</v>
      </c>
      <c r="AH48">
        <v>13.169703488372093</v>
      </c>
      <c r="AJ48">
        <f t="shared" si="6"/>
        <v>59.952480080068518</v>
      </c>
    </row>
    <row r="49" spans="1:36" x14ac:dyDescent="0.35">
      <c r="A49">
        <v>3.5</v>
      </c>
      <c r="B49" t="s">
        <v>21</v>
      </c>
      <c r="C49" s="1">
        <v>0</v>
      </c>
      <c r="D49" s="1">
        <v>0</v>
      </c>
      <c r="E49" s="1">
        <v>0</v>
      </c>
      <c r="H49">
        <v>100</v>
      </c>
      <c r="I49" s="2">
        <v>449.22919999999999</v>
      </c>
      <c r="J49" s="1">
        <v>-60.583480000000002</v>
      </c>
      <c r="K49" s="2">
        <f t="shared" si="0"/>
        <v>60.583480000000002</v>
      </c>
      <c r="L49">
        <v>59.907030000219805</v>
      </c>
      <c r="M49">
        <f t="shared" si="1"/>
        <v>1.0112916630949276</v>
      </c>
      <c r="Z49" s="2">
        <v>449.22919999999999</v>
      </c>
      <c r="AA49">
        <v>60.583480000000002</v>
      </c>
      <c r="AB49">
        <f t="shared" si="2"/>
        <v>13.208607558139535</v>
      </c>
      <c r="AC49">
        <f t="shared" si="3"/>
        <v>43.436527198150351</v>
      </c>
      <c r="AD49" s="1">
        <f t="shared" si="4"/>
        <v>2429904.2584426994</v>
      </c>
      <c r="AE49" s="3">
        <f t="shared" si="5"/>
        <v>105546602.41074768</v>
      </c>
      <c r="AG49">
        <v>105546602.41074768</v>
      </c>
      <c r="AH49">
        <v>13.208607558139535</v>
      </c>
      <c r="AJ49">
        <f t="shared" si="6"/>
        <v>59.733260636327167</v>
      </c>
    </row>
    <row r="50" spans="1:36" x14ac:dyDescent="0.35">
      <c r="A50">
        <v>3.5</v>
      </c>
      <c r="B50" t="s">
        <v>22</v>
      </c>
      <c r="C50" s="1">
        <v>0</v>
      </c>
      <c r="D50" s="1">
        <v>0</v>
      </c>
      <c r="E50" s="1">
        <v>0</v>
      </c>
      <c r="H50">
        <v>105</v>
      </c>
      <c r="I50" s="2">
        <v>446.97050000000002</v>
      </c>
      <c r="J50" s="1">
        <v>-60.736420000000003</v>
      </c>
      <c r="K50" s="2">
        <f t="shared" si="0"/>
        <v>60.736420000000003</v>
      </c>
      <c r="L50">
        <v>60.058265223818651</v>
      </c>
      <c r="M50">
        <f t="shared" si="1"/>
        <v>1.0112916144622905</v>
      </c>
      <c r="Z50" s="2">
        <v>446.97050000000002</v>
      </c>
      <c r="AA50">
        <v>60.736420000000003</v>
      </c>
      <c r="AB50">
        <f t="shared" si="2"/>
        <v>13.24195203488372</v>
      </c>
      <c r="AC50">
        <f t="shared" si="3"/>
        <v>43.436527198150351</v>
      </c>
      <c r="AD50" s="1">
        <f t="shared" si="4"/>
        <v>2393125.7677147156</v>
      </c>
      <c r="AE50" s="3">
        <f t="shared" si="5"/>
        <v>103949072.49793468</v>
      </c>
      <c r="AG50">
        <v>103949072.49793468</v>
      </c>
      <c r="AH50">
        <v>13.24195203488372</v>
      </c>
      <c r="AJ50">
        <f t="shared" si="6"/>
        <v>59.513550165671319</v>
      </c>
    </row>
    <row r="51" spans="1:36" x14ac:dyDescent="0.35">
      <c r="A51">
        <v>3.5</v>
      </c>
      <c r="B51" t="s">
        <v>23</v>
      </c>
      <c r="C51" s="1">
        <v>7984.7809999999999</v>
      </c>
      <c r="D51" s="1">
        <v>24323.200000000001</v>
      </c>
      <c r="E51" s="1">
        <v>39.811239999999998</v>
      </c>
      <c r="H51">
        <v>110</v>
      </c>
      <c r="I51" s="2">
        <v>444.7337</v>
      </c>
      <c r="J51" s="1">
        <v>-60.871259999999999</v>
      </c>
      <c r="K51" s="2">
        <f t="shared" si="0"/>
        <v>60.871259999999999</v>
      </c>
      <c r="L51">
        <v>60.191596977303178</v>
      </c>
      <c r="M51">
        <f t="shared" si="1"/>
        <v>1.0112916595808732</v>
      </c>
      <c r="Z51" s="2">
        <v>444.7337</v>
      </c>
      <c r="AA51">
        <v>60.871259999999999</v>
      </c>
      <c r="AB51">
        <f t="shared" si="2"/>
        <v>13.271350290697674</v>
      </c>
      <c r="AC51">
        <f t="shared" si="3"/>
        <v>43.436527198150351</v>
      </c>
      <c r="AD51" s="1">
        <f t="shared" si="4"/>
        <v>2356703.8754490954</v>
      </c>
      <c r="AE51" s="3">
        <f t="shared" si="5"/>
        <v>102367031.98393098</v>
      </c>
      <c r="AG51">
        <v>102367031.98393098</v>
      </c>
      <c r="AH51">
        <v>13.271350290697674</v>
      </c>
      <c r="AJ51">
        <f t="shared" si="6"/>
        <v>59.293459883416084</v>
      </c>
    </row>
    <row r="52" spans="1:36" x14ac:dyDescent="0.35">
      <c r="A52">
        <v>4</v>
      </c>
      <c r="B52" t="s">
        <v>17</v>
      </c>
      <c r="C52" s="1">
        <v>0</v>
      </c>
      <c r="D52" s="1">
        <v>0</v>
      </c>
      <c r="E52" s="1">
        <v>0</v>
      </c>
      <c r="H52">
        <v>115</v>
      </c>
      <c r="I52" s="2">
        <v>442.51940000000002</v>
      </c>
      <c r="J52" s="1">
        <v>-60.995359999999998</v>
      </c>
      <c r="K52" s="2">
        <f t="shared" si="0"/>
        <v>60.995359999999998</v>
      </c>
      <c r="L52">
        <v>60.314304413246674</v>
      </c>
      <c r="M52">
        <f t="shared" si="1"/>
        <v>1.0112917755311748</v>
      </c>
      <c r="Z52" s="2">
        <v>442.51940000000002</v>
      </c>
      <c r="AA52">
        <v>60.995359999999998</v>
      </c>
      <c r="AB52">
        <f t="shared" si="2"/>
        <v>13.298406976744184</v>
      </c>
      <c r="AC52">
        <f t="shared" si="3"/>
        <v>43.436527198150351</v>
      </c>
      <c r="AD52" s="1">
        <f t="shared" si="4"/>
        <v>2320648.351466727</v>
      </c>
      <c r="AE52" s="3">
        <f t="shared" si="5"/>
        <v>100800905.23582727</v>
      </c>
      <c r="AG52">
        <v>100800905.23582727</v>
      </c>
      <c r="AH52">
        <v>13.298406976744184</v>
      </c>
      <c r="AJ52">
        <f t="shared" si="6"/>
        <v>59.073056274725637</v>
      </c>
    </row>
    <row r="53" spans="1:36" x14ac:dyDescent="0.35">
      <c r="A53">
        <v>4</v>
      </c>
      <c r="B53" t="s">
        <v>18</v>
      </c>
      <c r="C53" s="1">
        <v>0</v>
      </c>
      <c r="D53" s="1">
        <v>0</v>
      </c>
      <c r="E53" s="1">
        <v>0</v>
      </c>
      <c r="H53">
        <v>120</v>
      </c>
      <c r="I53" s="2">
        <v>440.32799999999997</v>
      </c>
      <c r="J53" s="1">
        <v>-61.114539999999998</v>
      </c>
      <c r="K53" s="2">
        <f t="shared" si="0"/>
        <v>61.114539999999998</v>
      </c>
      <c r="L53">
        <v>60.432155865513124</v>
      </c>
      <c r="M53">
        <f t="shared" si="1"/>
        <v>1.0112917390537162</v>
      </c>
      <c r="Z53" s="2">
        <v>440.32799999999997</v>
      </c>
      <c r="AA53">
        <v>61.114539999999998</v>
      </c>
      <c r="AB53">
        <f t="shared" si="2"/>
        <v>13.324390988372093</v>
      </c>
      <c r="AC53">
        <f t="shared" si="3"/>
        <v>43.436527198150351</v>
      </c>
      <c r="AD53" s="1">
        <f t="shared" si="4"/>
        <v>2284965.708981534</v>
      </c>
      <c r="AE53" s="3">
        <f t="shared" si="5"/>
        <v>99250975.165017307</v>
      </c>
      <c r="AG53">
        <v>99250975.165017307</v>
      </c>
      <c r="AH53">
        <v>13.324390988372093</v>
      </c>
      <c r="AJ53">
        <f t="shared" si="6"/>
        <v>58.852388784462448</v>
      </c>
    </row>
    <row r="54" spans="1:36" x14ac:dyDescent="0.35">
      <c r="A54">
        <v>4</v>
      </c>
      <c r="B54" t="s">
        <v>19</v>
      </c>
      <c r="C54" s="1">
        <v>0</v>
      </c>
      <c r="D54" s="1">
        <v>0</v>
      </c>
      <c r="E54" s="1">
        <v>0</v>
      </c>
      <c r="H54">
        <v>125</v>
      </c>
      <c r="I54" s="2">
        <v>438.15960000000001</v>
      </c>
      <c r="J54" s="1">
        <v>-61.232430000000001</v>
      </c>
      <c r="K54" s="2">
        <f t="shared" si="0"/>
        <v>61.232430000000001</v>
      </c>
      <c r="L54">
        <v>60.548734521146422</v>
      </c>
      <c r="M54">
        <f t="shared" si="1"/>
        <v>1.0112916559571496</v>
      </c>
      <c r="Z54" s="2">
        <v>438.15960000000001</v>
      </c>
      <c r="AA54">
        <v>61.232430000000001</v>
      </c>
      <c r="AB54">
        <f t="shared" si="2"/>
        <v>13.350093749999999</v>
      </c>
      <c r="AC54">
        <f t="shared" si="3"/>
        <v>43.436527198150351</v>
      </c>
      <c r="AD54" s="1">
        <f t="shared" si="4"/>
        <v>2249657.5762969982</v>
      </c>
      <c r="AE54" s="3">
        <f t="shared" si="5"/>
        <v>97717312.499349564</v>
      </c>
      <c r="AG54">
        <v>97717312.499349564</v>
      </c>
      <c r="AH54">
        <v>13.350093749999999</v>
      </c>
      <c r="AJ54">
        <f t="shared" si="6"/>
        <v>58.63147851752673</v>
      </c>
    </row>
    <row r="55" spans="1:36" x14ac:dyDescent="0.35">
      <c r="A55">
        <v>4</v>
      </c>
      <c r="B55" t="s">
        <v>20</v>
      </c>
      <c r="C55" s="1">
        <v>0</v>
      </c>
      <c r="D55" s="1">
        <v>0</v>
      </c>
      <c r="E55" s="1">
        <v>0</v>
      </c>
      <c r="H55">
        <v>130</v>
      </c>
      <c r="I55" s="2">
        <v>436.0145</v>
      </c>
      <c r="J55" s="1">
        <v>-61.350769999999997</v>
      </c>
      <c r="K55" s="2">
        <f t="shared" si="0"/>
        <v>61.350769999999997</v>
      </c>
      <c r="L55">
        <v>60.665736782386674</v>
      </c>
      <c r="M55">
        <f t="shared" si="1"/>
        <v>1.0112919294143019</v>
      </c>
      <c r="Z55" s="2">
        <v>436.0145</v>
      </c>
      <c r="AA55">
        <v>61.350769999999997</v>
      </c>
      <c r="AB55">
        <f t="shared" si="2"/>
        <v>13.375894622093021</v>
      </c>
      <c r="AC55">
        <f t="shared" si="3"/>
        <v>43.436527198150351</v>
      </c>
      <c r="AD55" s="1">
        <f t="shared" si="4"/>
        <v>2214728.8383235624</v>
      </c>
      <c r="AE55" s="3">
        <f t="shared" si="5"/>
        <v>96200129.422369346</v>
      </c>
      <c r="AG55">
        <v>96200129.422369346</v>
      </c>
      <c r="AH55">
        <v>13.375894622093021</v>
      </c>
      <c r="AJ55">
        <f t="shared" si="6"/>
        <v>58.410368368506148</v>
      </c>
    </row>
    <row r="56" spans="1:36" x14ac:dyDescent="0.35">
      <c r="A56">
        <v>4</v>
      </c>
      <c r="B56" t="s">
        <v>21</v>
      </c>
      <c r="C56" s="1">
        <v>0</v>
      </c>
      <c r="D56" s="1">
        <v>0</v>
      </c>
      <c r="E56" s="1">
        <v>0</v>
      </c>
      <c r="H56">
        <v>135</v>
      </c>
      <c r="I56" s="2">
        <v>433.89269999999999</v>
      </c>
      <c r="J56" s="1">
        <v>-61.469769999999997</v>
      </c>
      <c r="K56" s="2">
        <f t="shared" si="0"/>
        <v>61.469769999999997</v>
      </c>
      <c r="L56">
        <v>60.783412491926896</v>
      </c>
      <c r="M56">
        <f t="shared" si="1"/>
        <v>1.011291855457511</v>
      </c>
      <c r="Z56" s="2">
        <v>433.89269999999999</v>
      </c>
      <c r="AA56">
        <v>61.469769999999997</v>
      </c>
      <c r="AB56">
        <f t="shared" si="2"/>
        <v>13.401839389534882</v>
      </c>
      <c r="AC56">
        <f t="shared" si="3"/>
        <v>43.436527198150351</v>
      </c>
      <c r="AD56" s="1">
        <f t="shared" si="4"/>
        <v>2180179.4950612267</v>
      </c>
      <c r="AE56" s="3">
        <f t="shared" si="5"/>
        <v>94699425.934076667</v>
      </c>
      <c r="AG56">
        <v>94699425.934076667</v>
      </c>
      <c r="AH56">
        <v>13.401839389534882</v>
      </c>
      <c r="AJ56">
        <f t="shared" si="6"/>
        <v>58.189071839251795</v>
      </c>
    </row>
    <row r="57" spans="1:36" x14ac:dyDescent="0.35">
      <c r="A57">
        <v>4</v>
      </c>
      <c r="B57" t="s">
        <v>22</v>
      </c>
      <c r="C57" s="1">
        <v>0</v>
      </c>
      <c r="D57" s="1">
        <v>0</v>
      </c>
      <c r="E57" s="1">
        <v>0</v>
      </c>
      <c r="H57">
        <v>140</v>
      </c>
      <c r="I57" s="2">
        <v>431.79419999999999</v>
      </c>
      <c r="J57" s="1">
        <v>-61.588900000000002</v>
      </c>
      <c r="K57" s="2">
        <f t="shared" si="0"/>
        <v>61.588900000000002</v>
      </c>
      <c r="L57">
        <v>60.901221887637618</v>
      </c>
      <c r="M57">
        <f t="shared" si="1"/>
        <v>1.011291696472546</v>
      </c>
      <c r="Z57" s="2">
        <v>431.79419999999999</v>
      </c>
      <c r="AA57">
        <v>61.588900000000002</v>
      </c>
      <c r="AB57">
        <f t="shared" si="2"/>
        <v>13.4278125</v>
      </c>
      <c r="AC57">
        <f t="shared" si="3"/>
        <v>43.436527198150351</v>
      </c>
      <c r="AD57" s="1">
        <f t="shared" si="4"/>
        <v>2146009.5465099914</v>
      </c>
      <c r="AE57" s="3">
        <f t="shared" si="5"/>
        <v>93215202.034471542</v>
      </c>
      <c r="AG57">
        <v>93215202.034471542</v>
      </c>
      <c r="AH57">
        <v>13.4278125</v>
      </c>
      <c r="AJ57">
        <f t="shared" si="6"/>
        <v>57.967603100173577</v>
      </c>
    </row>
    <row r="58" spans="1:36" x14ac:dyDescent="0.35">
      <c r="A58">
        <v>4</v>
      </c>
      <c r="B58" t="s">
        <v>23</v>
      </c>
      <c r="C58" s="1">
        <v>7964.4570000000003</v>
      </c>
      <c r="D58" s="1">
        <v>23954.97</v>
      </c>
      <c r="E58" s="1">
        <v>39.445770000000003</v>
      </c>
      <c r="H58">
        <v>145</v>
      </c>
      <c r="I58" s="2">
        <v>429.7192</v>
      </c>
      <c r="J58" s="1">
        <v>-61.707329999999999</v>
      </c>
      <c r="K58" s="2">
        <f t="shared" si="0"/>
        <v>61.707329999999999</v>
      </c>
      <c r="L58">
        <v>61.018305009869046</v>
      </c>
      <c r="M58">
        <f t="shared" si="1"/>
        <v>1.011292103083157</v>
      </c>
      <c r="Z58" s="2">
        <v>429.7192</v>
      </c>
      <c r="AA58">
        <v>61.707329999999999</v>
      </c>
      <c r="AB58">
        <f t="shared" si="2"/>
        <v>13.453632994186044</v>
      </c>
      <c r="AC58">
        <f t="shared" si="3"/>
        <v>43.436527198150351</v>
      </c>
      <c r="AD58" s="1">
        <f t="shared" si="4"/>
        <v>2112222.2492768187</v>
      </c>
      <c r="AE58" s="3">
        <f t="shared" si="5"/>
        <v>91747599.179250851</v>
      </c>
      <c r="AG58">
        <v>91747599.179250851</v>
      </c>
      <c r="AH58">
        <v>13.453632994186044</v>
      </c>
      <c r="AJ58">
        <f t="shared" si="6"/>
        <v>57.745998505435779</v>
      </c>
    </row>
    <row r="59" spans="1:36" x14ac:dyDescent="0.35">
      <c r="A59">
        <v>4.5</v>
      </c>
      <c r="B59" t="s">
        <v>17</v>
      </c>
      <c r="C59" s="1">
        <v>0</v>
      </c>
      <c r="D59" s="1">
        <v>0</v>
      </c>
      <c r="E59" s="1">
        <v>0</v>
      </c>
      <c r="H59">
        <v>150</v>
      </c>
      <c r="I59" s="2">
        <v>427.66750000000002</v>
      </c>
      <c r="J59" s="1">
        <v>-61.82423</v>
      </c>
      <c r="K59" s="2">
        <f t="shared" si="0"/>
        <v>61.82423</v>
      </c>
      <c r="L59">
        <v>61.133909580664678</v>
      </c>
      <c r="M59">
        <f t="shared" si="1"/>
        <v>1.0112919396791475</v>
      </c>
      <c r="Z59" s="2">
        <v>427.66750000000002</v>
      </c>
      <c r="AA59">
        <v>61.82423</v>
      </c>
      <c r="AB59">
        <f t="shared" si="2"/>
        <v>13.479119912790697</v>
      </c>
      <c r="AC59">
        <f t="shared" si="3"/>
        <v>43.436527198150351</v>
      </c>
      <c r="AD59" s="1">
        <f t="shared" si="4"/>
        <v>2078814.3467547465</v>
      </c>
      <c r="AE59" s="3">
        <f t="shared" si="5"/>
        <v>90296475.9127177</v>
      </c>
      <c r="AG59">
        <v>90296475.9127177</v>
      </c>
      <c r="AH59">
        <v>13.479119912790697</v>
      </c>
      <c r="AJ59">
        <f t="shared" si="6"/>
        <v>57.524252677416605</v>
      </c>
    </row>
    <row r="60" spans="1:36" x14ac:dyDescent="0.35">
      <c r="A60">
        <v>4.5</v>
      </c>
      <c r="B60" t="s">
        <v>18</v>
      </c>
      <c r="C60" s="1">
        <v>0</v>
      </c>
      <c r="D60" s="1">
        <v>0</v>
      </c>
      <c r="E60" s="1">
        <v>0</v>
      </c>
      <c r="H60">
        <v>155</v>
      </c>
      <c r="I60" s="2">
        <v>425.6395</v>
      </c>
      <c r="J60" s="1">
        <v>-61.938989999999997</v>
      </c>
      <c r="K60" s="2">
        <f t="shared" si="0"/>
        <v>61.938989999999997</v>
      </c>
      <c r="L60">
        <v>61.247366050051475</v>
      </c>
      <c r="M60">
        <f t="shared" si="1"/>
        <v>1.0112923051969831</v>
      </c>
      <c r="Z60" s="2">
        <v>425.6395</v>
      </c>
      <c r="AA60">
        <v>61.938989999999997</v>
      </c>
      <c r="AB60">
        <f t="shared" si="2"/>
        <v>13.504140261627906</v>
      </c>
      <c r="AC60">
        <f t="shared" si="3"/>
        <v>43.436527198150351</v>
      </c>
      <c r="AD60" s="1">
        <f t="shared" si="4"/>
        <v>2045792.352157698</v>
      </c>
      <c r="AE60" s="3">
        <f t="shared" si="5"/>
        <v>88862115.146265835</v>
      </c>
      <c r="AG60">
        <v>88862115.146265835</v>
      </c>
      <c r="AH60">
        <v>13.504140261627906</v>
      </c>
      <c r="AJ60">
        <f t="shared" si="6"/>
        <v>57.302425994286367</v>
      </c>
    </row>
    <row r="61" spans="1:36" x14ac:dyDescent="0.35">
      <c r="A61">
        <v>4.5</v>
      </c>
      <c r="B61" t="s">
        <v>19</v>
      </c>
      <c r="C61" s="1">
        <v>0</v>
      </c>
      <c r="D61" s="1">
        <v>0</v>
      </c>
      <c r="E61" s="1">
        <v>0</v>
      </c>
      <c r="H61">
        <v>160</v>
      </c>
      <c r="I61" s="2">
        <v>423.63510000000002</v>
      </c>
      <c r="J61" s="1">
        <v>-62.05115</v>
      </c>
      <c r="K61" s="2">
        <f t="shared" si="0"/>
        <v>62.05115</v>
      </c>
      <c r="L61">
        <v>61.358324241189607</v>
      </c>
      <c r="M61">
        <f t="shared" si="1"/>
        <v>1.0112914713264822</v>
      </c>
      <c r="Z61" s="2">
        <v>423.63510000000002</v>
      </c>
      <c r="AA61">
        <v>62.05115</v>
      </c>
      <c r="AB61">
        <f t="shared" si="2"/>
        <v>13.528593749999999</v>
      </c>
      <c r="AC61">
        <f t="shared" si="3"/>
        <v>43.436527198150351</v>
      </c>
      <c r="AD61" s="1">
        <f t="shared" si="4"/>
        <v>2013154.6371821943</v>
      </c>
      <c r="AE61" s="3">
        <f t="shared" si="5"/>
        <v>87444446.152046889</v>
      </c>
      <c r="AG61">
        <v>87444446.152046889</v>
      </c>
      <c r="AH61">
        <v>13.528593749999999</v>
      </c>
      <c r="AJ61">
        <f t="shared" si="6"/>
        <v>57.080526069753461</v>
      </c>
    </row>
    <row r="62" spans="1:36" x14ac:dyDescent="0.35">
      <c r="A62">
        <v>4.5</v>
      </c>
      <c r="B62" t="s">
        <v>20</v>
      </c>
      <c r="C62" s="1">
        <v>0</v>
      </c>
      <c r="D62" s="1">
        <v>0</v>
      </c>
      <c r="E62" s="1">
        <v>0</v>
      </c>
      <c r="H62">
        <v>165</v>
      </c>
      <c r="I62" s="2">
        <v>421.65449999999998</v>
      </c>
      <c r="J62" s="1">
        <v>-62.160440000000001</v>
      </c>
      <c r="K62" s="2">
        <f t="shared" si="0"/>
        <v>62.160440000000001</v>
      </c>
      <c r="L62">
        <v>61.466378752309495</v>
      </c>
      <c r="M62">
        <f t="shared" si="1"/>
        <v>1.011291721779924</v>
      </c>
      <c r="Z62" s="2">
        <v>421.65449999999998</v>
      </c>
      <c r="AA62">
        <v>62.160440000000001</v>
      </c>
      <c r="AB62">
        <f t="shared" si="2"/>
        <v>13.552421511627907</v>
      </c>
      <c r="AC62">
        <f t="shared" si="3"/>
        <v>43.436527198150351</v>
      </c>
      <c r="AD62" s="1">
        <f t="shared" si="4"/>
        <v>1980904.4584351948</v>
      </c>
      <c r="AE62" s="3">
        <f t="shared" si="5"/>
        <v>86043610.385757625</v>
      </c>
      <c r="AG62">
        <v>86043610.385757625</v>
      </c>
      <c r="AH62">
        <v>13.552421511627907</v>
      </c>
      <c r="AJ62">
        <f t="shared" si="6"/>
        <v>56.858594667916108</v>
      </c>
    </row>
    <row r="63" spans="1:36" x14ac:dyDescent="0.35">
      <c r="A63">
        <v>4.5</v>
      </c>
      <c r="B63" t="s">
        <v>21</v>
      </c>
      <c r="C63" s="1">
        <v>0</v>
      </c>
      <c r="D63" s="1">
        <v>0</v>
      </c>
      <c r="E63" s="1">
        <v>0</v>
      </c>
      <c r="H63">
        <v>170</v>
      </c>
      <c r="I63" s="2">
        <v>419.6977</v>
      </c>
      <c r="J63" s="1">
        <v>-62.266710000000003</v>
      </c>
      <c r="K63" s="2">
        <f t="shared" si="0"/>
        <v>62.266710000000003</v>
      </c>
      <c r="L63">
        <v>61.571468727643108</v>
      </c>
      <c r="M63">
        <f t="shared" si="1"/>
        <v>1.0112916142285358</v>
      </c>
      <c r="Z63" s="2">
        <v>419.6977</v>
      </c>
      <c r="AA63">
        <v>62.266710000000003</v>
      </c>
      <c r="AB63">
        <f t="shared" si="2"/>
        <v>13.575590843023255</v>
      </c>
      <c r="AC63">
        <f t="shared" si="3"/>
        <v>43.436527198150351</v>
      </c>
      <c r="AD63" s="1">
        <f t="shared" si="4"/>
        <v>1949041.8159167019</v>
      </c>
      <c r="AE63" s="3">
        <f t="shared" si="5"/>
        <v>84659607.847398177</v>
      </c>
      <c r="AG63">
        <v>84659607.847398177</v>
      </c>
      <c r="AH63">
        <v>13.575590843023255</v>
      </c>
      <c r="AJ63">
        <f t="shared" si="6"/>
        <v>56.636652728312256</v>
      </c>
    </row>
    <row r="64" spans="1:36" x14ac:dyDescent="0.35">
      <c r="A64">
        <v>4.5</v>
      </c>
      <c r="B64" t="s">
        <v>22</v>
      </c>
      <c r="C64" s="1">
        <v>0</v>
      </c>
      <c r="D64" s="1">
        <v>0</v>
      </c>
      <c r="E64" s="1">
        <v>0</v>
      </c>
      <c r="H64">
        <v>175</v>
      </c>
      <c r="I64" s="2">
        <v>417.7647</v>
      </c>
      <c r="J64" s="1">
        <v>-62.369889999999998</v>
      </c>
      <c r="K64" s="2">
        <f t="shared" si="0"/>
        <v>62.369889999999998</v>
      </c>
      <c r="L64">
        <v>61.673502804251768</v>
      </c>
      <c r="M64">
        <f t="shared" si="1"/>
        <v>1.0112915136012062</v>
      </c>
      <c r="Z64" s="2">
        <v>417.7647</v>
      </c>
      <c r="AA64">
        <v>62.369889999999998</v>
      </c>
      <c r="AB64">
        <f t="shared" si="2"/>
        <v>13.598086482558138</v>
      </c>
      <c r="AC64">
        <f t="shared" si="3"/>
        <v>43.436527198150351</v>
      </c>
      <c r="AD64" s="1">
        <f t="shared" si="4"/>
        <v>1917566.7096267152</v>
      </c>
      <c r="AE64" s="3">
        <f t="shared" si="5"/>
        <v>83292438.536968485</v>
      </c>
      <c r="AG64">
        <v>83292438.536968485</v>
      </c>
      <c r="AH64">
        <v>13.598086482558138</v>
      </c>
      <c r="AJ64">
        <f t="shared" si="6"/>
        <v>56.414722148112673</v>
      </c>
    </row>
    <row r="65" spans="1:36" x14ac:dyDescent="0.35">
      <c r="A65">
        <v>4.5</v>
      </c>
      <c r="B65" t="s">
        <v>23</v>
      </c>
      <c r="C65" s="1">
        <v>7944.27</v>
      </c>
      <c r="D65" s="1">
        <v>23598.52</v>
      </c>
      <c r="E65" s="1">
        <v>39.09064</v>
      </c>
      <c r="H65">
        <v>180</v>
      </c>
      <c r="I65" s="2">
        <v>415.85579999999999</v>
      </c>
      <c r="J65" s="1">
        <v>-62.470019999999998</v>
      </c>
      <c r="K65" s="2">
        <f t="shared" si="0"/>
        <v>62.470019999999998</v>
      </c>
      <c r="L65">
        <v>61.772471515057333</v>
      </c>
      <c r="M65">
        <f t="shared" si="1"/>
        <v>1.0112922223740495</v>
      </c>
      <c r="Z65" s="2">
        <v>415.85579999999999</v>
      </c>
      <c r="AA65">
        <v>62.470019999999998</v>
      </c>
      <c r="AB65">
        <f t="shared" si="2"/>
        <v>13.61991715116279</v>
      </c>
      <c r="AC65">
        <f t="shared" si="3"/>
        <v>43.436527198150351</v>
      </c>
      <c r="AD65" s="1">
        <f t="shared" si="4"/>
        <v>1886484.0244756769</v>
      </c>
      <c r="AE65" s="3">
        <f t="shared" si="5"/>
        <v>81942314.63801387</v>
      </c>
      <c r="AG65">
        <v>81942314.63801387</v>
      </c>
      <c r="AH65">
        <v>13.61991715116279</v>
      </c>
      <c r="AJ65">
        <f t="shared" si="6"/>
        <v>56.192860902026275</v>
      </c>
    </row>
    <row r="66" spans="1:36" x14ac:dyDescent="0.35">
      <c r="A66">
        <v>5</v>
      </c>
      <c r="B66" t="s">
        <v>17</v>
      </c>
      <c r="C66" s="1">
        <v>0</v>
      </c>
      <c r="D66" s="1">
        <v>0</v>
      </c>
      <c r="E66" s="1">
        <v>0</v>
      </c>
      <c r="H66">
        <v>185</v>
      </c>
      <c r="I66" s="2">
        <v>413.97070000000002</v>
      </c>
      <c r="J66" s="1">
        <v>-62.567079999999997</v>
      </c>
      <c r="K66" s="2">
        <f t="shared" si="0"/>
        <v>62.567079999999997</v>
      </c>
      <c r="L66">
        <v>61.868507098463176</v>
      </c>
      <c r="M66">
        <f t="shared" si="1"/>
        <v>1.0112912519519026</v>
      </c>
      <c r="Z66" s="2">
        <v>413.97070000000002</v>
      </c>
      <c r="AA66">
        <v>62.567079999999997</v>
      </c>
      <c r="AB66">
        <f t="shared" si="2"/>
        <v>13.641078488372093</v>
      </c>
      <c r="AC66">
        <f t="shared" si="3"/>
        <v>43.436527198150351</v>
      </c>
      <c r="AD66" s="1">
        <f t="shared" si="4"/>
        <v>1855788.8755531453</v>
      </c>
      <c r="AE66" s="3">
        <f t="shared" si="5"/>
        <v>80609023.966989055</v>
      </c>
      <c r="AG66">
        <v>80609023.966989055</v>
      </c>
      <c r="AH66">
        <v>13.641078488372093</v>
      </c>
      <c r="AJ66">
        <f t="shared" si="6"/>
        <v>55.97105870358962</v>
      </c>
    </row>
    <row r="67" spans="1:36" x14ac:dyDescent="0.35">
      <c r="A67">
        <v>5</v>
      </c>
      <c r="B67" t="s">
        <v>18</v>
      </c>
      <c r="C67" s="1">
        <v>0</v>
      </c>
      <c r="D67" s="1">
        <v>0</v>
      </c>
      <c r="E67" s="1">
        <v>0</v>
      </c>
      <c r="H67">
        <v>190</v>
      </c>
      <c r="I67" s="2">
        <v>412.10969999999998</v>
      </c>
      <c r="J67" s="1">
        <v>-62.661090000000002</v>
      </c>
      <c r="K67" s="2">
        <f t="shared" si="0"/>
        <v>62.661090000000002</v>
      </c>
      <c r="L67">
        <v>61.961455458050274</v>
      </c>
      <c r="M67">
        <f t="shared" si="1"/>
        <v>1.0112914478328128</v>
      </c>
      <c r="Z67" s="2">
        <v>412.10969999999998</v>
      </c>
      <c r="AA67">
        <v>62.661090000000002</v>
      </c>
      <c r="AB67">
        <f t="shared" si="2"/>
        <v>13.661574854651162</v>
      </c>
      <c r="AC67">
        <f t="shared" si="3"/>
        <v>43.436527198150351</v>
      </c>
      <c r="AD67" s="1">
        <f t="shared" si="4"/>
        <v>1825486.1477695615</v>
      </c>
      <c r="AE67" s="3">
        <f t="shared" si="5"/>
        <v>79292778.707439274</v>
      </c>
      <c r="AG67">
        <v>79292778.707439274</v>
      </c>
      <c r="AH67">
        <v>13.661574854651162</v>
      </c>
      <c r="AJ67">
        <f t="shared" si="6"/>
        <v>55.749376533240032</v>
      </c>
    </row>
    <row r="68" spans="1:36" x14ac:dyDescent="0.35">
      <c r="A68">
        <v>5</v>
      </c>
      <c r="B68" t="s">
        <v>19</v>
      </c>
      <c r="C68" s="1">
        <v>0</v>
      </c>
      <c r="D68" s="1">
        <v>0</v>
      </c>
      <c r="E68" s="1">
        <v>0</v>
      </c>
      <c r="H68">
        <v>195</v>
      </c>
      <c r="I68" s="2">
        <v>410.27260000000001</v>
      </c>
      <c r="J68" s="1">
        <v>-62.752020000000002</v>
      </c>
      <c r="K68" s="2">
        <f t="shared" si="0"/>
        <v>62.752020000000002</v>
      </c>
      <c r="L68">
        <v>62.051372255958626</v>
      </c>
      <c r="M68">
        <f t="shared" si="1"/>
        <v>1.0112914141713296</v>
      </c>
      <c r="Z68" s="2">
        <v>410.27260000000001</v>
      </c>
      <c r="AA68">
        <v>62.752020000000002</v>
      </c>
      <c r="AB68">
        <f t="shared" si="2"/>
        <v>13.681399709302324</v>
      </c>
      <c r="AC68">
        <f t="shared" si="3"/>
        <v>43.436527198150351</v>
      </c>
      <c r="AD68" s="1">
        <f t="shared" si="4"/>
        <v>1795572.5845179663</v>
      </c>
      <c r="AE68" s="3">
        <f t="shared" si="5"/>
        <v>77993437.403667763</v>
      </c>
      <c r="AG68">
        <v>77993437.403667763</v>
      </c>
      <c r="AH68">
        <v>13.681399709302324</v>
      </c>
      <c r="AJ68">
        <f t="shared" si="6"/>
        <v>55.527817604677708</v>
      </c>
    </row>
    <row r="69" spans="1:36" x14ac:dyDescent="0.35">
      <c r="A69">
        <v>5</v>
      </c>
      <c r="B69" t="s">
        <v>20</v>
      </c>
      <c r="C69" s="1">
        <v>0</v>
      </c>
      <c r="D69" s="1">
        <v>0</v>
      </c>
      <c r="E69" s="1">
        <v>0</v>
      </c>
      <c r="H69">
        <v>200</v>
      </c>
      <c r="I69" s="2">
        <v>408.45949999999999</v>
      </c>
      <c r="J69" s="1">
        <v>-62.839860000000002</v>
      </c>
      <c r="K69" s="2">
        <f t="shared" si="0"/>
        <v>62.839860000000002</v>
      </c>
      <c r="L69">
        <v>62.138247585320414</v>
      </c>
      <c r="M69">
        <f t="shared" si="1"/>
        <v>1.0112911522603887</v>
      </c>
      <c r="Z69" s="2">
        <v>408.45949999999999</v>
      </c>
      <c r="AA69">
        <v>62.839860000000002</v>
      </c>
      <c r="AB69">
        <f t="shared" si="2"/>
        <v>13.700550872093023</v>
      </c>
      <c r="AC69">
        <f t="shared" si="3"/>
        <v>43.436527198150351</v>
      </c>
      <c r="AD69" s="1">
        <f t="shared" si="4"/>
        <v>1766049.8141018378</v>
      </c>
      <c r="AE69" s="3">
        <f t="shared" si="5"/>
        <v>76711070.783522844</v>
      </c>
      <c r="AG69">
        <v>76711070.783522844</v>
      </c>
      <c r="AH69">
        <v>13.700550872093023</v>
      </c>
      <c r="AJ69">
        <f t="shared" si="6"/>
        <v>55.306421980682096</v>
      </c>
    </row>
    <row r="70" spans="1:36" x14ac:dyDescent="0.35">
      <c r="A70">
        <v>5</v>
      </c>
      <c r="B70" t="s">
        <v>21</v>
      </c>
      <c r="C70" s="1">
        <v>0</v>
      </c>
      <c r="D70" s="1">
        <v>0</v>
      </c>
      <c r="E70" s="1">
        <v>0</v>
      </c>
      <c r="H70">
        <v>205</v>
      </c>
      <c r="I70" s="2">
        <v>406.6703</v>
      </c>
      <c r="J70" s="1">
        <v>-62.924529999999997</v>
      </c>
      <c r="K70" s="2">
        <f t="shared" si="0"/>
        <v>62.924529999999997</v>
      </c>
      <c r="L70">
        <v>62.22195920499707</v>
      </c>
      <c r="M70">
        <f t="shared" si="1"/>
        <v>1.0112913640775636</v>
      </c>
      <c r="Z70" s="2">
        <v>406.6703</v>
      </c>
      <c r="AA70">
        <v>62.924529999999997</v>
      </c>
      <c r="AB70">
        <f t="shared" si="2"/>
        <v>13.71901090116279</v>
      </c>
      <c r="AC70">
        <f t="shared" si="3"/>
        <v>43.436527198150351</v>
      </c>
      <c r="AD70" s="1">
        <f t="shared" si="4"/>
        <v>1736916.2082176963</v>
      </c>
      <c r="AE70" s="3">
        <f t="shared" si="5"/>
        <v>75445608.119156137</v>
      </c>
      <c r="AG70">
        <v>75445608.119156137</v>
      </c>
      <c r="AH70">
        <v>13.71901090116279</v>
      </c>
      <c r="AJ70">
        <f t="shared" si="6"/>
        <v>55.085206676238435</v>
      </c>
    </row>
    <row r="71" spans="1:36" x14ac:dyDescent="0.35">
      <c r="A71">
        <v>5</v>
      </c>
      <c r="B71" t="s">
        <v>22</v>
      </c>
      <c r="C71" s="1">
        <v>0</v>
      </c>
      <c r="D71" s="1">
        <v>0</v>
      </c>
      <c r="E71" s="1">
        <v>0</v>
      </c>
      <c r="H71">
        <v>210</v>
      </c>
      <c r="I71" s="2">
        <v>404.90499999999997</v>
      </c>
      <c r="J71" s="1">
        <v>-63.006039999999999</v>
      </c>
      <c r="K71" s="2">
        <f t="shared" ref="K71:K134" si="7">-J71</f>
        <v>63.006039999999999</v>
      </c>
      <c r="L71">
        <v>62.302591451649235</v>
      </c>
      <c r="M71">
        <f t="shared" ref="M71:M134" si="8">K71/L71</f>
        <v>1.0112908393047613</v>
      </c>
      <c r="Z71" s="2">
        <v>404.90499999999997</v>
      </c>
      <c r="AA71">
        <v>63.006039999999999</v>
      </c>
      <c r="AB71">
        <f t="shared" ref="AB71:AB134" si="9">AA71*$AA$3/$Z$3</f>
        <v>13.736781976744185</v>
      </c>
      <c r="AC71">
        <f t="shared" ref="AC71:AC134" si="10">$AB$3*$AC$3/$Z$3</f>
        <v>43.436527198150351</v>
      </c>
      <c r="AD71" s="1">
        <f t="shared" ref="AD71:AD134" si="11">9.81*$AE$3*(Z71-300)*$AA$3^3*$AD$3^2/($AB$3^2)</f>
        <v>1708171.7668655419</v>
      </c>
      <c r="AE71" s="3">
        <f t="shared" ref="AE71:AE134" si="12">PRODUCT(AC71:AD71)</f>
        <v>74197049.410567656</v>
      </c>
      <c r="AG71">
        <v>74197049.410567656</v>
      </c>
      <c r="AH71">
        <v>13.736781976744185</v>
      </c>
      <c r="AJ71">
        <f t="shared" ref="AJ71:AJ134" si="13">2+(0.589*AG71^(1/4))/((1+(0.469/$AG$3)^(9/16))^(4/9))</f>
        <v>54.864201955821443</v>
      </c>
    </row>
    <row r="72" spans="1:36" x14ac:dyDescent="0.35">
      <c r="A72">
        <v>5</v>
      </c>
      <c r="B72" t="s">
        <v>23</v>
      </c>
      <c r="C72" s="1">
        <v>7924.2160000000003</v>
      </c>
      <c r="D72" s="1">
        <v>23253.62</v>
      </c>
      <c r="E72" s="1">
        <v>38.745649999999998</v>
      </c>
      <c r="H72">
        <v>215</v>
      </c>
      <c r="I72" s="2">
        <v>403.16359999999997</v>
      </c>
      <c r="J72" s="1">
        <v>-63.084359999999997</v>
      </c>
      <c r="K72" s="2">
        <f t="shared" si="7"/>
        <v>63.084359999999997</v>
      </c>
      <c r="L72">
        <v>62.380033054885516</v>
      </c>
      <c r="M72">
        <f t="shared" si="8"/>
        <v>1.0112909036853952</v>
      </c>
      <c r="Z72" s="2">
        <v>403.16359999999997</v>
      </c>
      <c r="AA72">
        <v>63.084359999999997</v>
      </c>
      <c r="AB72">
        <f t="shared" si="9"/>
        <v>13.753857558139535</v>
      </c>
      <c r="AC72">
        <f t="shared" si="10"/>
        <v>43.436527198150351</v>
      </c>
      <c r="AD72" s="1">
        <f t="shared" si="11"/>
        <v>1679816.4900453747</v>
      </c>
      <c r="AE72" s="3">
        <f t="shared" si="12"/>
        <v>72965394.657757372</v>
      </c>
      <c r="AG72">
        <v>72965394.657757372</v>
      </c>
      <c r="AH72">
        <v>13.753857558139535</v>
      </c>
      <c r="AJ72">
        <f t="shared" si="13"/>
        <v>54.643439394132955</v>
      </c>
    </row>
    <row r="73" spans="1:36" x14ac:dyDescent="0.35">
      <c r="A73">
        <v>5.5</v>
      </c>
      <c r="B73" t="s">
        <v>17</v>
      </c>
      <c r="C73" s="1">
        <v>0</v>
      </c>
      <c r="D73" s="1">
        <v>0</v>
      </c>
      <c r="E73" s="1">
        <v>0</v>
      </c>
      <c r="H73">
        <v>220</v>
      </c>
      <c r="I73" s="2">
        <v>401.44600000000003</v>
      </c>
      <c r="J73" s="1">
        <v>-63.15943</v>
      </c>
      <c r="K73" s="2">
        <f t="shared" si="7"/>
        <v>63.15943</v>
      </c>
      <c r="L73">
        <v>62.454265989472468</v>
      </c>
      <c r="M73">
        <f t="shared" si="8"/>
        <v>1.0112908862085801</v>
      </c>
      <c r="Z73" s="2">
        <v>401.44600000000003</v>
      </c>
      <c r="AA73">
        <v>63.15943</v>
      </c>
      <c r="AB73">
        <f t="shared" si="9"/>
        <v>13.770224563953489</v>
      </c>
      <c r="AC73">
        <f t="shared" si="10"/>
        <v>43.436527198150351</v>
      </c>
      <c r="AD73" s="1">
        <f t="shared" si="11"/>
        <v>1651848.7494537137</v>
      </c>
      <c r="AE73" s="3">
        <f t="shared" si="12"/>
        <v>71750573.132876873</v>
      </c>
      <c r="AG73">
        <v>71750573.132876873</v>
      </c>
      <c r="AH73">
        <v>13.770224563953489</v>
      </c>
      <c r="AJ73">
        <f t="shared" si="13"/>
        <v>54.422939004977991</v>
      </c>
    </row>
    <row r="74" spans="1:36" x14ac:dyDescent="0.35">
      <c r="A74">
        <v>5.5</v>
      </c>
      <c r="B74" t="s">
        <v>18</v>
      </c>
      <c r="C74" s="1">
        <v>0</v>
      </c>
      <c r="D74" s="1">
        <v>0</v>
      </c>
      <c r="E74" s="1">
        <v>0</v>
      </c>
      <c r="H74">
        <v>225</v>
      </c>
      <c r="I74" s="2">
        <v>399.75209999999998</v>
      </c>
      <c r="J74" s="1">
        <v>-63.231209999999997</v>
      </c>
      <c r="K74" s="2">
        <f t="shared" si="7"/>
        <v>63.231209999999997</v>
      </c>
      <c r="L74">
        <v>62.525240421865</v>
      </c>
      <c r="M74">
        <f t="shared" si="8"/>
        <v>1.0112909534353125</v>
      </c>
      <c r="Z74" s="2">
        <v>399.75209999999998</v>
      </c>
      <c r="AA74">
        <v>63.231209999999997</v>
      </c>
      <c r="AB74">
        <f t="shared" si="9"/>
        <v>13.785874273255814</v>
      </c>
      <c r="AC74">
        <f t="shared" si="10"/>
        <v>43.436527198150351</v>
      </c>
      <c r="AD74" s="1">
        <f t="shared" si="11"/>
        <v>1624266.9167870763</v>
      </c>
      <c r="AE74" s="3">
        <f t="shared" si="12"/>
        <v>70552514.108077645</v>
      </c>
      <c r="AG74">
        <v>70552514.108077645</v>
      </c>
      <c r="AH74">
        <v>13.785874273255814</v>
      </c>
      <c r="AJ74">
        <f t="shared" si="13"/>
        <v>54.202721552430262</v>
      </c>
    </row>
    <row r="75" spans="1:36" x14ac:dyDescent="0.35">
      <c r="A75">
        <v>5.5</v>
      </c>
      <c r="B75" t="s">
        <v>19</v>
      </c>
      <c r="C75" s="1">
        <v>0</v>
      </c>
      <c r="D75" s="1">
        <v>0</v>
      </c>
      <c r="E75" s="1">
        <v>0</v>
      </c>
      <c r="H75">
        <v>230</v>
      </c>
      <c r="I75" s="2">
        <v>398.08190000000002</v>
      </c>
      <c r="J75" s="1">
        <v>-63.299660000000003</v>
      </c>
      <c r="K75" s="2">
        <f t="shared" si="7"/>
        <v>63.299660000000003</v>
      </c>
      <c r="L75">
        <v>62.592916373940866</v>
      </c>
      <c r="M75">
        <f t="shared" si="8"/>
        <v>1.0112911119500636</v>
      </c>
      <c r="Z75" s="2">
        <v>398.08190000000002</v>
      </c>
      <c r="AA75">
        <v>63.299660000000003</v>
      </c>
      <c r="AB75">
        <f t="shared" si="9"/>
        <v>13.80079796511628</v>
      </c>
      <c r="AC75">
        <f t="shared" si="10"/>
        <v>43.436527198150351</v>
      </c>
      <c r="AD75" s="1">
        <f t="shared" si="11"/>
        <v>1597070.9920454647</v>
      </c>
      <c r="AE75" s="3">
        <f t="shared" si="12"/>
        <v>69371217.583359793</v>
      </c>
      <c r="AG75">
        <v>69371217.583359793</v>
      </c>
      <c r="AH75">
        <v>13.80079796511628</v>
      </c>
      <c r="AJ75">
        <f t="shared" si="13"/>
        <v>53.982821825252984</v>
      </c>
    </row>
    <row r="76" spans="1:36" x14ac:dyDescent="0.35">
      <c r="A76">
        <v>5.5</v>
      </c>
      <c r="B76" t="s">
        <v>20</v>
      </c>
      <c r="C76" s="1">
        <v>0</v>
      </c>
      <c r="D76" s="1">
        <v>0</v>
      </c>
      <c r="E76" s="1">
        <v>0</v>
      </c>
      <c r="H76">
        <v>235</v>
      </c>
      <c r="I76" s="2">
        <v>396.43520000000001</v>
      </c>
      <c r="J76" s="1">
        <v>-63.364730000000002</v>
      </c>
      <c r="K76" s="2">
        <f t="shared" si="7"/>
        <v>63.364730000000002</v>
      </c>
      <c r="L76">
        <v>62.657239188371854</v>
      </c>
      <c r="M76">
        <f t="shared" si="8"/>
        <v>1.0112914456620272</v>
      </c>
      <c r="Z76" s="2">
        <v>396.43520000000001</v>
      </c>
      <c r="AA76">
        <v>63.364730000000002</v>
      </c>
      <c r="AB76">
        <f t="shared" si="9"/>
        <v>13.814984738372093</v>
      </c>
      <c r="AC76">
        <f t="shared" si="10"/>
        <v>43.436527198150351</v>
      </c>
      <c r="AD76" s="1">
        <f t="shared" si="11"/>
        <v>1570257.7186219145</v>
      </c>
      <c r="AE76" s="3">
        <f t="shared" si="12"/>
        <v>68206542.103026316</v>
      </c>
      <c r="AG76">
        <v>68206542.103026316</v>
      </c>
      <c r="AH76">
        <v>13.814984738372093</v>
      </c>
      <c r="AJ76">
        <f t="shared" si="13"/>
        <v>53.763249251119845</v>
      </c>
    </row>
    <row r="77" spans="1:36" x14ac:dyDescent="0.35">
      <c r="A77">
        <v>5.5</v>
      </c>
      <c r="B77" t="s">
        <v>21</v>
      </c>
      <c r="C77" s="1">
        <v>0</v>
      </c>
      <c r="D77" s="1">
        <v>0</v>
      </c>
      <c r="E77" s="1">
        <v>0</v>
      </c>
      <c r="H77">
        <v>240</v>
      </c>
      <c r="I77" s="2">
        <v>394.81189999999998</v>
      </c>
      <c r="J77" s="1">
        <v>-63.426439999999999</v>
      </c>
      <c r="K77" s="2">
        <f t="shared" si="7"/>
        <v>63.426439999999999</v>
      </c>
      <c r="L77">
        <v>62.718313595289729</v>
      </c>
      <c r="M77">
        <f t="shared" si="8"/>
        <v>1.0112905842666575</v>
      </c>
      <c r="Z77" s="2">
        <v>394.81189999999998</v>
      </c>
      <c r="AA77">
        <v>63.426439999999999</v>
      </c>
      <c r="AB77">
        <f t="shared" si="9"/>
        <v>13.828438953488371</v>
      </c>
      <c r="AC77">
        <f t="shared" si="10"/>
        <v>43.436527198150351</v>
      </c>
      <c r="AD77" s="1">
        <f t="shared" si="11"/>
        <v>1543825.4682129459</v>
      </c>
      <c r="AE77" s="3">
        <f t="shared" si="12"/>
        <v>67058416.939228825</v>
      </c>
      <c r="AG77">
        <v>67058416.939228825</v>
      </c>
      <c r="AH77">
        <v>13.828438953488371</v>
      </c>
      <c r="AJ77">
        <f t="shared" si="13"/>
        <v>53.544027002373745</v>
      </c>
    </row>
    <row r="78" spans="1:36" x14ac:dyDescent="0.35">
      <c r="A78">
        <v>5.5</v>
      </c>
      <c r="B78" t="s">
        <v>22</v>
      </c>
      <c r="C78" s="1">
        <v>0</v>
      </c>
      <c r="D78" s="1">
        <v>0</v>
      </c>
      <c r="E78" s="1">
        <v>0</v>
      </c>
      <c r="H78">
        <v>245</v>
      </c>
      <c r="I78" s="2">
        <v>393.21210000000002</v>
      </c>
      <c r="J78" s="1">
        <v>-63.484769999999997</v>
      </c>
      <c r="K78" s="2">
        <f t="shared" si="7"/>
        <v>63.484769999999997</v>
      </c>
      <c r="L78">
        <v>62.775932423049909</v>
      </c>
      <c r="M78">
        <f t="shared" si="8"/>
        <v>1.0112915499553745</v>
      </c>
      <c r="Z78" s="2">
        <v>393.21210000000002</v>
      </c>
      <c r="AA78">
        <v>63.484769999999997</v>
      </c>
      <c r="AB78">
        <f t="shared" si="9"/>
        <v>13.841156249999999</v>
      </c>
      <c r="AC78">
        <f t="shared" si="10"/>
        <v>43.436527198150351</v>
      </c>
      <c r="AD78" s="1">
        <f t="shared" si="11"/>
        <v>1517775.8691220405</v>
      </c>
      <c r="AE78" s="3">
        <f t="shared" si="12"/>
        <v>65926912.8198158</v>
      </c>
      <c r="AG78">
        <v>65926912.8198158</v>
      </c>
      <c r="AH78">
        <v>13.841156249999999</v>
      </c>
      <c r="AJ78">
        <f t="shared" si="13"/>
        <v>53.325206634709289</v>
      </c>
    </row>
    <row r="79" spans="1:36" x14ac:dyDescent="0.35">
      <c r="A79">
        <v>5.5</v>
      </c>
      <c r="B79" t="s">
        <v>23</v>
      </c>
      <c r="C79" s="1">
        <v>7904.2929999999997</v>
      </c>
      <c r="D79" s="1">
        <v>22920.04</v>
      </c>
      <c r="E79" s="1">
        <v>38.410600000000002</v>
      </c>
      <c r="H79">
        <v>250</v>
      </c>
      <c r="I79" s="2">
        <v>391.6354</v>
      </c>
      <c r="J79" s="1">
        <v>-63.539700000000003</v>
      </c>
      <c r="K79" s="2">
        <f t="shared" si="7"/>
        <v>63.539700000000003</v>
      </c>
      <c r="L79">
        <v>62.830299002574314</v>
      </c>
      <c r="M79">
        <f t="shared" si="8"/>
        <v>1.0112907468003076</v>
      </c>
      <c r="Z79" s="2">
        <v>391.6354</v>
      </c>
      <c r="AA79">
        <v>63.539700000000003</v>
      </c>
      <c r="AB79">
        <f t="shared" si="9"/>
        <v>13.853132267441861</v>
      </c>
      <c r="AC79">
        <f t="shared" si="10"/>
        <v>43.436527198150351</v>
      </c>
      <c r="AD79" s="1">
        <f t="shared" si="11"/>
        <v>1492102.4081352723</v>
      </c>
      <c r="AE79" s="3">
        <f t="shared" si="12"/>
        <v>64811746.833393395</v>
      </c>
      <c r="AG79">
        <v>64811746.833393395</v>
      </c>
      <c r="AH79">
        <v>13.853132267441861</v>
      </c>
      <c r="AJ79">
        <f t="shared" si="13"/>
        <v>53.106772285661641</v>
      </c>
    </row>
    <row r="80" spans="1:36" x14ac:dyDescent="0.35">
      <c r="A80">
        <v>6</v>
      </c>
      <c r="B80" t="s">
        <v>17</v>
      </c>
      <c r="C80" s="1">
        <v>0</v>
      </c>
      <c r="D80" s="1">
        <v>0</v>
      </c>
      <c r="E80" s="1">
        <v>0</v>
      </c>
      <c r="H80">
        <v>255</v>
      </c>
      <c r="I80" s="2">
        <v>390.08190000000002</v>
      </c>
      <c r="J80" s="1">
        <v>-63.591200000000001</v>
      </c>
      <c r="K80" s="2">
        <f t="shared" si="7"/>
        <v>63.591200000000001</v>
      </c>
      <c r="L80">
        <v>62.881209456595101</v>
      </c>
      <c r="M80">
        <f t="shared" si="8"/>
        <v>1.0112909810345645</v>
      </c>
      <c r="Z80" s="2">
        <v>390.08190000000002</v>
      </c>
      <c r="AA80">
        <v>63.591200000000001</v>
      </c>
      <c r="AB80">
        <f t="shared" si="9"/>
        <v>13.864360465116278</v>
      </c>
      <c r="AC80">
        <f t="shared" si="10"/>
        <v>43.436527198150351</v>
      </c>
      <c r="AD80" s="1">
        <f t="shared" si="11"/>
        <v>1466806.7135561237</v>
      </c>
      <c r="AE80" s="3">
        <f t="shared" si="12"/>
        <v>63712989.707810096</v>
      </c>
      <c r="AG80">
        <v>63712989.707810096</v>
      </c>
      <c r="AH80">
        <v>13.864360465116278</v>
      </c>
      <c r="AJ80">
        <f t="shared" si="13"/>
        <v>52.888777486063368</v>
      </c>
    </row>
    <row r="81" spans="1:36" x14ac:dyDescent="0.35">
      <c r="A81">
        <v>6</v>
      </c>
      <c r="B81" t="s">
        <v>18</v>
      </c>
      <c r="C81" s="1">
        <v>0</v>
      </c>
      <c r="D81" s="1">
        <v>0</v>
      </c>
      <c r="E81" s="1">
        <v>0</v>
      </c>
      <c r="H81">
        <v>260</v>
      </c>
      <c r="I81" s="2">
        <v>388.55130000000003</v>
      </c>
      <c r="J81" s="1">
        <v>-63.639249999999997</v>
      </c>
      <c r="K81" s="2">
        <f t="shared" si="7"/>
        <v>63.639249999999997</v>
      </c>
      <c r="L81">
        <v>62.928734947383802</v>
      </c>
      <c r="M81">
        <f t="shared" si="8"/>
        <v>1.0112907887503264</v>
      </c>
      <c r="Z81" s="2">
        <v>388.55130000000003</v>
      </c>
      <c r="AA81">
        <v>63.639249999999997</v>
      </c>
      <c r="AB81">
        <f t="shared" si="9"/>
        <v>13.874836482558138</v>
      </c>
      <c r="AC81">
        <f t="shared" si="10"/>
        <v>43.436527198150351</v>
      </c>
      <c r="AD81" s="1">
        <f t="shared" si="11"/>
        <v>1441883.9004741502</v>
      </c>
      <c r="AE81" s="3">
        <f t="shared" si="12"/>
        <v>62630429.259520538</v>
      </c>
      <c r="AG81">
        <v>62630429.259520538</v>
      </c>
      <c r="AH81">
        <v>13.874836482558138</v>
      </c>
      <c r="AJ81">
        <f t="shared" si="13"/>
        <v>52.671220923028528</v>
      </c>
    </row>
    <row r="82" spans="1:36" x14ac:dyDescent="0.35">
      <c r="A82">
        <v>6</v>
      </c>
      <c r="B82" t="s">
        <v>19</v>
      </c>
      <c r="C82" s="1">
        <v>0</v>
      </c>
      <c r="D82" s="1">
        <v>0</v>
      </c>
      <c r="E82" s="1">
        <v>0</v>
      </c>
      <c r="H82">
        <v>265</v>
      </c>
      <c r="I82" s="2">
        <v>387.04349999999999</v>
      </c>
      <c r="J82" s="1">
        <v>-63.683799999999998</v>
      </c>
      <c r="K82" s="2">
        <f t="shared" si="7"/>
        <v>63.683799999999998</v>
      </c>
      <c r="L82">
        <v>62.972772376933982</v>
      </c>
      <c r="M82">
        <f t="shared" si="8"/>
        <v>1.0112910325562616</v>
      </c>
      <c r="Z82" s="2">
        <v>387.04349999999999</v>
      </c>
      <c r="AA82">
        <v>63.683799999999998</v>
      </c>
      <c r="AB82">
        <f t="shared" si="9"/>
        <v>13.884549418604649</v>
      </c>
      <c r="AC82">
        <f t="shared" si="10"/>
        <v>43.436527198150351</v>
      </c>
      <c r="AD82" s="1">
        <f t="shared" si="11"/>
        <v>1417332.3405858711</v>
      </c>
      <c r="AE82" s="3">
        <f t="shared" si="12"/>
        <v>61563994.760676287</v>
      </c>
      <c r="AG82">
        <v>61563994.760676287</v>
      </c>
      <c r="AH82">
        <v>13.884549418604649</v>
      </c>
      <c r="AJ82">
        <f t="shared" si="13"/>
        <v>52.454129760261445</v>
      </c>
    </row>
    <row r="83" spans="1:36" x14ac:dyDescent="0.35">
      <c r="A83">
        <v>6</v>
      </c>
      <c r="B83" t="s">
        <v>20</v>
      </c>
      <c r="C83" s="1">
        <v>0</v>
      </c>
      <c r="D83" s="1">
        <v>0</v>
      </c>
      <c r="E83" s="1">
        <v>0</v>
      </c>
      <c r="H83">
        <v>270</v>
      </c>
      <c r="I83" s="2">
        <v>385.55840000000001</v>
      </c>
      <c r="J83" s="1">
        <v>-63.724899999999998</v>
      </c>
      <c r="K83" s="2">
        <f t="shared" si="7"/>
        <v>63.724899999999998</v>
      </c>
      <c r="L83">
        <v>63.013423803428807</v>
      </c>
      <c r="M83">
        <f t="shared" si="8"/>
        <v>1.0112908671458742</v>
      </c>
      <c r="Z83" s="2">
        <v>385.55840000000001</v>
      </c>
      <c r="AA83">
        <v>63.724899999999998</v>
      </c>
      <c r="AB83">
        <f t="shared" si="9"/>
        <v>13.893510174418603</v>
      </c>
      <c r="AC83">
        <f t="shared" si="10"/>
        <v>43.436527198150351</v>
      </c>
      <c r="AD83" s="1">
        <f t="shared" si="11"/>
        <v>1393150.4055878066</v>
      </c>
      <c r="AE83" s="3">
        <f t="shared" si="12"/>
        <v>60513615.483428955</v>
      </c>
      <c r="AG83">
        <v>60513615.483428955</v>
      </c>
      <c r="AH83">
        <v>13.893510174418603</v>
      </c>
      <c r="AJ83">
        <f t="shared" si="13"/>
        <v>52.237532134776778</v>
      </c>
    </row>
    <row r="84" spans="1:36" x14ac:dyDescent="0.35">
      <c r="A84">
        <v>6</v>
      </c>
      <c r="B84" t="s">
        <v>21</v>
      </c>
      <c r="C84" s="1">
        <v>0</v>
      </c>
      <c r="D84" s="1">
        <v>0</v>
      </c>
      <c r="E84" s="1">
        <v>0</v>
      </c>
      <c r="H84">
        <v>275</v>
      </c>
      <c r="I84" s="2">
        <v>384.0958</v>
      </c>
      <c r="J84" s="1">
        <v>-63.762529999999998</v>
      </c>
      <c r="K84" s="2">
        <f t="shared" si="7"/>
        <v>63.762529999999998</v>
      </c>
      <c r="L84">
        <v>63.050668927314774</v>
      </c>
      <c r="M84">
        <f t="shared" si="8"/>
        <v>1.0112903016700086</v>
      </c>
      <c r="Z84" s="2">
        <v>384.0958</v>
      </c>
      <c r="AA84">
        <v>63.762529999999998</v>
      </c>
      <c r="AB84">
        <f t="shared" si="9"/>
        <v>13.901714389534883</v>
      </c>
      <c r="AC84">
        <f t="shared" si="10"/>
        <v>43.436527198150351</v>
      </c>
      <c r="AD84" s="1">
        <f t="shared" si="11"/>
        <v>1369334.8388729924</v>
      </c>
      <c r="AE84" s="3">
        <f t="shared" si="12"/>
        <v>59479149.972081564</v>
      </c>
      <c r="AG84">
        <v>59479149.972081564</v>
      </c>
      <c r="AH84">
        <v>13.901714389534883</v>
      </c>
      <c r="AJ84">
        <f t="shared" si="13"/>
        <v>52.02144231503096</v>
      </c>
    </row>
    <row r="85" spans="1:36" x14ac:dyDescent="0.35">
      <c r="A85">
        <v>6</v>
      </c>
      <c r="B85" t="s">
        <v>22</v>
      </c>
      <c r="C85" s="1">
        <v>0</v>
      </c>
      <c r="D85" s="1">
        <v>0</v>
      </c>
      <c r="E85" s="1">
        <v>0</v>
      </c>
      <c r="H85">
        <v>280</v>
      </c>
      <c r="I85" s="2">
        <v>382.65559999999999</v>
      </c>
      <c r="J85" s="1">
        <v>-63.796689999999998</v>
      </c>
      <c r="K85" s="2">
        <f t="shared" si="7"/>
        <v>63.796689999999998</v>
      </c>
      <c r="L85">
        <v>63.084458408720771</v>
      </c>
      <c r="M85">
        <f t="shared" si="8"/>
        <v>1.0112901276993569</v>
      </c>
      <c r="Z85" s="2">
        <v>382.65559999999999</v>
      </c>
      <c r="AA85">
        <v>63.796689999999998</v>
      </c>
      <c r="AB85">
        <f t="shared" si="9"/>
        <v>13.909162063953488</v>
      </c>
      <c r="AC85">
        <f t="shared" si="10"/>
        <v>43.436527198150351</v>
      </c>
      <c r="AD85" s="1">
        <f t="shared" si="11"/>
        <v>1345884.0121379488</v>
      </c>
      <c r="AE85" s="3">
        <f t="shared" si="12"/>
        <v>58460527.498785727</v>
      </c>
      <c r="AG85">
        <v>58460527.498785727</v>
      </c>
      <c r="AH85">
        <v>13.909162063953488</v>
      </c>
      <c r="AJ85">
        <f t="shared" si="13"/>
        <v>51.80588988877809</v>
      </c>
    </row>
    <row r="86" spans="1:36" x14ac:dyDescent="0.35">
      <c r="A86">
        <v>6</v>
      </c>
      <c r="B86" t="s">
        <v>23</v>
      </c>
      <c r="C86" s="1">
        <v>7884.4989999999998</v>
      </c>
      <c r="D86" s="1">
        <v>22597.51</v>
      </c>
      <c r="E86" s="1">
        <v>38.085279999999997</v>
      </c>
      <c r="H86">
        <v>285</v>
      </c>
      <c r="I86" s="2">
        <v>381.23759999999999</v>
      </c>
      <c r="J86" s="1">
        <v>-63.827379999999998</v>
      </c>
      <c r="K86" s="2">
        <f t="shared" si="7"/>
        <v>63.827379999999998</v>
      </c>
      <c r="L86">
        <v>63.114779428864757</v>
      </c>
      <c r="M86">
        <f t="shared" si="8"/>
        <v>1.0112905499723468</v>
      </c>
      <c r="Z86" s="2">
        <v>381.23759999999999</v>
      </c>
      <c r="AA86">
        <v>63.827379999999998</v>
      </c>
      <c r="AB86">
        <f t="shared" si="9"/>
        <v>13.915853197674418</v>
      </c>
      <c r="AC86">
        <f t="shared" si="10"/>
        <v>43.436527198150351</v>
      </c>
      <c r="AD86" s="1">
        <f t="shared" si="11"/>
        <v>1322794.6687757131</v>
      </c>
      <c r="AE86" s="3">
        <f t="shared" si="12"/>
        <v>57457606.607844546</v>
      </c>
      <c r="AG86">
        <v>57457606.607844546</v>
      </c>
      <c r="AH86">
        <v>13.915853197674418</v>
      </c>
      <c r="AJ86">
        <f t="shared" si="13"/>
        <v>51.59089022524546</v>
      </c>
    </row>
    <row r="87" spans="1:36" x14ac:dyDescent="0.35">
      <c r="A87">
        <v>6.5</v>
      </c>
      <c r="B87" t="s">
        <v>17</v>
      </c>
      <c r="C87" s="1">
        <v>0</v>
      </c>
      <c r="D87" s="1">
        <v>0</v>
      </c>
      <c r="E87" s="1">
        <v>0</v>
      </c>
      <c r="H87">
        <v>290</v>
      </c>
      <c r="I87" s="2">
        <v>379.8415</v>
      </c>
      <c r="J87" s="1">
        <v>-63.854570000000002</v>
      </c>
      <c r="K87" s="2">
        <f t="shared" si="7"/>
        <v>63.854570000000002</v>
      </c>
      <c r="L87">
        <v>63.141703442465897</v>
      </c>
      <c r="M87">
        <f t="shared" si="8"/>
        <v>1.0112899481431263</v>
      </c>
      <c r="Z87" s="2">
        <v>379.8415</v>
      </c>
      <c r="AA87">
        <v>63.854570000000002</v>
      </c>
      <c r="AB87">
        <f t="shared" si="9"/>
        <v>13.92178125</v>
      </c>
      <c r="AC87">
        <f t="shared" si="10"/>
        <v>43.436527198150351</v>
      </c>
      <c r="AD87" s="1">
        <f t="shared" si="11"/>
        <v>1300061.923875842</v>
      </c>
      <c r="AE87" s="3">
        <f t="shared" si="12"/>
        <v>56470175.11571268</v>
      </c>
      <c r="AG87">
        <v>56470175.11571268</v>
      </c>
      <c r="AH87">
        <v>13.92178125</v>
      </c>
      <c r="AJ87">
        <f t="shared" si="13"/>
        <v>51.376443505813931</v>
      </c>
    </row>
    <row r="88" spans="1:36" x14ac:dyDescent="0.35">
      <c r="A88">
        <v>6.5</v>
      </c>
      <c r="B88" t="s">
        <v>18</v>
      </c>
      <c r="C88" s="1">
        <v>0</v>
      </c>
      <c r="D88" s="1">
        <v>0</v>
      </c>
      <c r="E88" s="1">
        <v>0</v>
      </c>
      <c r="H88">
        <v>295</v>
      </c>
      <c r="I88" s="2">
        <v>378.46730000000002</v>
      </c>
      <c r="J88" s="1">
        <v>-63.878270000000001</v>
      </c>
      <c r="K88" s="2">
        <f t="shared" si="7"/>
        <v>63.878270000000001</v>
      </c>
      <c r="L88">
        <v>63.165116732890993</v>
      </c>
      <c r="M88">
        <f t="shared" si="8"/>
        <v>1.0112903023693403</v>
      </c>
      <c r="Z88" s="2">
        <v>378.46730000000002</v>
      </c>
      <c r="AA88">
        <v>63.878270000000001</v>
      </c>
      <c r="AB88">
        <f t="shared" si="9"/>
        <v>13.926948401162791</v>
      </c>
      <c r="AC88">
        <f t="shared" si="10"/>
        <v>43.436527198150351</v>
      </c>
      <c r="AD88" s="1">
        <f t="shared" si="11"/>
        <v>1277685.7774383358</v>
      </c>
      <c r="AE88" s="3">
        <f t="shared" si="12"/>
        <v>55498233.02239015</v>
      </c>
      <c r="AG88">
        <v>55498233.02239015</v>
      </c>
      <c r="AH88">
        <v>13.926948401162791</v>
      </c>
      <c r="AJ88">
        <f t="shared" si="13"/>
        <v>51.162596364477821</v>
      </c>
    </row>
    <row r="89" spans="1:36" x14ac:dyDescent="0.35">
      <c r="A89">
        <v>6.5</v>
      </c>
      <c r="B89" t="s">
        <v>19</v>
      </c>
      <c r="C89" s="1">
        <v>0</v>
      </c>
      <c r="D89" s="1">
        <v>0</v>
      </c>
      <c r="E89" s="1">
        <v>0</v>
      </c>
      <c r="H89">
        <v>300</v>
      </c>
      <c r="I89" s="2">
        <v>377.1146</v>
      </c>
      <c r="J89" s="1">
        <v>-63.898429999999998</v>
      </c>
      <c r="K89" s="2">
        <f t="shared" si="7"/>
        <v>63.898429999999998</v>
      </c>
      <c r="L89">
        <v>63.185139412896625</v>
      </c>
      <c r="M89">
        <f t="shared" si="8"/>
        <v>1.0112888978916739</v>
      </c>
      <c r="Z89" s="2">
        <v>377.1146</v>
      </c>
      <c r="AA89">
        <v>63.898429999999998</v>
      </c>
      <c r="AB89">
        <f t="shared" si="9"/>
        <v>13.931343749999998</v>
      </c>
      <c r="AC89">
        <f t="shared" si="10"/>
        <v>43.436527198150351</v>
      </c>
      <c r="AD89" s="1">
        <f t="shared" si="11"/>
        <v>1255659.716249269</v>
      </c>
      <c r="AE89" s="3">
        <f t="shared" si="12"/>
        <v>54541497.416483127</v>
      </c>
      <c r="AG89">
        <v>54541497.416483127</v>
      </c>
      <c r="AH89">
        <v>13.931343749999998</v>
      </c>
      <c r="AJ89">
        <f t="shared" si="13"/>
        <v>50.94933385884854</v>
      </c>
    </row>
    <row r="90" spans="1:36" x14ac:dyDescent="0.35">
      <c r="A90">
        <v>6.5</v>
      </c>
      <c r="B90" t="s">
        <v>20</v>
      </c>
      <c r="C90" s="1">
        <v>0</v>
      </c>
      <c r="D90" s="1">
        <v>0</v>
      </c>
      <c r="E90" s="1">
        <v>0</v>
      </c>
      <c r="H90">
        <v>305</v>
      </c>
      <c r="I90" s="2">
        <v>375.7835</v>
      </c>
      <c r="J90" s="1">
        <v>-63.915109999999999</v>
      </c>
      <c r="K90" s="2">
        <f t="shared" si="7"/>
        <v>63.915109999999999</v>
      </c>
      <c r="L90">
        <v>63.201582819737858</v>
      </c>
      <c r="M90">
        <f t="shared" si="8"/>
        <v>1.0112897042831546</v>
      </c>
      <c r="Z90" s="2">
        <v>375.7835</v>
      </c>
      <c r="AA90">
        <v>63.915109999999999</v>
      </c>
      <c r="AB90">
        <f t="shared" si="9"/>
        <v>13.934980377906975</v>
      </c>
      <c r="AC90">
        <f t="shared" si="10"/>
        <v>43.436527198150351</v>
      </c>
      <c r="AD90" s="1">
        <f t="shared" si="11"/>
        <v>1233985.3686121234</v>
      </c>
      <c r="AE90" s="3">
        <f t="shared" si="12"/>
        <v>53600039.025840089</v>
      </c>
      <c r="AG90">
        <v>53600039.025840089</v>
      </c>
      <c r="AH90">
        <v>13.934980377906975</v>
      </c>
      <c r="AJ90">
        <f t="shared" si="13"/>
        <v>50.736720055579802</v>
      </c>
    </row>
    <row r="91" spans="1:36" x14ac:dyDescent="0.35">
      <c r="A91">
        <v>6.5</v>
      </c>
      <c r="B91" t="s">
        <v>21</v>
      </c>
      <c r="C91" s="1">
        <v>0</v>
      </c>
      <c r="D91" s="1">
        <v>0</v>
      </c>
      <c r="E91" s="1">
        <v>0</v>
      </c>
      <c r="H91">
        <v>310</v>
      </c>
      <c r="I91" s="2">
        <v>374.47359999999998</v>
      </c>
      <c r="J91" s="1">
        <v>-63.9283</v>
      </c>
      <c r="K91" s="2">
        <f t="shared" si="7"/>
        <v>63.9283</v>
      </c>
      <c r="L91">
        <v>63.214580250777701</v>
      </c>
      <c r="M91">
        <f t="shared" si="8"/>
        <v>1.0112904293027165</v>
      </c>
      <c r="Z91" s="2">
        <v>374.47359999999998</v>
      </c>
      <c r="AA91">
        <v>63.9283</v>
      </c>
      <c r="AB91">
        <f t="shared" si="9"/>
        <v>13.937856104651162</v>
      </c>
      <c r="AC91">
        <f t="shared" si="10"/>
        <v>43.436527198150351</v>
      </c>
      <c r="AD91" s="1">
        <f t="shared" si="11"/>
        <v>1212656.2213129746</v>
      </c>
      <c r="AE91" s="3">
        <f t="shared" si="12"/>
        <v>52673574.939067252</v>
      </c>
      <c r="AG91">
        <v>52673574.939067252</v>
      </c>
      <c r="AH91">
        <v>13.937856104651162</v>
      </c>
      <c r="AJ91">
        <f t="shared" si="13"/>
        <v>50.524740367256669</v>
      </c>
    </row>
    <row r="92" spans="1:36" x14ac:dyDescent="0.35">
      <c r="A92">
        <v>6.5</v>
      </c>
      <c r="B92" t="s">
        <v>22</v>
      </c>
      <c r="C92" s="1">
        <v>0</v>
      </c>
      <c r="D92" s="1">
        <v>0</v>
      </c>
      <c r="E92" s="1">
        <v>0</v>
      </c>
      <c r="H92">
        <v>315</v>
      </c>
      <c r="I92" s="2">
        <v>373.18470000000002</v>
      </c>
      <c r="J92" s="1">
        <v>-63.938009999999998</v>
      </c>
      <c r="K92" s="2">
        <f t="shared" si="7"/>
        <v>63.938009999999998</v>
      </c>
      <c r="L92">
        <v>63.224204809979717</v>
      </c>
      <c r="M92">
        <f t="shared" si="8"/>
        <v>1.011290061965439</v>
      </c>
      <c r="Z92" s="2">
        <v>373.18470000000002</v>
      </c>
      <c r="AA92">
        <v>63.938009999999998</v>
      </c>
      <c r="AB92">
        <f t="shared" si="9"/>
        <v>13.939973110465116</v>
      </c>
      <c r="AC92">
        <f t="shared" si="10"/>
        <v>43.436527198150351</v>
      </c>
      <c r="AD92" s="1">
        <f t="shared" si="11"/>
        <v>1191669.0177448615</v>
      </c>
      <c r="AE92" s="3">
        <f t="shared" si="12"/>
        <v>51761963.700467795</v>
      </c>
      <c r="AG92">
        <v>51761963.700467795</v>
      </c>
      <c r="AH92">
        <v>13.939973110465116</v>
      </c>
      <c r="AJ92">
        <f t="shared" si="13"/>
        <v>50.313411802605849</v>
      </c>
    </row>
    <row r="93" spans="1:36" x14ac:dyDescent="0.35">
      <c r="A93">
        <v>6.5</v>
      </c>
      <c r="B93" t="s">
        <v>23</v>
      </c>
      <c r="C93" s="1">
        <v>7864.8320000000003</v>
      </c>
      <c r="D93" s="1">
        <v>22285.8</v>
      </c>
      <c r="E93" s="1">
        <v>37.769500000000001</v>
      </c>
      <c r="H93">
        <v>320</v>
      </c>
      <c r="I93" s="2">
        <v>371.91660000000002</v>
      </c>
      <c r="J93" s="1">
        <v>-63.944220000000001</v>
      </c>
      <c r="K93" s="2">
        <f t="shared" si="7"/>
        <v>63.944220000000001</v>
      </c>
      <c r="L93">
        <v>63.230393383737677</v>
      </c>
      <c r="M93">
        <f t="shared" si="8"/>
        <v>1.011289295828514</v>
      </c>
      <c r="Z93" s="2">
        <v>371.91660000000002</v>
      </c>
      <c r="AA93">
        <v>63.944220000000001</v>
      </c>
      <c r="AB93">
        <f t="shared" si="9"/>
        <v>13.94132703488372</v>
      </c>
      <c r="AC93">
        <f t="shared" si="10"/>
        <v>43.436527198150351</v>
      </c>
      <c r="AD93" s="1">
        <f t="shared" si="11"/>
        <v>1171020.5013008197</v>
      </c>
      <c r="AE93" s="3">
        <f t="shared" si="12"/>
        <v>50865063.854344711</v>
      </c>
      <c r="AG93">
        <v>50865063.854344711</v>
      </c>
      <c r="AH93">
        <v>13.94132703488372</v>
      </c>
      <c r="AJ93">
        <f t="shared" si="13"/>
        <v>50.102751637595354</v>
      </c>
    </row>
    <row r="94" spans="1:36" x14ac:dyDescent="0.35">
      <c r="A94">
        <v>7</v>
      </c>
      <c r="B94" t="s">
        <v>17</v>
      </c>
      <c r="C94" s="1">
        <v>0</v>
      </c>
      <c r="D94" s="1">
        <v>0</v>
      </c>
      <c r="E94" s="1">
        <v>0</v>
      </c>
      <c r="H94">
        <v>325</v>
      </c>
      <c r="I94" s="2">
        <v>370.66919999999999</v>
      </c>
      <c r="J94" s="1">
        <v>-63.946959999999997</v>
      </c>
      <c r="K94" s="2">
        <f t="shared" si="7"/>
        <v>63.946959999999997</v>
      </c>
      <c r="L94">
        <v>63.233095064508881</v>
      </c>
      <c r="M94">
        <f t="shared" si="8"/>
        <v>1.011289419484573</v>
      </c>
      <c r="Z94" s="2">
        <v>370.66919999999999</v>
      </c>
      <c r="AA94">
        <v>63.946959999999997</v>
      </c>
      <c r="AB94">
        <f t="shared" si="9"/>
        <v>13.94192441860465</v>
      </c>
      <c r="AC94">
        <f t="shared" si="10"/>
        <v>43.436527198150351</v>
      </c>
      <c r="AD94" s="1">
        <f t="shared" si="11"/>
        <v>1150709.0436773687</v>
      </c>
      <c r="AE94" s="3">
        <f t="shared" si="12"/>
        <v>49982804.672849603</v>
      </c>
      <c r="AG94">
        <v>49982804.672849603</v>
      </c>
      <c r="AH94">
        <v>13.94192441860465</v>
      </c>
      <c r="AJ94">
        <f t="shared" si="13"/>
        <v>49.892794355471167</v>
      </c>
    </row>
    <row r="95" spans="1:36" x14ac:dyDescent="0.35">
      <c r="A95">
        <v>7</v>
      </c>
      <c r="B95" t="s">
        <v>18</v>
      </c>
      <c r="C95" s="1">
        <v>0</v>
      </c>
      <c r="D95" s="1">
        <v>0</v>
      </c>
      <c r="E95" s="1">
        <v>0</v>
      </c>
      <c r="H95">
        <v>330</v>
      </c>
      <c r="I95" s="2">
        <v>369.44209999999998</v>
      </c>
      <c r="J95" s="1">
        <v>-63.946210000000001</v>
      </c>
      <c r="K95" s="2">
        <f t="shared" si="7"/>
        <v>63.946210000000001</v>
      </c>
      <c r="L95">
        <v>63.232432828443443</v>
      </c>
      <c r="M95">
        <f t="shared" si="8"/>
        <v>1.0112881497615807</v>
      </c>
      <c r="Z95" s="2">
        <v>369.44209999999998</v>
      </c>
      <c r="AA95">
        <v>63.946210000000001</v>
      </c>
      <c r="AB95">
        <f t="shared" si="9"/>
        <v>13.941760901162789</v>
      </c>
      <c r="AC95">
        <f t="shared" si="10"/>
        <v>43.436527198150351</v>
      </c>
      <c r="AD95" s="1">
        <f t="shared" si="11"/>
        <v>1130728.1316605848</v>
      </c>
      <c r="AE95" s="3">
        <f t="shared" si="12"/>
        <v>49114903.244588725</v>
      </c>
      <c r="AG95">
        <v>49114903.244588725</v>
      </c>
      <c r="AH95">
        <v>13.941760901162789</v>
      </c>
      <c r="AJ95">
        <f t="shared" si="13"/>
        <v>49.683524097270954</v>
      </c>
    </row>
    <row r="96" spans="1:36" x14ac:dyDescent="0.35">
      <c r="A96">
        <v>7</v>
      </c>
      <c r="B96" t="s">
        <v>19</v>
      </c>
      <c r="C96" s="1">
        <v>0</v>
      </c>
      <c r="D96" s="1">
        <v>0</v>
      </c>
      <c r="E96" s="1">
        <v>0</v>
      </c>
      <c r="H96">
        <v>335</v>
      </c>
      <c r="I96" s="2">
        <v>368.2353</v>
      </c>
      <c r="J96" s="1">
        <v>-63.942</v>
      </c>
      <c r="K96" s="2">
        <f t="shared" si="7"/>
        <v>63.942</v>
      </c>
      <c r="L96">
        <v>63.228225782999289</v>
      </c>
      <c r="M96">
        <f t="shared" si="8"/>
        <v>1.0112888541179441</v>
      </c>
      <c r="Z96" s="2">
        <v>368.2353</v>
      </c>
      <c r="AA96">
        <v>63.942</v>
      </c>
      <c r="AB96">
        <f t="shared" si="9"/>
        <v>13.940843023255812</v>
      </c>
      <c r="AC96">
        <f t="shared" si="10"/>
        <v>43.436527198150351</v>
      </c>
      <c r="AD96" s="1">
        <f t="shared" si="11"/>
        <v>1111077.7652504677</v>
      </c>
      <c r="AE96" s="3">
        <f t="shared" si="12"/>
        <v>48261359.569562048</v>
      </c>
      <c r="AG96">
        <v>48261359.569562048</v>
      </c>
      <c r="AH96">
        <v>13.940843023255812</v>
      </c>
      <c r="AJ96">
        <f t="shared" si="13"/>
        <v>49.474993038678477</v>
      </c>
    </row>
    <row r="97" spans="1:36" x14ac:dyDescent="0.35">
      <c r="A97">
        <v>7</v>
      </c>
      <c r="B97" t="s">
        <v>20</v>
      </c>
      <c r="C97" s="1">
        <v>0</v>
      </c>
      <c r="D97" s="1">
        <v>0</v>
      </c>
      <c r="E97" s="1">
        <v>0</v>
      </c>
      <c r="H97">
        <v>340</v>
      </c>
      <c r="I97" s="2">
        <v>367.04829999999998</v>
      </c>
      <c r="J97" s="1">
        <v>-63.934289999999997</v>
      </c>
      <c r="K97" s="2">
        <f t="shared" si="7"/>
        <v>63.934289999999997</v>
      </c>
      <c r="L97">
        <v>63.220652296086357</v>
      </c>
      <c r="M97">
        <f t="shared" si="8"/>
        <v>1.0112880471490773</v>
      </c>
      <c r="Z97" s="2">
        <v>367.04829999999998</v>
      </c>
      <c r="AA97">
        <v>63.934289999999997</v>
      </c>
      <c r="AB97">
        <f t="shared" si="9"/>
        <v>13.939162063953487</v>
      </c>
      <c r="AC97">
        <f t="shared" si="10"/>
        <v>43.436527198150351</v>
      </c>
      <c r="AD97" s="1">
        <f t="shared" si="11"/>
        <v>1091749.8029296119</v>
      </c>
      <c r="AE97" s="3">
        <f t="shared" si="12"/>
        <v>47421820.008527376</v>
      </c>
      <c r="AG97">
        <v>47421820.008527376</v>
      </c>
      <c r="AH97">
        <v>13.939162063953487</v>
      </c>
      <c r="AJ97">
        <f t="shared" si="13"/>
        <v>49.267167311828892</v>
      </c>
    </row>
    <row r="98" spans="1:36" x14ac:dyDescent="0.35">
      <c r="A98">
        <v>7</v>
      </c>
      <c r="B98" t="s">
        <v>21</v>
      </c>
      <c r="C98" s="1">
        <v>0</v>
      </c>
      <c r="D98" s="1">
        <v>0</v>
      </c>
      <c r="E98" s="1">
        <v>0</v>
      </c>
      <c r="H98">
        <v>345</v>
      </c>
      <c r="I98" s="2">
        <v>365.88119999999998</v>
      </c>
      <c r="J98" s="1">
        <v>-63.923160000000003</v>
      </c>
      <c r="K98" s="2">
        <f t="shared" si="7"/>
        <v>63.923160000000003</v>
      </c>
      <c r="L98">
        <v>63.209602341253266</v>
      </c>
      <c r="M98">
        <f t="shared" si="8"/>
        <v>1.0112887541183129</v>
      </c>
      <c r="Z98" s="2">
        <v>365.88119999999998</v>
      </c>
      <c r="AA98">
        <v>63.923160000000003</v>
      </c>
      <c r="AB98">
        <f t="shared" si="9"/>
        <v>13.936735465116278</v>
      </c>
      <c r="AC98">
        <f t="shared" si="10"/>
        <v>43.436527198150351</v>
      </c>
      <c r="AD98" s="1">
        <f t="shared" si="11"/>
        <v>1072745.8730014977</v>
      </c>
      <c r="AE98" s="3">
        <f t="shared" si="12"/>
        <v>46596355.289333098</v>
      </c>
      <c r="AG98">
        <v>46596355.289333098</v>
      </c>
      <c r="AH98">
        <v>13.936735465116278</v>
      </c>
      <c r="AJ98">
        <f t="shared" si="13"/>
        <v>49.06011766073501</v>
      </c>
    </row>
    <row r="99" spans="1:36" x14ac:dyDescent="0.35">
      <c r="A99">
        <v>7</v>
      </c>
      <c r="B99" t="s">
        <v>22</v>
      </c>
      <c r="C99" s="1">
        <v>0</v>
      </c>
      <c r="D99" s="1">
        <v>0</v>
      </c>
      <c r="E99" s="1">
        <v>0</v>
      </c>
      <c r="H99">
        <v>350</v>
      </c>
      <c r="I99" s="2">
        <v>364.73360000000002</v>
      </c>
      <c r="J99" s="1">
        <v>-63.9086</v>
      </c>
      <c r="K99" s="2">
        <f t="shared" si="7"/>
        <v>63.9086</v>
      </c>
      <c r="L99">
        <v>63.19517929607386</v>
      </c>
      <c r="M99">
        <f t="shared" si="8"/>
        <v>1.0112891633803855</v>
      </c>
      <c r="Z99" s="2">
        <v>364.73360000000002</v>
      </c>
      <c r="AA99">
        <v>63.9086</v>
      </c>
      <c r="AB99">
        <f t="shared" si="9"/>
        <v>13.933561046511628</v>
      </c>
      <c r="AC99">
        <f t="shared" si="10"/>
        <v>43.436527198150351</v>
      </c>
      <c r="AD99" s="1">
        <f t="shared" si="11"/>
        <v>1054059.4622522027</v>
      </c>
      <c r="AE99" s="3">
        <f t="shared" si="12"/>
        <v>45784682.500585534</v>
      </c>
      <c r="AG99">
        <v>45784682.500585534</v>
      </c>
      <c r="AH99">
        <v>13.933561046511628</v>
      </c>
      <c r="AJ99">
        <f t="shared" si="13"/>
        <v>48.853827402220418</v>
      </c>
    </row>
    <row r="100" spans="1:36" x14ac:dyDescent="0.35">
      <c r="A100">
        <v>7</v>
      </c>
      <c r="B100" t="s">
        <v>23</v>
      </c>
      <c r="C100" s="1">
        <v>7845.2889999999998</v>
      </c>
      <c r="D100" s="1">
        <v>21984.63</v>
      </c>
      <c r="E100" s="1">
        <v>37.463050000000003</v>
      </c>
      <c r="H100">
        <v>355</v>
      </c>
      <c r="I100" s="2">
        <v>363.60520000000002</v>
      </c>
      <c r="J100" s="1">
        <v>-63.890650000000001</v>
      </c>
      <c r="K100" s="2">
        <f t="shared" si="7"/>
        <v>63.890650000000001</v>
      </c>
      <c r="L100">
        <v>63.177511830651405</v>
      </c>
      <c r="M100">
        <f t="shared" si="8"/>
        <v>1.0112878482973526</v>
      </c>
      <c r="Z100" s="2">
        <v>363.60520000000002</v>
      </c>
      <c r="AA100">
        <v>63.890650000000001</v>
      </c>
      <c r="AB100">
        <f t="shared" si="9"/>
        <v>13.929647529069767</v>
      </c>
      <c r="AC100">
        <f t="shared" si="10"/>
        <v>43.436527198150351</v>
      </c>
      <c r="AD100" s="1">
        <f t="shared" si="11"/>
        <v>1035685.685771281</v>
      </c>
      <c r="AE100" s="3">
        <f t="shared" si="12"/>
        <v>44986589.458739243</v>
      </c>
      <c r="AG100">
        <v>44986589.458739243</v>
      </c>
      <c r="AH100">
        <v>13.929647529069767</v>
      </c>
      <c r="AJ100">
        <f t="shared" si="13"/>
        <v>48.648296523009556</v>
      </c>
    </row>
    <row r="101" spans="1:36" x14ac:dyDescent="0.35">
      <c r="A101">
        <v>7.5</v>
      </c>
      <c r="B101" t="s">
        <v>17</v>
      </c>
      <c r="C101" s="1">
        <v>0</v>
      </c>
      <c r="D101" s="1">
        <v>0</v>
      </c>
      <c r="E101" s="1">
        <v>0</v>
      </c>
      <c r="H101">
        <v>360</v>
      </c>
      <c r="I101" s="2">
        <v>362.49599999999998</v>
      </c>
      <c r="J101" s="1">
        <v>-63.869300000000003</v>
      </c>
      <c r="K101" s="2">
        <f t="shared" si="7"/>
        <v>63.869300000000003</v>
      </c>
      <c r="L101">
        <v>63.156327304842122</v>
      </c>
      <c r="M101">
        <f t="shared" si="8"/>
        <v>1.0112890145070741</v>
      </c>
      <c r="Z101" s="2">
        <v>362.49599999999998</v>
      </c>
      <c r="AA101">
        <v>63.869300000000003</v>
      </c>
      <c r="AB101">
        <f t="shared" si="9"/>
        <v>13.92499273255814</v>
      </c>
      <c r="AC101">
        <f t="shared" si="10"/>
        <v>43.436527198150351</v>
      </c>
      <c r="AD101" s="1">
        <f t="shared" si="11"/>
        <v>1017624.5435587332</v>
      </c>
      <c r="AE101" s="3">
        <f t="shared" si="12"/>
        <v>44202076.163794249</v>
      </c>
      <c r="AG101">
        <v>44202076.163794249</v>
      </c>
      <c r="AH101">
        <v>13.92499273255814</v>
      </c>
      <c r="AJ101">
        <f t="shared" si="13"/>
        <v>48.443579981547536</v>
      </c>
    </row>
    <row r="102" spans="1:36" x14ac:dyDescent="0.35">
      <c r="A102">
        <v>7.5</v>
      </c>
      <c r="B102" t="s">
        <v>18</v>
      </c>
      <c r="C102" s="1">
        <v>0</v>
      </c>
      <c r="D102" s="1">
        <v>0</v>
      </c>
      <c r="E102" s="1">
        <v>0</v>
      </c>
      <c r="H102">
        <v>365</v>
      </c>
      <c r="I102" s="2">
        <v>361.40550000000002</v>
      </c>
      <c r="J102" s="1">
        <v>-63.844589999999997</v>
      </c>
      <c r="K102" s="2">
        <f t="shared" si="7"/>
        <v>63.844589999999997</v>
      </c>
      <c r="L102">
        <v>63.13196905387489</v>
      </c>
      <c r="M102">
        <f t="shared" si="8"/>
        <v>1.0112877985085018</v>
      </c>
      <c r="Z102" s="2">
        <v>361.40550000000002</v>
      </c>
      <c r="AA102">
        <v>63.844589999999997</v>
      </c>
      <c r="AB102">
        <f t="shared" si="9"/>
        <v>13.919605377906976</v>
      </c>
      <c r="AC102">
        <f t="shared" si="10"/>
        <v>43.436527198150351</v>
      </c>
      <c r="AD102" s="1">
        <f t="shared" si="11"/>
        <v>999867.89409715543</v>
      </c>
      <c r="AE102" s="3">
        <f t="shared" si="12"/>
        <v>43430788.976508409</v>
      </c>
      <c r="AG102">
        <v>43430788.976508409</v>
      </c>
      <c r="AH102">
        <v>13.919605377906976</v>
      </c>
      <c r="AJ102">
        <f t="shared" si="13"/>
        <v>48.239640765715286</v>
      </c>
    </row>
    <row r="103" spans="1:36" x14ac:dyDescent="0.35">
      <c r="A103">
        <v>7.5</v>
      </c>
      <c r="B103" t="s">
        <v>19</v>
      </c>
      <c r="C103" s="1">
        <v>0</v>
      </c>
      <c r="D103" s="1">
        <v>0</v>
      </c>
      <c r="E103" s="1">
        <v>0</v>
      </c>
      <c r="H103">
        <v>370</v>
      </c>
      <c r="I103" s="2">
        <v>360.33359999999999</v>
      </c>
      <c r="J103" s="1">
        <v>-63.816540000000003</v>
      </c>
      <c r="K103" s="2">
        <f t="shared" si="7"/>
        <v>63.816540000000003</v>
      </c>
      <c r="L103">
        <v>63.104274988080178</v>
      </c>
      <c r="M103">
        <f t="shared" si="8"/>
        <v>1.0112871118803657</v>
      </c>
      <c r="Z103" s="2">
        <v>360.33359999999999</v>
      </c>
      <c r="AA103">
        <v>63.816540000000003</v>
      </c>
      <c r="AB103">
        <f t="shared" si="9"/>
        <v>13.913489825581395</v>
      </c>
      <c r="AC103">
        <f t="shared" si="10"/>
        <v>43.436527198150351</v>
      </c>
      <c r="AD103" s="1">
        <f t="shared" si="11"/>
        <v>982414.10908306437</v>
      </c>
      <c r="AE103" s="3">
        <f t="shared" si="12"/>
        <v>42672657.16903317</v>
      </c>
      <c r="AG103">
        <v>42672657.16903317</v>
      </c>
      <c r="AH103">
        <v>13.913489825581395</v>
      </c>
      <c r="AJ103">
        <f t="shared" si="13"/>
        <v>48.036515376704621</v>
      </c>
    </row>
    <row r="104" spans="1:36" x14ac:dyDescent="0.35">
      <c r="A104">
        <v>7.5</v>
      </c>
      <c r="B104" t="s">
        <v>20</v>
      </c>
      <c r="C104" s="1">
        <v>0</v>
      </c>
      <c r="D104" s="1">
        <v>0</v>
      </c>
      <c r="E104" s="1">
        <v>0</v>
      </c>
      <c r="H104">
        <v>375</v>
      </c>
      <c r="I104" s="2">
        <v>359.28019999999998</v>
      </c>
      <c r="J104" s="1">
        <v>-63.785170000000001</v>
      </c>
      <c r="K104" s="2">
        <f t="shared" si="7"/>
        <v>63.785170000000001</v>
      </c>
      <c r="L104">
        <v>63.073196620334734</v>
      </c>
      <c r="M104">
        <f t="shared" si="8"/>
        <v>1.0112880497234182</v>
      </c>
      <c r="Z104" s="2">
        <v>359.28019999999998</v>
      </c>
      <c r="AA104">
        <v>63.785170000000001</v>
      </c>
      <c r="AB104">
        <f t="shared" si="9"/>
        <v>13.906650436046512</v>
      </c>
      <c r="AC104">
        <f t="shared" si="10"/>
        <v>43.436527198150351</v>
      </c>
      <c r="AD104" s="1">
        <f t="shared" si="11"/>
        <v>965261.56021298026</v>
      </c>
      <c r="AE104" s="3">
        <f t="shared" si="12"/>
        <v>41927610.013520159</v>
      </c>
      <c r="AG104">
        <v>41927610.013520159</v>
      </c>
      <c r="AH104">
        <v>13.906650436046512</v>
      </c>
      <c r="AJ104">
        <f t="shared" si="13"/>
        <v>47.834241473274766</v>
      </c>
    </row>
    <row r="105" spans="1:36" x14ac:dyDescent="0.35">
      <c r="A105">
        <v>7.5</v>
      </c>
      <c r="B105" t="s">
        <v>21</v>
      </c>
      <c r="C105" s="1">
        <v>0</v>
      </c>
      <c r="D105" s="1">
        <v>0</v>
      </c>
      <c r="E105" s="1">
        <v>0</v>
      </c>
      <c r="H105">
        <v>380</v>
      </c>
      <c r="I105" s="2">
        <v>358.2448</v>
      </c>
      <c r="J105" s="1">
        <v>-63.750500000000002</v>
      </c>
      <c r="K105" s="2">
        <f t="shared" si="7"/>
        <v>63.750500000000002</v>
      </c>
      <c r="L105">
        <v>63.038938927148401</v>
      </c>
      <c r="M105">
        <f t="shared" si="8"/>
        <v>1.0112876435574831</v>
      </c>
      <c r="Z105" s="2">
        <v>358.2448</v>
      </c>
      <c r="AA105">
        <v>63.750500000000002</v>
      </c>
      <c r="AB105">
        <f t="shared" si="9"/>
        <v>13.899091569767442</v>
      </c>
      <c r="AC105">
        <f t="shared" si="10"/>
        <v>43.436527198150351</v>
      </c>
      <c r="AD105" s="1">
        <f t="shared" si="11"/>
        <v>948402.10596949747</v>
      </c>
      <c r="AE105" s="3">
        <f t="shared" si="12"/>
        <v>41195293.870727152</v>
      </c>
      <c r="AG105">
        <v>41195293.870727152</v>
      </c>
      <c r="AH105">
        <v>13.899091569767442</v>
      </c>
      <c r="AJ105">
        <f t="shared" si="13"/>
        <v>47.632779548660189</v>
      </c>
    </row>
    <row r="106" spans="1:36" x14ac:dyDescent="0.35">
      <c r="A106">
        <v>7.5</v>
      </c>
      <c r="B106" t="s">
        <v>22</v>
      </c>
      <c r="C106" s="1">
        <v>0</v>
      </c>
      <c r="D106" s="1">
        <v>0</v>
      </c>
      <c r="E106" s="1">
        <v>0</v>
      </c>
      <c r="H106">
        <v>385</v>
      </c>
      <c r="I106" s="2">
        <v>357.22730000000001</v>
      </c>
      <c r="J106" s="1">
        <v>-63.712530000000001</v>
      </c>
      <c r="K106" s="2">
        <f t="shared" si="7"/>
        <v>63.712530000000001</v>
      </c>
      <c r="L106">
        <v>63.001409953605034</v>
      </c>
      <c r="M106">
        <f t="shared" si="8"/>
        <v>1.0112873671703322</v>
      </c>
      <c r="Z106" s="2">
        <v>357.22730000000001</v>
      </c>
      <c r="AA106">
        <v>63.712530000000001</v>
      </c>
      <c r="AB106">
        <f t="shared" si="9"/>
        <v>13.890813226744186</v>
      </c>
      <c r="AC106">
        <f t="shared" si="10"/>
        <v>43.436527198150351</v>
      </c>
      <c r="AD106" s="1">
        <f t="shared" si="11"/>
        <v>931834.11804913473</v>
      </c>
      <c r="AE106" s="3">
        <f t="shared" si="12"/>
        <v>40475638.012805685</v>
      </c>
      <c r="AG106">
        <v>40475638.012805685</v>
      </c>
      <c r="AH106">
        <v>13.890813226744186</v>
      </c>
      <c r="AJ106">
        <f t="shared" si="13"/>
        <v>47.43216651961513</v>
      </c>
    </row>
    <row r="107" spans="1:36" x14ac:dyDescent="0.35">
      <c r="A107">
        <v>7.5</v>
      </c>
      <c r="B107" t="s">
        <v>23</v>
      </c>
      <c r="C107" s="1">
        <v>7825.8689999999997</v>
      </c>
      <c r="D107" s="1">
        <v>21715.3</v>
      </c>
      <c r="E107" s="1">
        <v>37.16572</v>
      </c>
      <c r="H107">
        <v>390</v>
      </c>
      <c r="I107" s="2">
        <v>356.22739999999999</v>
      </c>
      <c r="J107" s="1">
        <v>-63.671340000000001</v>
      </c>
      <c r="K107" s="2">
        <f t="shared" si="7"/>
        <v>63.671340000000001</v>
      </c>
      <c r="L107">
        <v>62.960740972518032</v>
      </c>
      <c r="M107">
        <f t="shared" si="8"/>
        <v>1.0112863828555025</v>
      </c>
      <c r="Z107" s="2">
        <v>356.22739999999999</v>
      </c>
      <c r="AA107">
        <v>63.671340000000001</v>
      </c>
      <c r="AB107">
        <f t="shared" si="9"/>
        <v>13.881832848837208</v>
      </c>
      <c r="AC107">
        <f t="shared" si="10"/>
        <v>43.436527198150351</v>
      </c>
      <c r="AD107" s="1">
        <f t="shared" si="11"/>
        <v>915552.71154144779</v>
      </c>
      <c r="AE107" s="3">
        <f t="shared" si="12"/>
        <v>39768430.256210402</v>
      </c>
      <c r="AG107">
        <v>39768430.256210402</v>
      </c>
      <c r="AH107">
        <v>13.881832848837208</v>
      </c>
      <c r="AJ107">
        <f t="shared" si="13"/>
        <v>47.232400223377937</v>
      </c>
    </row>
    <row r="108" spans="1:36" x14ac:dyDescent="0.35">
      <c r="A108">
        <v>8</v>
      </c>
      <c r="B108" t="s">
        <v>17</v>
      </c>
      <c r="C108" s="1">
        <v>0</v>
      </c>
      <c r="D108" s="1">
        <v>0</v>
      </c>
      <c r="E108" s="1">
        <v>0</v>
      </c>
      <c r="H108">
        <v>395</v>
      </c>
      <c r="I108" s="2">
        <v>355.245</v>
      </c>
      <c r="J108" s="1">
        <v>-63.626950000000001</v>
      </c>
      <c r="K108" s="2">
        <f t="shared" si="7"/>
        <v>63.626950000000001</v>
      </c>
      <c r="L108">
        <v>62.916850223696486</v>
      </c>
      <c r="M108">
        <f t="shared" si="8"/>
        <v>1.0112863211330321</v>
      </c>
      <c r="Z108" s="2">
        <v>355.245</v>
      </c>
      <c r="AA108">
        <v>63.626950000000001</v>
      </c>
      <c r="AB108">
        <f t="shared" si="9"/>
        <v>13.872154796511627</v>
      </c>
      <c r="AC108">
        <f t="shared" si="10"/>
        <v>43.436527198150351</v>
      </c>
      <c r="AD108" s="1">
        <f t="shared" si="11"/>
        <v>899556.25814295688</v>
      </c>
      <c r="AE108" s="3">
        <f t="shared" si="12"/>
        <v>39073599.873092905</v>
      </c>
      <c r="AG108">
        <v>39073599.873092905</v>
      </c>
      <c r="AH108">
        <v>13.872154796511627</v>
      </c>
      <c r="AJ108">
        <f t="shared" si="13"/>
        <v>47.033518278745369</v>
      </c>
    </row>
    <row r="109" spans="1:36" x14ac:dyDescent="0.35">
      <c r="A109">
        <v>8</v>
      </c>
      <c r="B109" t="s">
        <v>18</v>
      </c>
      <c r="C109" s="1">
        <v>0</v>
      </c>
      <c r="D109" s="1">
        <v>0</v>
      </c>
      <c r="E109" s="1">
        <v>0</v>
      </c>
      <c r="H109">
        <v>400</v>
      </c>
      <c r="I109" s="2">
        <v>354.27980000000002</v>
      </c>
      <c r="J109" s="1">
        <v>-63.579389999999997</v>
      </c>
      <c r="K109" s="2">
        <f t="shared" si="7"/>
        <v>63.579389999999997</v>
      </c>
      <c r="L109">
        <v>62.869789808483404</v>
      </c>
      <c r="M109">
        <f t="shared" si="8"/>
        <v>1.0112868230302376</v>
      </c>
      <c r="Z109" s="2">
        <v>354.27980000000002</v>
      </c>
      <c r="AA109">
        <v>63.579389999999997</v>
      </c>
      <c r="AB109">
        <f t="shared" si="9"/>
        <v>13.861785610465114</v>
      </c>
      <c r="AC109">
        <f t="shared" si="10"/>
        <v>43.436527198150351</v>
      </c>
      <c r="AD109" s="1">
        <f t="shared" si="11"/>
        <v>883839.87294321822</v>
      </c>
      <c r="AE109" s="3">
        <f t="shared" si="12"/>
        <v>38390934.679907851</v>
      </c>
      <c r="AG109">
        <v>38390934.679907851</v>
      </c>
      <c r="AH109">
        <v>13.861785610465114</v>
      </c>
      <c r="AJ109">
        <f t="shared" si="13"/>
        <v>46.835518147217975</v>
      </c>
    </row>
    <row r="110" spans="1:36" x14ac:dyDescent="0.35">
      <c r="A110">
        <v>8</v>
      </c>
      <c r="B110" t="s">
        <v>19</v>
      </c>
      <c r="C110" s="1">
        <v>0</v>
      </c>
      <c r="D110" s="1">
        <v>0</v>
      </c>
      <c r="E110" s="1">
        <v>0</v>
      </c>
      <c r="H110">
        <v>405</v>
      </c>
      <c r="I110" s="2">
        <v>353.33150000000001</v>
      </c>
      <c r="J110" s="1">
        <v>-63.528680000000001</v>
      </c>
      <c r="K110" s="2">
        <f t="shared" si="7"/>
        <v>63.528680000000001</v>
      </c>
      <c r="L110">
        <v>62.819673797911257</v>
      </c>
      <c r="M110">
        <f t="shared" si="8"/>
        <v>1.0112863719154224</v>
      </c>
      <c r="Z110" s="2">
        <v>353.33150000000001</v>
      </c>
      <c r="AA110">
        <v>63.528680000000001</v>
      </c>
      <c r="AB110">
        <f t="shared" si="9"/>
        <v>13.850729651162791</v>
      </c>
      <c r="AC110">
        <f t="shared" si="10"/>
        <v>43.436527198150351</v>
      </c>
      <c r="AD110" s="1">
        <f t="shared" si="11"/>
        <v>868398.67103178764</v>
      </c>
      <c r="AE110" s="3">
        <f t="shared" si="12"/>
        <v>37720222.493109867</v>
      </c>
      <c r="AG110">
        <v>37720222.493109867</v>
      </c>
      <c r="AH110">
        <v>13.850729651162791</v>
      </c>
      <c r="AJ110">
        <f t="shared" si="13"/>
        <v>46.638396255337355</v>
      </c>
    </row>
    <row r="111" spans="1:36" x14ac:dyDescent="0.35">
      <c r="A111">
        <v>8</v>
      </c>
      <c r="B111" t="s">
        <v>20</v>
      </c>
      <c r="C111" s="1">
        <v>0</v>
      </c>
      <c r="D111" s="1">
        <v>0</v>
      </c>
      <c r="E111" s="1">
        <v>0</v>
      </c>
      <c r="H111">
        <v>410</v>
      </c>
      <c r="I111" s="2">
        <v>352.3999</v>
      </c>
      <c r="J111" s="1">
        <v>-63.474870000000003</v>
      </c>
      <c r="K111" s="2">
        <f t="shared" si="7"/>
        <v>63.474870000000003</v>
      </c>
      <c r="L111">
        <v>62.766475863887955</v>
      </c>
      <c r="M111">
        <f t="shared" si="8"/>
        <v>1.0112861862381477</v>
      </c>
      <c r="Z111" s="2">
        <v>352.3999</v>
      </c>
      <c r="AA111">
        <v>63.474870000000003</v>
      </c>
      <c r="AB111">
        <f t="shared" si="9"/>
        <v>13.838997819767441</v>
      </c>
      <c r="AC111">
        <f t="shared" si="10"/>
        <v>43.436527198150351</v>
      </c>
      <c r="AD111" s="1">
        <f t="shared" si="11"/>
        <v>853229.39580170379</v>
      </c>
      <c r="AE111" s="3">
        <f t="shared" si="12"/>
        <v>37061321.857002094</v>
      </c>
      <c r="AG111">
        <v>37061321.857002094</v>
      </c>
      <c r="AH111">
        <v>13.838997819767441</v>
      </c>
      <c r="AJ111">
        <f t="shared" si="13"/>
        <v>46.442169145556413</v>
      </c>
    </row>
    <row r="112" spans="1:36" x14ac:dyDescent="0.35">
      <c r="A112">
        <v>8</v>
      </c>
      <c r="B112" t="s">
        <v>21</v>
      </c>
      <c r="C112" s="1">
        <v>0</v>
      </c>
      <c r="D112" s="1">
        <v>0</v>
      </c>
      <c r="E112" s="1">
        <v>0</v>
      </c>
      <c r="H112">
        <v>415</v>
      </c>
      <c r="I112" s="2">
        <v>351.48480000000001</v>
      </c>
      <c r="J112" s="1">
        <v>-63.417969999999997</v>
      </c>
      <c r="K112" s="2">
        <f t="shared" si="7"/>
        <v>63.417969999999997</v>
      </c>
      <c r="L112">
        <v>62.710193559490477</v>
      </c>
      <c r="M112">
        <f t="shared" si="8"/>
        <v>1.0112864655701961</v>
      </c>
      <c r="Z112" s="2">
        <v>351.48480000000001</v>
      </c>
      <c r="AA112">
        <v>63.417969999999997</v>
      </c>
      <c r="AB112">
        <f t="shared" si="9"/>
        <v>13.826592296511626</v>
      </c>
      <c r="AC112">
        <f t="shared" si="10"/>
        <v>43.436527198150351</v>
      </c>
      <c r="AD112" s="1">
        <f t="shared" si="11"/>
        <v>838328.79064600449</v>
      </c>
      <c r="AE112" s="3">
        <f t="shared" si="12"/>
        <v>36414091.315887667</v>
      </c>
      <c r="AG112">
        <v>36414091.315887667</v>
      </c>
      <c r="AH112">
        <v>13.826592296511626</v>
      </c>
      <c r="AJ112">
        <f t="shared" si="13"/>
        <v>46.246853346987372</v>
      </c>
    </row>
    <row r="113" spans="1:36" x14ac:dyDescent="0.35">
      <c r="A113">
        <v>8</v>
      </c>
      <c r="B113" t="s">
        <v>22</v>
      </c>
      <c r="C113" s="1">
        <v>0</v>
      </c>
      <c r="D113" s="1">
        <v>0</v>
      </c>
      <c r="E113" s="1">
        <v>0</v>
      </c>
      <c r="H113">
        <v>420</v>
      </c>
      <c r="I113" s="2">
        <v>350.58589999999998</v>
      </c>
      <c r="J113" s="1">
        <v>-63.358020000000003</v>
      </c>
      <c r="K113" s="2">
        <f t="shared" si="7"/>
        <v>63.358020000000003</v>
      </c>
      <c r="L113">
        <v>62.650925313612433</v>
      </c>
      <c r="M113">
        <f t="shared" si="8"/>
        <v>1.0112862608628375</v>
      </c>
      <c r="Z113" s="2">
        <v>350.58589999999998</v>
      </c>
      <c r="AA113">
        <v>63.358020000000003</v>
      </c>
      <c r="AB113">
        <f t="shared" si="9"/>
        <v>13.813521802325582</v>
      </c>
      <c r="AC113">
        <f t="shared" si="10"/>
        <v>43.436527198150351</v>
      </c>
      <c r="AD113" s="1">
        <f t="shared" si="11"/>
        <v>823691.97065424523</v>
      </c>
      <c r="AE113" s="3">
        <f t="shared" si="12"/>
        <v>35778318.686221182</v>
      </c>
      <c r="AG113">
        <v>35778318.686221182</v>
      </c>
      <c r="AH113">
        <v>13.813521802325582</v>
      </c>
      <c r="AJ113">
        <f t="shared" si="13"/>
        <v>46.052443585403893</v>
      </c>
    </row>
    <row r="114" spans="1:36" x14ac:dyDescent="0.35">
      <c r="A114">
        <v>8</v>
      </c>
      <c r="B114" t="s">
        <v>23</v>
      </c>
      <c r="C114" s="1">
        <v>7806.5680000000002</v>
      </c>
      <c r="D114" s="1">
        <v>21465.38</v>
      </c>
      <c r="E114" s="1">
        <v>36.877299999999998</v>
      </c>
      <c r="H114">
        <v>425</v>
      </c>
      <c r="I114" s="2">
        <v>349.70299999999997</v>
      </c>
      <c r="J114" s="1">
        <v>-63.295059999999999</v>
      </c>
      <c r="K114" s="2">
        <f t="shared" si="7"/>
        <v>63.295059999999999</v>
      </c>
      <c r="L114">
        <v>62.588669491581911</v>
      </c>
      <c r="M114">
        <f t="shared" si="8"/>
        <v>1.0112862362174531</v>
      </c>
      <c r="Z114" s="2">
        <v>349.70299999999997</v>
      </c>
      <c r="AA114">
        <v>63.295059999999999</v>
      </c>
      <c r="AB114">
        <f t="shared" si="9"/>
        <v>13.799795058139534</v>
      </c>
      <c r="AC114">
        <f t="shared" si="10"/>
        <v>43.436527198150351</v>
      </c>
      <c r="AD114" s="1">
        <f t="shared" si="11"/>
        <v>809315.67921946535</v>
      </c>
      <c r="AE114" s="3">
        <f t="shared" si="12"/>
        <v>35153862.512305833</v>
      </c>
      <c r="AG114">
        <v>35153862.512305833</v>
      </c>
      <c r="AH114">
        <v>13.799795058139534</v>
      </c>
      <c r="AJ114">
        <f t="shared" si="13"/>
        <v>45.858955437327303</v>
      </c>
    </row>
    <row r="115" spans="1:36" x14ac:dyDescent="0.35">
      <c r="A115">
        <v>8.5</v>
      </c>
      <c r="B115" t="s">
        <v>17</v>
      </c>
      <c r="C115" s="1">
        <v>0</v>
      </c>
      <c r="D115" s="1">
        <v>0</v>
      </c>
      <c r="E115" s="1">
        <v>0</v>
      </c>
      <c r="H115">
        <v>430</v>
      </c>
      <c r="I115" s="2">
        <v>348.83580000000001</v>
      </c>
      <c r="J115" s="1">
        <v>-63.229120000000002</v>
      </c>
      <c r="K115" s="2">
        <f t="shared" si="7"/>
        <v>63.229120000000002</v>
      </c>
      <c r="L115">
        <v>62.523542760441323</v>
      </c>
      <c r="M115">
        <f t="shared" si="8"/>
        <v>1.0112849849577796</v>
      </c>
      <c r="Z115" s="2">
        <v>348.83580000000001</v>
      </c>
      <c r="AA115">
        <v>63.229120000000002</v>
      </c>
      <c r="AB115">
        <f t="shared" si="9"/>
        <v>13.785418604651163</v>
      </c>
      <c r="AC115">
        <f t="shared" si="10"/>
        <v>43.436527198150351</v>
      </c>
      <c r="AD115" s="1">
        <f t="shared" si="11"/>
        <v>795195.03143122129</v>
      </c>
      <c r="AE115" s="3">
        <f t="shared" si="12"/>
        <v>34540510.610596269</v>
      </c>
      <c r="AG115">
        <v>34540510.610596269</v>
      </c>
      <c r="AH115">
        <v>13.785418604651163</v>
      </c>
      <c r="AJ115">
        <f t="shared" si="13"/>
        <v>45.666382030178369</v>
      </c>
    </row>
    <row r="116" spans="1:36" x14ac:dyDescent="0.35">
      <c r="A116">
        <v>8.5</v>
      </c>
      <c r="B116" t="s">
        <v>18</v>
      </c>
      <c r="C116" s="1">
        <v>0</v>
      </c>
      <c r="D116" s="1">
        <v>0</v>
      </c>
      <c r="E116" s="1">
        <v>0</v>
      </c>
      <c r="H116">
        <v>435</v>
      </c>
      <c r="I116" s="2">
        <v>347.98419999999999</v>
      </c>
      <c r="J116" s="1">
        <v>-63.160200000000003</v>
      </c>
      <c r="K116" s="2">
        <f t="shared" si="7"/>
        <v>63.160200000000003</v>
      </c>
      <c r="L116">
        <v>62.455325576020243</v>
      </c>
      <c r="M116">
        <f t="shared" si="8"/>
        <v>1.0112860579538856</v>
      </c>
      <c r="Z116" s="2">
        <v>347.98419999999999</v>
      </c>
      <c r="AA116">
        <v>63.160200000000003</v>
      </c>
      <c r="AB116">
        <f t="shared" si="9"/>
        <v>13.770392441860466</v>
      </c>
      <c r="AC116">
        <f t="shared" si="10"/>
        <v>43.436527198150351</v>
      </c>
      <c r="AD116" s="1">
        <f t="shared" si="11"/>
        <v>781328.39898603037</v>
      </c>
      <c r="AE116" s="3">
        <f t="shared" si="12"/>
        <v>33938192.253243975</v>
      </c>
      <c r="AG116">
        <v>33938192.253243975</v>
      </c>
      <c r="AH116">
        <v>13.770392441860466</v>
      </c>
      <c r="AJ116">
        <f t="shared" si="13"/>
        <v>45.474760487207433</v>
      </c>
    </row>
    <row r="117" spans="1:36" x14ac:dyDescent="0.35">
      <c r="A117">
        <v>8.5</v>
      </c>
      <c r="B117" t="s">
        <v>19</v>
      </c>
      <c r="C117" s="1">
        <v>0</v>
      </c>
      <c r="D117" s="1">
        <v>0</v>
      </c>
      <c r="E117" s="1">
        <v>0</v>
      </c>
      <c r="H117">
        <v>440</v>
      </c>
      <c r="I117" s="2">
        <v>347.14780000000002</v>
      </c>
      <c r="J117" s="1">
        <v>-63.088389999999997</v>
      </c>
      <c r="K117" s="2">
        <f t="shared" si="7"/>
        <v>63.088389999999997</v>
      </c>
      <c r="L117">
        <v>62.384409945858827</v>
      </c>
      <c r="M117">
        <f t="shared" si="8"/>
        <v>1.0112845509759911</v>
      </c>
      <c r="Z117" s="2">
        <v>347.14780000000002</v>
      </c>
      <c r="AA117">
        <v>63.088389999999997</v>
      </c>
      <c r="AB117">
        <f t="shared" si="9"/>
        <v>13.754736191860465</v>
      </c>
      <c r="AC117">
        <f t="shared" si="10"/>
        <v>43.436527198150351</v>
      </c>
      <c r="AD117" s="1">
        <f t="shared" si="11"/>
        <v>767709.26866997057</v>
      </c>
      <c r="AE117" s="3">
        <f t="shared" si="12"/>
        <v>33346624.52885529</v>
      </c>
      <c r="AG117">
        <v>33346624.52885529</v>
      </c>
      <c r="AH117">
        <v>13.754736191860465</v>
      </c>
      <c r="AJ117">
        <f t="shared" si="13"/>
        <v>45.284060116899951</v>
      </c>
    </row>
    <row r="118" spans="1:36" x14ac:dyDescent="0.35">
      <c r="A118">
        <v>8.5</v>
      </c>
      <c r="B118" t="s">
        <v>20</v>
      </c>
      <c r="C118" s="1">
        <v>0</v>
      </c>
      <c r="D118" s="1">
        <v>0</v>
      </c>
      <c r="E118" s="1">
        <v>0</v>
      </c>
      <c r="H118">
        <v>445</v>
      </c>
      <c r="I118" s="2">
        <v>346.32650000000001</v>
      </c>
      <c r="J118" s="1">
        <v>-63.013730000000002</v>
      </c>
      <c r="K118" s="2">
        <f t="shared" si="7"/>
        <v>63.013730000000002</v>
      </c>
      <c r="L118">
        <v>62.310609717483544</v>
      </c>
      <c r="M118">
        <f t="shared" si="8"/>
        <v>1.0112841181574761</v>
      </c>
      <c r="Z118" s="2">
        <v>346.32650000000001</v>
      </c>
      <c r="AA118">
        <v>63.013730000000002</v>
      </c>
      <c r="AB118">
        <f t="shared" si="9"/>
        <v>13.738458575581395</v>
      </c>
      <c r="AC118">
        <f t="shared" si="10"/>
        <v>43.436527198150351</v>
      </c>
      <c r="AD118" s="1">
        <f t="shared" si="11"/>
        <v>754336.01217955828</v>
      </c>
      <c r="AE118" s="3">
        <f t="shared" si="12"/>
        <v>32765736.709581658</v>
      </c>
      <c r="AG118">
        <v>32765736.709581658</v>
      </c>
      <c r="AH118">
        <v>13.738458575581395</v>
      </c>
      <c r="AJ118">
        <f t="shared" si="13"/>
        <v>45.0943173934401</v>
      </c>
    </row>
    <row r="119" spans="1:36" x14ac:dyDescent="0.35">
      <c r="A119">
        <v>8.5</v>
      </c>
      <c r="B119" t="s">
        <v>21</v>
      </c>
      <c r="C119" s="1">
        <v>0</v>
      </c>
      <c r="D119" s="1">
        <v>0</v>
      </c>
      <c r="E119" s="1">
        <v>0</v>
      </c>
      <c r="H119">
        <v>450</v>
      </c>
      <c r="I119" s="2">
        <v>345.52010000000001</v>
      </c>
      <c r="J119" s="1">
        <v>-62.936250000000001</v>
      </c>
      <c r="K119" s="2">
        <f t="shared" si="7"/>
        <v>62.936250000000001</v>
      </c>
      <c r="L119">
        <v>62.233913620155676</v>
      </c>
      <c r="M119">
        <f t="shared" si="8"/>
        <v>1.0112854284583648</v>
      </c>
      <c r="Z119" s="2">
        <v>345.52010000000001</v>
      </c>
      <c r="AA119">
        <v>62.936250000000001</v>
      </c>
      <c r="AB119">
        <f t="shared" si="9"/>
        <v>13.72156613372093</v>
      </c>
      <c r="AC119">
        <f t="shared" si="10"/>
        <v>43.436527198150351</v>
      </c>
      <c r="AD119" s="1">
        <f t="shared" si="11"/>
        <v>741205.37290783273</v>
      </c>
      <c r="AE119" s="3">
        <f t="shared" si="12"/>
        <v>32195387.339726251</v>
      </c>
      <c r="AG119">
        <v>32195387.339726251</v>
      </c>
      <c r="AH119">
        <v>13.72156613372093</v>
      </c>
      <c r="AJ119">
        <f t="shared" si="13"/>
        <v>44.905546223094369</v>
      </c>
    </row>
    <row r="120" spans="1:36" x14ac:dyDescent="0.35">
      <c r="A120">
        <v>8.5</v>
      </c>
      <c r="B120" t="s">
        <v>22</v>
      </c>
      <c r="C120" s="1">
        <v>0</v>
      </c>
      <c r="D120" s="1">
        <v>0</v>
      </c>
      <c r="E120" s="1">
        <v>0</v>
      </c>
      <c r="H120">
        <v>455</v>
      </c>
      <c r="I120" s="2">
        <v>344.72820000000002</v>
      </c>
      <c r="J120" s="1">
        <v>-62.855989999999998</v>
      </c>
      <c r="K120" s="2">
        <f t="shared" si="7"/>
        <v>62.855989999999998</v>
      </c>
      <c r="L120">
        <v>62.154599832222665</v>
      </c>
      <c r="M120">
        <f t="shared" si="8"/>
        <v>1.0112846059611136</v>
      </c>
      <c r="Z120" s="2">
        <v>344.72820000000002</v>
      </c>
      <c r="AA120">
        <v>62.855989999999998</v>
      </c>
      <c r="AB120">
        <f t="shared" si="9"/>
        <v>13.704067587209302</v>
      </c>
      <c r="AC120">
        <f t="shared" si="10"/>
        <v>43.436527198150351</v>
      </c>
      <c r="AD120" s="1">
        <f t="shared" si="11"/>
        <v>728310.83764086908</v>
      </c>
      <c r="AE120" s="3">
        <f t="shared" si="12"/>
        <v>31635293.507895276</v>
      </c>
      <c r="AG120">
        <v>31635293.507895276</v>
      </c>
      <c r="AH120">
        <v>13.704067587209302</v>
      </c>
      <c r="AJ120">
        <f t="shared" si="13"/>
        <v>44.71771251840606</v>
      </c>
    </row>
    <row r="121" spans="1:36" x14ac:dyDescent="0.35">
      <c r="A121">
        <v>8.5</v>
      </c>
      <c r="B121" t="s">
        <v>23</v>
      </c>
      <c r="C121" s="1">
        <v>7787.3860000000004</v>
      </c>
      <c r="D121" s="1">
        <v>21225.599999999999</v>
      </c>
      <c r="E121" s="1">
        <v>36.597569999999997</v>
      </c>
      <c r="H121">
        <v>460</v>
      </c>
      <c r="I121" s="2">
        <v>343.95069999999998</v>
      </c>
      <c r="J121" s="1">
        <v>-62.77299</v>
      </c>
      <c r="K121" s="2">
        <f t="shared" si="7"/>
        <v>62.77299</v>
      </c>
      <c r="L121">
        <v>62.072513223439799</v>
      </c>
      <c r="M121">
        <f t="shared" si="8"/>
        <v>1.0112848141662756</v>
      </c>
      <c r="Z121" s="2">
        <v>343.95069999999998</v>
      </c>
      <c r="AA121">
        <v>62.77299</v>
      </c>
      <c r="AB121">
        <f t="shared" si="9"/>
        <v>13.685971656976744</v>
      </c>
      <c r="AC121">
        <f t="shared" si="10"/>
        <v>43.436527198150351</v>
      </c>
      <c r="AD121" s="1">
        <f t="shared" si="11"/>
        <v>715650.77807518572</v>
      </c>
      <c r="AE121" s="3">
        <f t="shared" si="12"/>
        <v>31085384.486240264</v>
      </c>
      <c r="AG121">
        <v>31085384.486240264</v>
      </c>
      <c r="AH121">
        <v>13.685971656976744</v>
      </c>
      <c r="AJ121">
        <f t="shared" si="13"/>
        <v>44.530851971079599</v>
      </c>
    </row>
    <row r="122" spans="1:36" x14ac:dyDescent="0.35">
      <c r="A122">
        <v>9</v>
      </c>
      <c r="B122" t="s">
        <v>17</v>
      </c>
      <c r="C122" s="1">
        <v>0</v>
      </c>
      <c r="D122" s="1">
        <v>0</v>
      </c>
      <c r="E122" s="1">
        <v>0</v>
      </c>
      <c r="H122">
        <v>465</v>
      </c>
      <c r="I122" s="2">
        <v>343.18729999999999</v>
      </c>
      <c r="J122" s="1">
        <v>-62.687289999999997</v>
      </c>
      <c r="K122" s="2">
        <f t="shared" si="7"/>
        <v>62.687289999999997</v>
      </c>
      <c r="L122">
        <v>61.987812009109213</v>
      </c>
      <c r="M122">
        <f t="shared" si="8"/>
        <v>1.0112841213170742</v>
      </c>
      <c r="Z122" s="2">
        <v>343.18729999999999</v>
      </c>
      <c r="AA122">
        <v>62.687289999999997</v>
      </c>
      <c r="AB122">
        <f t="shared" si="9"/>
        <v>13.667287063953488</v>
      </c>
      <c r="AC122">
        <f t="shared" si="10"/>
        <v>43.436527198150351</v>
      </c>
      <c r="AD122" s="1">
        <f t="shared" si="11"/>
        <v>703220.30930034071</v>
      </c>
      <c r="AE122" s="3">
        <f t="shared" si="12"/>
        <v>30545448.091215953</v>
      </c>
      <c r="AG122">
        <v>30545448.091215953</v>
      </c>
      <c r="AH122">
        <v>13.667287063953488</v>
      </c>
      <c r="AJ122">
        <f t="shared" si="13"/>
        <v>44.344952182680267</v>
      </c>
    </row>
    <row r="123" spans="1:36" x14ac:dyDescent="0.35">
      <c r="A123">
        <v>9</v>
      </c>
      <c r="B123" t="s">
        <v>18</v>
      </c>
      <c r="C123" s="1">
        <v>0</v>
      </c>
      <c r="D123" s="1">
        <v>0</v>
      </c>
      <c r="E123" s="1">
        <v>0</v>
      </c>
      <c r="H123">
        <v>470</v>
      </c>
      <c r="I123" s="2">
        <v>342.43779999999998</v>
      </c>
      <c r="J123" s="1">
        <v>-62.598930000000003</v>
      </c>
      <c r="K123" s="2">
        <f t="shared" si="7"/>
        <v>62.598930000000003</v>
      </c>
      <c r="L123">
        <v>61.900489552201989</v>
      </c>
      <c r="M123">
        <f t="shared" si="8"/>
        <v>1.011283278255966</v>
      </c>
      <c r="Z123" s="2">
        <v>342.43779999999998</v>
      </c>
      <c r="AA123">
        <v>62.598930000000003</v>
      </c>
      <c r="AB123">
        <f t="shared" si="9"/>
        <v>13.648022529069767</v>
      </c>
      <c r="AC123">
        <f t="shared" si="10"/>
        <v>43.436527198150351</v>
      </c>
      <c r="AD123" s="1">
        <f t="shared" si="11"/>
        <v>691016.17470937024</v>
      </c>
      <c r="AE123" s="3">
        <f t="shared" si="12"/>
        <v>30015342.867125377</v>
      </c>
      <c r="AG123">
        <v>30015342.867125377</v>
      </c>
      <c r="AH123">
        <v>13.648022529069767</v>
      </c>
      <c r="AJ123">
        <f t="shared" si="13"/>
        <v>44.160023942649318</v>
      </c>
    </row>
    <row r="124" spans="1:36" x14ac:dyDescent="0.35">
      <c r="A124">
        <v>9</v>
      </c>
      <c r="B124" t="s">
        <v>19</v>
      </c>
      <c r="C124" s="1">
        <v>0</v>
      </c>
      <c r="D124" s="1">
        <v>0</v>
      </c>
      <c r="E124" s="1">
        <v>0</v>
      </c>
      <c r="H124">
        <v>475</v>
      </c>
      <c r="I124" s="2">
        <v>341.70209999999997</v>
      </c>
      <c r="J124" s="1">
        <v>-62.507950000000001</v>
      </c>
      <c r="K124" s="2">
        <f t="shared" si="7"/>
        <v>62.507950000000001</v>
      </c>
      <c r="L124">
        <v>61.810419550161889</v>
      </c>
      <c r="M124">
        <f t="shared" si="8"/>
        <v>1.011284997819373</v>
      </c>
      <c r="Z124" s="2">
        <v>341.70209999999997</v>
      </c>
      <c r="AA124">
        <v>62.507950000000001</v>
      </c>
      <c r="AB124">
        <f t="shared" si="9"/>
        <v>13.628186773255814</v>
      </c>
      <c r="AC124">
        <f t="shared" si="10"/>
        <v>43.436527198150351</v>
      </c>
      <c r="AD124" s="1">
        <f t="shared" si="11"/>
        <v>679036.7459987941</v>
      </c>
      <c r="AE124" s="3">
        <f t="shared" si="12"/>
        <v>29494998.086120132</v>
      </c>
      <c r="AG124">
        <v>29494998.086120132</v>
      </c>
      <c r="AH124">
        <v>13.628186773255814</v>
      </c>
      <c r="AJ124">
        <f t="shared" si="13"/>
        <v>43.976102796499255</v>
      </c>
    </row>
    <row r="125" spans="1:36" x14ac:dyDescent="0.35">
      <c r="A125">
        <v>9</v>
      </c>
      <c r="B125" t="s">
        <v>20</v>
      </c>
      <c r="C125" s="1">
        <v>0</v>
      </c>
      <c r="D125" s="1">
        <v>0</v>
      </c>
      <c r="E125" s="1">
        <v>0</v>
      </c>
      <c r="H125">
        <v>480</v>
      </c>
      <c r="I125" s="2">
        <v>340.97969999999998</v>
      </c>
      <c r="J125" s="1">
        <v>-62.414400000000001</v>
      </c>
      <c r="K125" s="2">
        <f t="shared" si="7"/>
        <v>62.414400000000001</v>
      </c>
      <c r="L125">
        <v>61.71803049770778</v>
      </c>
      <c r="M125">
        <f t="shared" si="8"/>
        <v>1.0112830804333279</v>
      </c>
      <c r="Z125" s="2">
        <v>340.97969999999998</v>
      </c>
      <c r="AA125">
        <v>62.414400000000001</v>
      </c>
      <c r="AB125">
        <f t="shared" si="9"/>
        <v>13.607790697674417</v>
      </c>
      <c r="AC125">
        <f t="shared" si="10"/>
        <v>43.436527198150351</v>
      </c>
      <c r="AD125" s="1">
        <f t="shared" si="11"/>
        <v>667273.88165120664</v>
      </c>
      <c r="AE125" s="3">
        <f t="shared" si="12"/>
        <v>28984060.108957995</v>
      </c>
      <c r="AG125">
        <v>28984060.108957995</v>
      </c>
      <c r="AH125">
        <v>13.607790697674417</v>
      </c>
      <c r="AJ125">
        <f t="shared" si="13"/>
        <v>43.793123191192315</v>
      </c>
    </row>
    <row r="126" spans="1:36" x14ac:dyDescent="0.35">
      <c r="A126">
        <v>9</v>
      </c>
      <c r="B126" t="s">
        <v>21</v>
      </c>
      <c r="C126" s="1">
        <v>0</v>
      </c>
      <c r="D126" s="1">
        <v>0</v>
      </c>
      <c r="E126" s="1">
        <v>0</v>
      </c>
      <c r="H126">
        <v>485</v>
      </c>
      <c r="I126" s="2">
        <v>340.27069999999998</v>
      </c>
      <c r="J126" s="1">
        <v>-62.318309999999997</v>
      </c>
      <c r="K126" s="2">
        <f t="shared" si="7"/>
        <v>62.318309999999997</v>
      </c>
      <c r="L126">
        <v>61.622898981497279</v>
      </c>
      <c r="M126">
        <f t="shared" si="8"/>
        <v>1.0112849448824457</v>
      </c>
      <c r="Z126" s="2">
        <v>340.27069999999998</v>
      </c>
      <c r="AA126">
        <v>62.318309999999997</v>
      </c>
      <c r="AB126">
        <f t="shared" si="9"/>
        <v>13.586840843023255</v>
      </c>
      <c r="AC126">
        <f t="shared" si="10"/>
        <v>43.436527198150351</v>
      </c>
      <c r="AD126" s="1">
        <f t="shared" si="11"/>
        <v>655729.20997008868</v>
      </c>
      <c r="AE126" s="3">
        <f t="shared" si="12"/>
        <v>28482599.663487401</v>
      </c>
      <c r="AG126">
        <v>28482599.663487401</v>
      </c>
      <c r="AH126">
        <v>13.586840843023255</v>
      </c>
      <c r="AJ126">
        <f t="shared" si="13"/>
        <v>43.61117008358557</v>
      </c>
    </row>
    <row r="127" spans="1:36" x14ac:dyDescent="0.35">
      <c r="A127">
        <v>9</v>
      </c>
      <c r="B127" t="s">
        <v>22</v>
      </c>
      <c r="C127" s="1">
        <v>0</v>
      </c>
      <c r="D127" s="1">
        <v>0</v>
      </c>
      <c r="E127" s="1">
        <v>0</v>
      </c>
      <c r="H127">
        <v>490</v>
      </c>
      <c r="I127" s="2">
        <v>339.57459999999998</v>
      </c>
      <c r="J127" s="1">
        <v>-62.219729999999998</v>
      </c>
      <c r="K127" s="2">
        <f t="shared" si="7"/>
        <v>62.219729999999998</v>
      </c>
      <c r="L127">
        <v>61.525492395443486</v>
      </c>
      <c r="M127">
        <f t="shared" si="8"/>
        <v>1.0112837391059697</v>
      </c>
      <c r="Z127" s="2">
        <v>339.57459999999998</v>
      </c>
      <c r="AA127">
        <v>62.219729999999998</v>
      </c>
      <c r="AB127">
        <f t="shared" si="9"/>
        <v>13.565348110465116</v>
      </c>
      <c r="AC127">
        <f t="shared" si="10"/>
        <v>43.436527198150351</v>
      </c>
      <c r="AD127" s="1">
        <f t="shared" si="11"/>
        <v>644394.58943803492</v>
      </c>
      <c r="AE127" s="3">
        <f t="shared" si="12"/>
        <v>27990263.110466134</v>
      </c>
      <c r="AG127">
        <v>27990263.110466134</v>
      </c>
      <c r="AH127">
        <v>13.565348110465116</v>
      </c>
      <c r="AJ127">
        <f t="shared" si="13"/>
        <v>43.430174917671238</v>
      </c>
    </row>
    <row r="128" spans="1:36" x14ac:dyDescent="0.35">
      <c r="A128">
        <v>9</v>
      </c>
      <c r="B128" t="s">
        <v>23</v>
      </c>
      <c r="C128" s="1">
        <v>7768.3209999999999</v>
      </c>
      <c r="D128" s="1">
        <v>20995.57</v>
      </c>
      <c r="E128" s="1">
        <v>36.32629</v>
      </c>
      <c r="H128">
        <v>495</v>
      </c>
      <c r="I128" s="2">
        <v>338.8913</v>
      </c>
      <c r="J128" s="1">
        <v>-62.118650000000002</v>
      </c>
      <c r="K128" s="2">
        <f t="shared" si="7"/>
        <v>62.118650000000002</v>
      </c>
      <c r="L128">
        <v>61.425597875405821</v>
      </c>
      <c r="M128">
        <f t="shared" si="8"/>
        <v>1.0112827900511436</v>
      </c>
      <c r="Z128" s="2">
        <v>338.8913</v>
      </c>
      <c r="AA128">
        <v>62.118650000000002</v>
      </c>
      <c r="AB128">
        <f t="shared" si="9"/>
        <v>13.543310319767443</v>
      </c>
      <c r="AC128">
        <f t="shared" si="10"/>
        <v>43.436527198150351</v>
      </c>
      <c r="AD128" s="1">
        <f t="shared" si="11"/>
        <v>633268.39175156446</v>
      </c>
      <c r="AE128" s="3">
        <f t="shared" si="12"/>
        <v>27506979.722045761</v>
      </c>
      <c r="AG128">
        <v>27506979.722045761</v>
      </c>
      <c r="AH128">
        <v>13.543310319767443</v>
      </c>
      <c r="AJ128">
        <f t="shared" si="13"/>
        <v>43.250170549710752</v>
      </c>
    </row>
    <row r="129" spans="1:36" x14ac:dyDescent="0.35">
      <c r="A129">
        <v>9.5</v>
      </c>
      <c r="B129" t="s">
        <v>17</v>
      </c>
      <c r="C129" s="1">
        <v>0</v>
      </c>
      <c r="D129" s="1">
        <v>0</v>
      </c>
      <c r="E129" s="1">
        <v>0</v>
      </c>
      <c r="H129">
        <v>500</v>
      </c>
      <c r="I129" s="2">
        <v>338.22070000000002</v>
      </c>
      <c r="J129" s="1">
        <v>-62.015189999999997</v>
      </c>
      <c r="K129" s="2">
        <f t="shared" si="7"/>
        <v>62.015189999999997</v>
      </c>
      <c r="L129">
        <v>61.323203990156422</v>
      </c>
      <c r="M129">
        <f t="shared" si="8"/>
        <v>1.0112842442145498</v>
      </c>
      <c r="Z129" s="2">
        <v>338.22070000000002</v>
      </c>
      <c r="AA129">
        <v>62.015189999999997</v>
      </c>
      <c r="AB129">
        <f t="shared" si="9"/>
        <v>13.520753633720929</v>
      </c>
      <c r="AC129">
        <f t="shared" si="10"/>
        <v>43.436527198150351</v>
      </c>
      <c r="AD129" s="1">
        <f t="shared" si="11"/>
        <v>622348.98860719579</v>
      </c>
      <c r="AE129" s="3">
        <f t="shared" si="12"/>
        <v>27032678.770377822</v>
      </c>
      <c r="AG129">
        <v>27032678.770377822</v>
      </c>
      <c r="AH129">
        <v>13.520753633720929</v>
      </c>
      <c r="AJ129">
        <f t="shared" si="13"/>
        <v>43.071190593493796</v>
      </c>
    </row>
    <row r="130" spans="1:36" x14ac:dyDescent="0.35">
      <c r="A130">
        <v>9.5</v>
      </c>
      <c r="B130" t="s">
        <v>18</v>
      </c>
      <c r="C130" s="1">
        <v>0</v>
      </c>
      <c r="D130" s="1">
        <v>0</v>
      </c>
      <c r="E130" s="1">
        <v>0</v>
      </c>
      <c r="H130">
        <v>505</v>
      </c>
      <c r="I130" s="2">
        <v>337.56240000000003</v>
      </c>
      <c r="J130" s="1">
        <v>-61.909379999999999</v>
      </c>
      <c r="K130" s="2">
        <f t="shared" si="7"/>
        <v>61.909379999999999</v>
      </c>
      <c r="L130">
        <v>61.218612511367184</v>
      </c>
      <c r="M130">
        <f t="shared" si="8"/>
        <v>1.0112836188259666</v>
      </c>
      <c r="Z130" s="2">
        <v>337.56240000000003</v>
      </c>
      <c r="AA130">
        <v>61.909379999999999</v>
      </c>
      <c r="AB130">
        <f t="shared" si="9"/>
        <v>13.497684593023255</v>
      </c>
      <c r="AC130">
        <f t="shared" si="10"/>
        <v>43.436527198150351</v>
      </c>
      <c r="AD130" s="1">
        <f t="shared" si="11"/>
        <v>611629.86679100432</v>
      </c>
      <c r="AE130" s="3">
        <f t="shared" si="12"/>
        <v>26567077.344068535</v>
      </c>
      <c r="AG130">
        <v>26567077.344068535</v>
      </c>
      <c r="AH130">
        <v>13.497684593023255</v>
      </c>
      <c r="AJ130">
        <f t="shared" si="13"/>
        <v>42.893187771395723</v>
      </c>
    </row>
    <row r="131" spans="1:36" x14ac:dyDescent="0.35">
      <c r="A131">
        <v>9.5</v>
      </c>
      <c r="B131" t="s">
        <v>19</v>
      </c>
      <c r="C131" s="1">
        <v>0</v>
      </c>
      <c r="D131" s="1">
        <v>0</v>
      </c>
      <c r="E131" s="1">
        <v>0</v>
      </c>
      <c r="H131">
        <v>510</v>
      </c>
      <c r="I131" s="2">
        <v>336.91629999999998</v>
      </c>
      <c r="J131" s="1">
        <v>-61.801259999999999</v>
      </c>
      <c r="K131" s="2">
        <f t="shared" si="7"/>
        <v>61.801259999999999</v>
      </c>
      <c r="L131">
        <v>61.111688546074589</v>
      </c>
      <c r="M131">
        <f t="shared" si="8"/>
        <v>1.0112837898989735</v>
      </c>
      <c r="Z131" s="2">
        <v>336.91629999999998</v>
      </c>
      <c r="AA131">
        <v>61.801259999999999</v>
      </c>
      <c r="AB131">
        <f t="shared" si="9"/>
        <v>13.474111918604651</v>
      </c>
      <c r="AC131">
        <f t="shared" si="10"/>
        <v>43.436527198150351</v>
      </c>
      <c r="AD131" s="1">
        <f t="shared" si="11"/>
        <v>601109.39799950796</v>
      </c>
      <c r="AE131" s="3">
        <f t="shared" si="12"/>
        <v>26110104.715269413</v>
      </c>
      <c r="AG131">
        <v>26110104.715269413</v>
      </c>
      <c r="AH131">
        <v>13.474111918604651</v>
      </c>
      <c r="AJ131">
        <f t="shared" si="13"/>
        <v>42.716194007973336</v>
      </c>
    </row>
    <row r="132" spans="1:36" x14ac:dyDescent="0.35">
      <c r="A132">
        <v>9.5</v>
      </c>
      <c r="B132" t="s">
        <v>20</v>
      </c>
      <c r="C132" s="1">
        <v>0</v>
      </c>
      <c r="D132" s="1">
        <v>0</v>
      </c>
      <c r="E132" s="1">
        <v>0</v>
      </c>
      <c r="H132">
        <v>515</v>
      </c>
      <c r="I132" s="2">
        <v>336.28210000000001</v>
      </c>
      <c r="J132" s="1">
        <v>-61.69088</v>
      </c>
      <c r="K132" s="2">
        <f t="shared" si="7"/>
        <v>61.69088</v>
      </c>
      <c r="L132">
        <v>61.002627307858376</v>
      </c>
      <c r="M132">
        <f t="shared" si="8"/>
        <v>1.0112823450811104</v>
      </c>
      <c r="Z132" s="2">
        <v>336.28210000000001</v>
      </c>
      <c r="AA132">
        <v>61.69088</v>
      </c>
      <c r="AB132">
        <f t="shared" si="9"/>
        <v>13.450046511627907</v>
      </c>
      <c r="AC132">
        <f t="shared" si="10"/>
        <v>43.436527198150351</v>
      </c>
      <c r="AD132" s="1">
        <f t="shared" si="11"/>
        <v>590782.69732226594</v>
      </c>
      <c r="AE132" s="3">
        <f t="shared" si="12"/>
        <v>25661548.700435232</v>
      </c>
      <c r="AG132">
        <v>25661548.700435232</v>
      </c>
      <c r="AH132">
        <v>13.450046511627907</v>
      </c>
      <c r="AJ132">
        <f t="shared" si="13"/>
        <v>42.540186044816998</v>
      </c>
    </row>
    <row r="133" spans="1:36" x14ac:dyDescent="0.35">
      <c r="A133">
        <v>9.5</v>
      </c>
      <c r="B133" t="s">
        <v>21</v>
      </c>
      <c r="C133" s="1">
        <v>0</v>
      </c>
      <c r="D133" s="1">
        <v>0</v>
      </c>
      <c r="E133" s="1">
        <v>0</v>
      </c>
      <c r="H133">
        <v>520</v>
      </c>
      <c r="I133" s="2">
        <v>335.65969999999999</v>
      </c>
      <c r="J133" s="1">
        <v>-61.578279999999999</v>
      </c>
      <c r="K133" s="2">
        <f t="shared" si="7"/>
        <v>61.578279999999999</v>
      </c>
      <c r="L133">
        <v>60.89129716140161</v>
      </c>
      <c r="M133">
        <f t="shared" si="8"/>
        <v>1.0112821186380287</v>
      </c>
      <c r="Z133" s="2">
        <v>335.65969999999999</v>
      </c>
      <c r="AA133">
        <v>61.578279999999999</v>
      </c>
      <c r="AB133">
        <f t="shared" si="9"/>
        <v>13.425497093023257</v>
      </c>
      <c r="AC133">
        <f t="shared" si="10"/>
        <v>43.436527198150351</v>
      </c>
      <c r="AD133" s="1">
        <f t="shared" si="11"/>
        <v>580648.1364557948</v>
      </c>
      <c r="AE133" s="3">
        <f t="shared" si="12"/>
        <v>25221338.571717449</v>
      </c>
      <c r="AG133">
        <v>25221338.571717449</v>
      </c>
      <c r="AH133">
        <v>13.425497093023257</v>
      </c>
      <c r="AJ133">
        <f t="shared" si="13"/>
        <v>42.365194986038233</v>
      </c>
    </row>
    <row r="134" spans="1:36" x14ac:dyDescent="0.35">
      <c r="A134">
        <v>9.5</v>
      </c>
      <c r="B134" t="s">
        <v>22</v>
      </c>
      <c r="C134" s="1">
        <v>0</v>
      </c>
      <c r="D134" s="1">
        <v>0</v>
      </c>
      <c r="E134" s="1">
        <v>0</v>
      </c>
      <c r="H134">
        <v>525</v>
      </c>
      <c r="I134" s="2">
        <v>335.0489</v>
      </c>
      <c r="J134" s="1">
        <v>-61.463509999999999</v>
      </c>
      <c r="K134" s="2">
        <f t="shared" si="7"/>
        <v>61.463509999999999</v>
      </c>
      <c r="L134">
        <v>60.777723674243987</v>
      </c>
      <c r="M134">
        <f t="shared" si="8"/>
        <v>1.0112835144901393</v>
      </c>
      <c r="Z134" s="2">
        <v>335.0489</v>
      </c>
      <c r="AA134">
        <v>61.463509999999999</v>
      </c>
      <c r="AB134">
        <f t="shared" si="9"/>
        <v>13.400474563953487</v>
      </c>
      <c r="AC134">
        <f t="shared" si="10"/>
        <v>43.436527198150351</v>
      </c>
      <c r="AD134" s="1">
        <f t="shared" si="11"/>
        <v>570702.45879313396</v>
      </c>
      <c r="AE134" s="3">
        <f t="shared" si="12"/>
        <v>24789332.873419244</v>
      </c>
      <c r="AG134">
        <v>24789332.873419244</v>
      </c>
      <c r="AH134">
        <v>13.400474563953487</v>
      </c>
      <c r="AJ134">
        <f t="shared" si="13"/>
        <v>42.191223898814656</v>
      </c>
    </row>
    <row r="135" spans="1:36" x14ac:dyDescent="0.35">
      <c r="A135">
        <v>9.5</v>
      </c>
      <c r="B135" t="s">
        <v>23</v>
      </c>
      <c r="C135" s="1">
        <v>7749.3710000000001</v>
      </c>
      <c r="D135" s="1">
        <v>20774.900000000001</v>
      </c>
      <c r="E135" s="1">
        <v>36.063220000000001</v>
      </c>
      <c r="H135">
        <v>530</v>
      </c>
      <c r="I135" s="2">
        <v>334.44940000000003</v>
      </c>
      <c r="J135" s="1">
        <v>-61.346589999999999</v>
      </c>
      <c r="K135" s="2">
        <f t="shared" ref="K135:K198" si="14">-J135</f>
        <v>61.346589999999999</v>
      </c>
      <c r="L135">
        <v>60.662132788782777</v>
      </c>
      <c r="M135">
        <f t="shared" ref="M135:M198" si="15">K135/L135</f>
        <v>1.0112831049577569</v>
      </c>
      <c r="Z135" s="2">
        <v>334.44940000000003</v>
      </c>
      <c r="AA135">
        <v>61.346589999999999</v>
      </c>
      <c r="AB135">
        <f t="shared" ref="AB135:AB198" si="16">AA135*$AA$3/$Z$3</f>
        <v>13.374983284883719</v>
      </c>
      <c r="AC135">
        <f t="shared" ref="AC135:AC198" si="17">$AB$3*$AC$3/$Z$3</f>
        <v>43.436527198150351</v>
      </c>
      <c r="AD135" s="1">
        <f t="shared" ref="AD135:AD198" si="18">9.81*$AE$3*(Z135-300)*$AA$3^3*$AD$3^2/($AB$3^2)</f>
        <v>560940.7794238393</v>
      </c>
      <c r="AE135" s="3">
        <f t="shared" ref="AE135:AE198" si="19">PRODUCT(AC135:AD135)</f>
        <v>24365319.421995252</v>
      </c>
      <c r="AG135">
        <v>24365319.421995252</v>
      </c>
      <c r="AH135">
        <v>13.374983284883719</v>
      </c>
      <c r="AJ135">
        <f t="shared" ref="AJ135:AJ198" si="20">2+(0.589*AG135^(1/4))/((1+(0.469/$AG$3)^(9/16))^(4/9))</f>
        <v>42.018245943401126</v>
      </c>
    </row>
    <row r="136" spans="1:36" x14ac:dyDescent="0.35">
      <c r="A136">
        <v>10</v>
      </c>
      <c r="B136" t="s">
        <v>17</v>
      </c>
      <c r="C136" s="1">
        <v>0</v>
      </c>
      <c r="D136" s="1">
        <v>0</v>
      </c>
      <c r="E136" s="1">
        <v>0</v>
      </c>
      <c r="H136">
        <v>535</v>
      </c>
      <c r="I136" s="2">
        <v>333.86099999999999</v>
      </c>
      <c r="J136" s="1">
        <v>-61.227589999999999</v>
      </c>
      <c r="K136" s="2">
        <f t="shared" si="14"/>
        <v>61.227589999999999</v>
      </c>
      <c r="L136">
        <v>60.544556443242833</v>
      </c>
      <c r="M136">
        <f t="shared" si="15"/>
        <v>1.0112815023659059</v>
      </c>
      <c r="Z136" s="2">
        <v>333.86099999999999</v>
      </c>
      <c r="AA136">
        <v>61.227589999999999</v>
      </c>
      <c r="AB136">
        <f t="shared" si="16"/>
        <v>13.34903851744186</v>
      </c>
      <c r="AC136">
        <f t="shared" si="17"/>
        <v>43.436527198150351</v>
      </c>
      <c r="AD136" s="1">
        <f t="shared" si="18"/>
        <v>551359.84174094768</v>
      </c>
      <c r="AE136" s="3">
        <f t="shared" si="19"/>
        <v>23949156.761748549</v>
      </c>
      <c r="AG136">
        <v>23949156.761748549</v>
      </c>
      <c r="AH136">
        <v>13.34903851744186</v>
      </c>
      <c r="AJ136">
        <f t="shared" si="20"/>
        <v>41.846261276179845</v>
      </c>
    </row>
    <row r="137" spans="1:36" x14ac:dyDescent="0.35">
      <c r="A137">
        <v>10</v>
      </c>
      <c r="B137" t="s">
        <v>18</v>
      </c>
      <c r="C137" s="1">
        <v>0</v>
      </c>
      <c r="D137" s="1">
        <v>0</v>
      </c>
      <c r="E137" s="1">
        <v>0</v>
      </c>
      <c r="H137">
        <v>540</v>
      </c>
      <c r="I137" s="2">
        <v>333.28359999999998</v>
      </c>
      <c r="J137" s="1">
        <v>-61.106540000000003</v>
      </c>
      <c r="K137" s="2">
        <f t="shared" si="14"/>
        <v>61.106540000000003</v>
      </c>
      <c r="L137">
        <v>60.424869733109432</v>
      </c>
      <c r="M137">
        <f t="shared" si="15"/>
        <v>1.0112812864951375</v>
      </c>
      <c r="Z137" s="2">
        <v>333.28359999999998</v>
      </c>
      <c r="AA137">
        <v>61.106540000000003</v>
      </c>
      <c r="AB137">
        <f t="shared" si="16"/>
        <v>13.322646802325581</v>
      </c>
      <c r="AC137">
        <f t="shared" si="17"/>
        <v>43.436527198150351</v>
      </c>
      <c r="AD137" s="1">
        <f t="shared" si="18"/>
        <v>541958.01744097925</v>
      </c>
      <c r="AE137" s="3">
        <f t="shared" si="19"/>
        <v>23540774.164830737</v>
      </c>
      <c r="AG137">
        <v>23540774.164830737</v>
      </c>
      <c r="AH137">
        <v>13.322646802325581</v>
      </c>
      <c r="AJ137">
        <f t="shared" si="20"/>
        <v>41.675298868405264</v>
      </c>
    </row>
    <row r="138" spans="1:36" x14ac:dyDescent="0.35">
      <c r="A138">
        <v>10</v>
      </c>
      <c r="B138" t="s">
        <v>19</v>
      </c>
      <c r="C138" s="1">
        <v>0</v>
      </c>
      <c r="D138" s="1">
        <v>0</v>
      </c>
      <c r="E138" s="1">
        <v>0</v>
      </c>
      <c r="H138">
        <v>545</v>
      </c>
      <c r="I138" s="2">
        <v>332.71699999999998</v>
      </c>
      <c r="J138" s="1">
        <v>-60.98348</v>
      </c>
      <c r="K138" s="2">
        <f t="shared" si="14"/>
        <v>60.98348</v>
      </c>
      <c r="L138">
        <v>60.303125975400611</v>
      </c>
      <c r="M138">
        <f t="shared" si="15"/>
        <v>1.0112822347696688</v>
      </c>
      <c r="Z138" s="2">
        <v>332.71699999999998</v>
      </c>
      <c r="AA138">
        <v>60.98348</v>
      </c>
      <c r="AB138">
        <f t="shared" si="16"/>
        <v>13.295816860465116</v>
      </c>
      <c r="AC138">
        <f t="shared" si="17"/>
        <v>43.436527198150351</v>
      </c>
      <c r="AD138" s="1">
        <f t="shared" si="18"/>
        <v>532732.04991697171</v>
      </c>
      <c r="AE138" s="3">
        <f t="shared" si="19"/>
        <v>23140030.175544932</v>
      </c>
      <c r="AG138">
        <v>23140030.175544932</v>
      </c>
      <c r="AH138">
        <v>13.295816860465116</v>
      </c>
      <c r="AJ138">
        <f t="shared" si="20"/>
        <v>41.50535801378556</v>
      </c>
    </row>
    <row r="139" spans="1:36" x14ac:dyDescent="0.35">
      <c r="A139">
        <v>10</v>
      </c>
      <c r="B139" t="s">
        <v>20</v>
      </c>
      <c r="C139" s="1">
        <v>0</v>
      </c>
      <c r="D139" s="1">
        <v>0</v>
      </c>
      <c r="E139" s="1">
        <v>0</v>
      </c>
      <c r="H139">
        <v>550</v>
      </c>
      <c r="I139" s="2">
        <v>332.16090000000003</v>
      </c>
      <c r="J139" s="1">
        <v>-60.858460000000001</v>
      </c>
      <c r="K139" s="2">
        <f t="shared" si="14"/>
        <v>60.858460000000001</v>
      </c>
      <c r="L139">
        <v>60.179570542487511</v>
      </c>
      <c r="M139">
        <f t="shared" si="15"/>
        <v>1.0112810618519317</v>
      </c>
      <c r="Z139" s="2">
        <v>332.16090000000003</v>
      </c>
      <c r="AA139">
        <v>60.858460000000001</v>
      </c>
      <c r="AB139">
        <f t="shared" si="16"/>
        <v>13.268559593023255</v>
      </c>
      <c r="AC139">
        <f t="shared" si="17"/>
        <v>43.436527198150351</v>
      </c>
      <c r="AD139" s="1">
        <f t="shared" si="18"/>
        <v>523677.05425848212</v>
      </c>
      <c r="AE139" s="3">
        <f t="shared" si="19"/>
        <v>22746712.610345814</v>
      </c>
      <c r="AG139">
        <v>22746712.610345814</v>
      </c>
      <c r="AH139">
        <v>13.268559593023255</v>
      </c>
      <c r="AJ139">
        <f t="shared" si="20"/>
        <v>41.336406368274893</v>
      </c>
    </row>
    <row r="140" spans="1:36" x14ac:dyDescent="0.35">
      <c r="A140">
        <v>10</v>
      </c>
      <c r="B140" t="s">
        <v>21</v>
      </c>
      <c r="C140" s="1">
        <v>0</v>
      </c>
      <c r="D140" s="1">
        <v>0</v>
      </c>
      <c r="E140" s="1">
        <v>0</v>
      </c>
      <c r="H140">
        <v>555</v>
      </c>
      <c r="I140" s="2">
        <v>331.61520000000002</v>
      </c>
      <c r="J140" s="1">
        <v>-60.73151</v>
      </c>
      <c r="K140" s="2">
        <f t="shared" si="14"/>
        <v>60.73151</v>
      </c>
      <c r="L140">
        <v>60.054062910631558</v>
      </c>
      <c r="M140">
        <f t="shared" si="15"/>
        <v>1.0112806204365652</v>
      </c>
      <c r="Z140" s="2">
        <v>331.61520000000002</v>
      </c>
      <c r="AA140">
        <v>60.73151</v>
      </c>
      <c r="AB140">
        <f t="shared" si="16"/>
        <v>13.240881540697673</v>
      </c>
      <c r="AC140">
        <f t="shared" si="17"/>
        <v>43.436527198150351</v>
      </c>
      <c r="AD140" s="1">
        <f t="shared" si="18"/>
        <v>514791.40216202778</v>
      </c>
      <c r="AE140" s="3">
        <f t="shared" si="19"/>
        <v>22360750.741384875</v>
      </c>
      <c r="AG140">
        <v>22360750.741384875</v>
      </c>
      <c r="AH140">
        <v>13.240881540697673</v>
      </c>
      <c r="AJ140">
        <f t="shared" si="20"/>
        <v>41.168470841937356</v>
      </c>
    </row>
    <row r="141" spans="1:36" x14ac:dyDescent="0.35">
      <c r="A141">
        <v>10</v>
      </c>
      <c r="B141" t="s">
        <v>22</v>
      </c>
      <c r="C141" s="1">
        <v>0</v>
      </c>
      <c r="D141" s="1">
        <v>0</v>
      </c>
      <c r="E141" s="1">
        <v>0</v>
      </c>
      <c r="H141">
        <v>560</v>
      </c>
      <c r="I141" s="2">
        <v>331.0797</v>
      </c>
      <c r="J141" s="1">
        <v>-60.602690000000003</v>
      </c>
      <c r="K141" s="2">
        <f t="shared" si="14"/>
        <v>60.602690000000003</v>
      </c>
      <c r="L141">
        <v>59.926704622552023</v>
      </c>
      <c r="M141">
        <f t="shared" si="15"/>
        <v>1.0112802027360868</v>
      </c>
      <c r="Z141" s="2">
        <v>331.0797</v>
      </c>
      <c r="AA141">
        <v>60.602690000000003</v>
      </c>
      <c r="AB141">
        <f t="shared" si="16"/>
        <v>13.212795784883722</v>
      </c>
      <c r="AC141">
        <f t="shared" si="17"/>
        <v>43.436527198150351</v>
      </c>
      <c r="AD141" s="1">
        <f t="shared" si="18"/>
        <v>506071.8370206473</v>
      </c>
      <c r="AE141" s="3">
        <f t="shared" si="19"/>
        <v>21982003.11296526</v>
      </c>
      <c r="AG141">
        <v>21982003.11296526</v>
      </c>
      <c r="AH141">
        <v>13.212795784883722</v>
      </c>
      <c r="AJ141">
        <f t="shared" si="20"/>
        <v>41.001547379502426</v>
      </c>
    </row>
    <row r="142" spans="1:36" x14ac:dyDescent="0.35">
      <c r="A142">
        <v>10</v>
      </c>
      <c r="B142" t="s">
        <v>23</v>
      </c>
      <c r="C142" s="1">
        <v>7730.5330000000004</v>
      </c>
      <c r="D142" s="1">
        <v>20563.21</v>
      </c>
      <c r="E142" s="1">
        <v>35.808160000000001</v>
      </c>
      <c r="H142">
        <v>565</v>
      </c>
      <c r="I142" s="2">
        <v>330.55419999999998</v>
      </c>
      <c r="J142" s="1">
        <v>-60.471989999999998</v>
      </c>
      <c r="K142" s="2">
        <f t="shared" si="14"/>
        <v>60.471989999999998</v>
      </c>
      <c r="L142">
        <v>59.797454324768054</v>
      </c>
      <c r="M142">
        <f t="shared" si="15"/>
        <v>1.0112803409919167</v>
      </c>
      <c r="Z142" s="2">
        <v>330.55419999999998</v>
      </c>
      <c r="AA142">
        <v>60.471989999999998</v>
      </c>
      <c r="AB142">
        <f t="shared" si="16"/>
        <v>13.184300145348836</v>
      </c>
      <c r="AC142">
        <f t="shared" si="17"/>
        <v>43.436527198150351</v>
      </c>
      <c r="AD142" s="1">
        <f t="shared" si="18"/>
        <v>497515.10222737829</v>
      </c>
      <c r="AE142" s="3">
        <f t="shared" si="19"/>
        <v>21610328.269390069</v>
      </c>
      <c r="AG142">
        <v>21610328.269390069</v>
      </c>
      <c r="AH142">
        <v>13.184300145348836</v>
      </c>
      <c r="AJ142">
        <f t="shared" si="20"/>
        <v>40.835630707273666</v>
      </c>
    </row>
    <row r="143" spans="1:36" x14ac:dyDescent="0.35">
      <c r="A143">
        <v>12</v>
      </c>
      <c r="B143" t="s">
        <v>17</v>
      </c>
      <c r="C143" s="1">
        <v>0</v>
      </c>
      <c r="D143" s="1">
        <v>0</v>
      </c>
      <c r="E143" s="1">
        <v>0</v>
      </c>
      <c r="H143">
        <v>570</v>
      </c>
      <c r="I143" s="2">
        <v>330.0385</v>
      </c>
      <c r="J143" s="1">
        <v>-60.33952</v>
      </c>
      <c r="K143" s="2">
        <f t="shared" si="14"/>
        <v>60.33952</v>
      </c>
      <c r="L143">
        <v>59.666538909366906</v>
      </c>
      <c r="M143">
        <f t="shared" si="15"/>
        <v>1.0112790368426656</v>
      </c>
      <c r="Z143" s="2">
        <v>330.0385</v>
      </c>
      <c r="AA143">
        <v>60.33952</v>
      </c>
      <c r="AB143">
        <f t="shared" si="16"/>
        <v>13.155418604651162</v>
      </c>
      <c r="AC143">
        <f t="shared" si="17"/>
        <v>43.436527198150351</v>
      </c>
      <c r="AD143" s="1">
        <f t="shared" si="18"/>
        <v>489117.94117525948</v>
      </c>
      <c r="AE143" s="3">
        <f t="shared" si="19"/>
        <v>21245584.754962463</v>
      </c>
      <c r="AG143">
        <v>21245584.754962463</v>
      </c>
      <c r="AH143">
        <v>13.155418604651162</v>
      </c>
      <c r="AJ143">
        <f t="shared" si="20"/>
        <v>40.670714277917178</v>
      </c>
    </row>
    <row r="144" spans="1:36" x14ac:dyDescent="0.35">
      <c r="A144">
        <v>12</v>
      </c>
      <c r="B144" t="s">
        <v>18</v>
      </c>
      <c r="C144" s="1">
        <v>0</v>
      </c>
      <c r="D144" s="1">
        <v>0</v>
      </c>
      <c r="E144" s="1">
        <v>0</v>
      </c>
      <c r="H144">
        <v>575</v>
      </c>
      <c r="I144" s="2">
        <v>329.53250000000003</v>
      </c>
      <c r="J144" s="1">
        <v>-60.205309999999997</v>
      </c>
      <c r="K144" s="2">
        <f t="shared" si="14"/>
        <v>60.205309999999997</v>
      </c>
      <c r="L144">
        <v>59.533807858887904</v>
      </c>
      <c r="M144">
        <f t="shared" si="15"/>
        <v>1.0112793413568262</v>
      </c>
      <c r="Z144" s="2">
        <v>329.53250000000003</v>
      </c>
      <c r="AA144">
        <v>60.205309999999997</v>
      </c>
      <c r="AB144">
        <f t="shared" si="16"/>
        <v>13.126157703488371</v>
      </c>
      <c r="AC144">
        <f t="shared" si="17"/>
        <v>43.436527198150351</v>
      </c>
      <c r="AD144" s="1">
        <f t="shared" si="18"/>
        <v>480878.72556080908</v>
      </c>
      <c r="AE144" s="3">
        <f t="shared" si="19"/>
        <v>20887701.84183396</v>
      </c>
      <c r="AG144">
        <v>20887701.84183396</v>
      </c>
      <c r="AH144">
        <v>13.126157703488371</v>
      </c>
      <c r="AJ144">
        <f t="shared" si="20"/>
        <v>40.506822811053858</v>
      </c>
    </row>
    <row r="145" spans="1:36" x14ac:dyDescent="0.35">
      <c r="A145">
        <v>12</v>
      </c>
      <c r="B145" t="s">
        <v>19</v>
      </c>
      <c r="C145" s="1">
        <v>0</v>
      </c>
      <c r="D145" s="1">
        <v>0</v>
      </c>
      <c r="E145" s="1">
        <v>0</v>
      </c>
      <c r="H145">
        <v>580</v>
      </c>
      <c r="I145" s="2">
        <v>329.036</v>
      </c>
      <c r="J145" s="1">
        <v>-60.069400000000002</v>
      </c>
      <c r="K145" s="2">
        <f t="shared" si="14"/>
        <v>60.069400000000002</v>
      </c>
      <c r="L145">
        <v>59.399330817378754</v>
      </c>
      <c r="M145">
        <f t="shared" si="15"/>
        <v>1.0112807530556422</v>
      </c>
      <c r="Z145" s="2">
        <v>329.036</v>
      </c>
      <c r="AA145">
        <v>60.069400000000002</v>
      </c>
      <c r="AB145">
        <f t="shared" si="16"/>
        <v>13.096526162790697</v>
      </c>
      <c r="AC145">
        <f t="shared" si="17"/>
        <v>43.436527198150351</v>
      </c>
      <c r="AD145" s="1">
        <f t="shared" si="18"/>
        <v>472794.19877706392</v>
      </c>
      <c r="AE145" s="3">
        <f t="shared" si="19"/>
        <v>20536538.074307639</v>
      </c>
      <c r="AG145">
        <v>20536538.074307639</v>
      </c>
      <c r="AH145">
        <v>13.096526162790697</v>
      </c>
      <c r="AJ145">
        <f t="shared" si="20"/>
        <v>40.343948293249539</v>
      </c>
    </row>
    <row r="146" spans="1:36" x14ac:dyDescent="0.35">
      <c r="A146">
        <v>12</v>
      </c>
      <c r="B146" t="s">
        <v>20</v>
      </c>
      <c r="C146" s="1">
        <v>0</v>
      </c>
      <c r="D146" s="1">
        <v>0</v>
      </c>
      <c r="E146" s="1">
        <v>0</v>
      </c>
      <c r="H146">
        <v>585</v>
      </c>
      <c r="I146" s="2">
        <v>328.5487</v>
      </c>
      <c r="J146" s="1">
        <v>-59.931840000000001</v>
      </c>
      <c r="K146" s="2">
        <f t="shared" si="14"/>
        <v>59.931840000000001</v>
      </c>
      <c r="L146">
        <v>59.263426815132853</v>
      </c>
      <c r="M146">
        <f t="shared" si="15"/>
        <v>1.0112786792932547</v>
      </c>
      <c r="Z146" s="2">
        <v>328.5487</v>
      </c>
      <c r="AA146">
        <v>59.931840000000001</v>
      </c>
      <c r="AB146">
        <f t="shared" si="16"/>
        <v>13.06653488372093</v>
      </c>
      <c r="AC146">
        <f t="shared" si="17"/>
        <v>43.436527198150351</v>
      </c>
      <c r="AD146" s="1">
        <f t="shared" si="18"/>
        <v>464859.4759135819</v>
      </c>
      <c r="AE146" s="3">
        <f t="shared" si="19"/>
        <v>20191881.268838219</v>
      </c>
      <c r="AG146">
        <v>20191881.268838219</v>
      </c>
      <c r="AH146">
        <v>13.06653488372093</v>
      </c>
      <c r="AJ146">
        <f t="shared" si="20"/>
        <v>40.182047855839116</v>
      </c>
    </row>
    <row r="147" spans="1:36" x14ac:dyDescent="0.35">
      <c r="A147">
        <v>12</v>
      </c>
      <c r="B147" t="s">
        <v>21</v>
      </c>
      <c r="C147" s="1">
        <v>0</v>
      </c>
      <c r="D147" s="1">
        <v>0</v>
      </c>
      <c r="E147" s="1">
        <v>0</v>
      </c>
      <c r="H147">
        <v>590</v>
      </c>
      <c r="I147" s="2">
        <v>328.07060000000001</v>
      </c>
      <c r="J147" s="1">
        <v>-59.792659999999998</v>
      </c>
      <c r="K147" s="2">
        <f t="shared" si="14"/>
        <v>59.792659999999998</v>
      </c>
      <c r="L147">
        <v>59.125751976056321</v>
      </c>
      <c r="M147">
        <f t="shared" si="15"/>
        <v>1.0112794848548183</v>
      </c>
      <c r="Z147" s="2">
        <v>328.07060000000001</v>
      </c>
      <c r="AA147">
        <v>59.792659999999998</v>
      </c>
      <c r="AB147">
        <f t="shared" si="16"/>
        <v>13.036190406976743</v>
      </c>
      <c r="AC147">
        <f t="shared" si="17"/>
        <v>43.436527198150351</v>
      </c>
      <c r="AD147" s="1">
        <f t="shared" si="18"/>
        <v>457074.55697036284</v>
      </c>
      <c r="AE147" s="3">
        <f t="shared" si="19"/>
        <v>19853731.425425686</v>
      </c>
      <c r="AG147">
        <v>19853731.425425686</v>
      </c>
      <c r="AH147">
        <v>13.036190406976743</v>
      </c>
      <c r="AJ147">
        <f t="shared" si="20"/>
        <v>40.021177032395215</v>
      </c>
    </row>
    <row r="148" spans="1:36" x14ac:dyDescent="0.35">
      <c r="A148">
        <v>12</v>
      </c>
      <c r="B148" t="s">
        <v>22</v>
      </c>
      <c r="C148" s="1">
        <v>0</v>
      </c>
      <c r="D148" s="1">
        <v>0</v>
      </c>
      <c r="E148" s="1">
        <v>0</v>
      </c>
      <c r="H148">
        <v>595</v>
      </c>
      <c r="I148" s="2">
        <v>327.60140000000001</v>
      </c>
      <c r="J148" s="1">
        <v>-59.651899999999998</v>
      </c>
      <c r="K148" s="2">
        <f t="shared" si="14"/>
        <v>59.651899999999998</v>
      </c>
      <c r="L148">
        <v>58.986647098427476</v>
      </c>
      <c r="M148">
        <f t="shared" si="15"/>
        <v>1.0112780253548308</v>
      </c>
      <c r="Z148" s="2">
        <v>327.60140000000001</v>
      </c>
      <c r="AA148">
        <v>59.651899999999998</v>
      </c>
      <c r="AB148">
        <f t="shared" si="16"/>
        <v>13.005501453488371</v>
      </c>
      <c r="AC148">
        <f t="shared" si="17"/>
        <v>43.436527198150351</v>
      </c>
      <c r="AD148" s="1">
        <f t="shared" si="18"/>
        <v>449434.55703696306</v>
      </c>
      <c r="AE148" s="3">
        <f t="shared" si="19"/>
        <v>19521876.360524703</v>
      </c>
      <c r="AG148">
        <v>19521876.360524703</v>
      </c>
      <c r="AH148">
        <v>13.005501453488371</v>
      </c>
      <c r="AJ148">
        <f t="shared" si="20"/>
        <v>39.861290356728013</v>
      </c>
    </row>
    <row r="149" spans="1:36" x14ac:dyDescent="0.35">
      <c r="A149">
        <v>12</v>
      </c>
      <c r="B149" t="s">
        <v>23</v>
      </c>
      <c r="C149" s="1">
        <v>7656.2569999999996</v>
      </c>
      <c r="D149" s="1">
        <v>19799.16</v>
      </c>
      <c r="E149" s="1">
        <v>34.863549999999996</v>
      </c>
      <c r="H149">
        <v>600</v>
      </c>
      <c r="I149" s="2">
        <v>327.14109999999999</v>
      </c>
      <c r="J149" s="1">
        <v>-59.509599999999999</v>
      </c>
      <c r="K149" s="2">
        <f t="shared" si="14"/>
        <v>59.509599999999999</v>
      </c>
      <c r="L149">
        <v>58.845783929096186</v>
      </c>
      <c r="M149">
        <f t="shared" si="15"/>
        <v>1.0112806054500634</v>
      </c>
      <c r="Z149" s="2">
        <v>327.14109999999999</v>
      </c>
      <c r="AA149">
        <v>59.509599999999999</v>
      </c>
      <c r="AB149">
        <f t="shared" si="16"/>
        <v>12.974476744186047</v>
      </c>
      <c r="AC149">
        <f t="shared" si="17"/>
        <v>43.436527198150351</v>
      </c>
      <c r="AD149" s="1">
        <f t="shared" si="18"/>
        <v>441939.47611338226</v>
      </c>
      <c r="AE149" s="3">
        <f t="shared" si="19"/>
        <v>19196316.074135248</v>
      </c>
      <c r="AG149">
        <v>19196316.074135248</v>
      </c>
      <c r="AH149">
        <v>12.974476744186047</v>
      </c>
      <c r="AJ149">
        <f t="shared" si="20"/>
        <v>39.702443231141132</v>
      </c>
    </row>
    <row r="150" spans="1:36" x14ac:dyDescent="0.35">
      <c r="A150">
        <v>14</v>
      </c>
      <c r="B150" t="s">
        <v>17</v>
      </c>
      <c r="C150" s="1">
        <v>0</v>
      </c>
      <c r="D150" s="1">
        <v>0</v>
      </c>
      <c r="E150" s="1">
        <v>0</v>
      </c>
      <c r="H150">
        <v>605</v>
      </c>
      <c r="I150" s="2">
        <v>326.6893</v>
      </c>
      <c r="J150" s="1">
        <v>-59.365819999999999</v>
      </c>
      <c r="K150" s="2">
        <f t="shared" si="14"/>
        <v>59.365819999999999</v>
      </c>
      <c r="L150">
        <v>58.703721168079198</v>
      </c>
      <c r="M150">
        <f t="shared" si="15"/>
        <v>1.0112786518255819</v>
      </c>
      <c r="Z150" s="2">
        <v>326.6893</v>
      </c>
      <c r="AA150">
        <v>59.365819999999999</v>
      </c>
      <c r="AB150">
        <f t="shared" si="16"/>
        <v>12.943129360465116</v>
      </c>
      <c r="AC150">
        <f t="shared" si="17"/>
        <v>43.436527198150351</v>
      </c>
      <c r="AD150" s="1">
        <f t="shared" si="18"/>
        <v>434582.80098569684</v>
      </c>
      <c r="AE150" s="3">
        <f t="shared" si="19"/>
        <v>18876767.654863581</v>
      </c>
      <c r="AG150">
        <v>18876767.654863581</v>
      </c>
      <c r="AH150">
        <v>12.943129360465116</v>
      </c>
      <c r="AJ150">
        <f t="shared" si="20"/>
        <v>39.544552239411857</v>
      </c>
    </row>
    <row r="151" spans="1:36" x14ac:dyDescent="0.35">
      <c r="A151">
        <v>14</v>
      </c>
      <c r="B151" t="s">
        <v>18</v>
      </c>
      <c r="C151" s="1">
        <v>0</v>
      </c>
      <c r="D151" s="1">
        <v>0</v>
      </c>
      <c r="E151" s="1">
        <v>0</v>
      </c>
      <c r="H151">
        <v>610</v>
      </c>
      <c r="I151" s="2">
        <v>326.24599999999998</v>
      </c>
      <c r="J151" s="1">
        <v>-59.220579999999998</v>
      </c>
      <c r="K151" s="2">
        <f t="shared" si="14"/>
        <v>59.220579999999998</v>
      </c>
      <c r="L151">
        <v>58.560144101589678</v>
      </c>
      <c r="M151">
        <f t="shared" si="15"/>
        <v>1.0112779076715488</v>
      </c>
      <c r="Z151" s="2">
        <v>326.24599999999998</v>
      </c>
      <c r="AA151">
        <v>59.220579999999998</v>
      </c>
      <c r="AB151">
        <f t="shared" si="16"/>
        <v>12.911463662790696</v>
      </c>
      <c r="AC151">
        <f t="shared" si="17"/>
        <v>43.436527198150351</v>
      </c>
      <c r="AD151" s="1">
        <f t="shared" si="18"/>
        <v>427364.53165390581</v>
      </c>
      <c r="AE151" s="3">
        <f t="shared" si="19"/>
        <v>18563231.102709666</v>
      </c>
      <c r="AG151">
        <v>18563231.102709666</v>
      </c>
      <c r="AH151">
        <v>12.911463662790696</v>
      </c>
      <c r="AJ151">
        <f t="shared" si="20"/>
        <v>39.387671185293613</v>
      </c>
    </row>
    <row r="152" spans="1:36" x14ac:dyDescent="0.35">
      <c r="A152">
        <v>14</v>
      </c>
      <c r="B152" t="s">
        <v>19</v>
      </c>
      <c r="C152" s="1">
        <v>0</v>
      </c>
      <c r="D152" s="1">
        <v>0</v>
      </c>
      <c r="E152" s="1">
        <v>0</v>
      </c>
      <c r="H152">
        <v>615</v>
      </c>
      <c r="I152" s="2">
        <v>325.81099999999998</v>
      </c>
      <c r="J152" s="1">
        <v>-59.073929999999997</v>
      </c>
      <c r="K152" s="2">
        <f t="shared" si="14"/>
        <v>59.073929999999997</v>
      </c>
      <c r="L152">
        <v>58.415185517069148</v>
      </c>
      <c r="M152">
        <f t="shared" si="15"/>
        <v>1.0112769389859828</v>
      </c>
      <c r="Z152" s="2">
        <v>325.81099999999998</v>
      </c>
      <c r="AA152">
        <v>59.073929999999997</v>
      </c>
      <c r="AB152">
        <f t="shared" si="16"/>
        <v>12.87949055232558</v>
      </c>
      <c r="AC152">
        <f t="shared" si="17"/>
        <v>43.436527198150351</v>
      </c>
      <c r="AD152" s="1">
        <f t="shared" si="18"/>
        <v>420281.41151104792</v>
      </c>
      <c r="AE152" s="3">
        <f t="shared" si="19"/>
        <v>18255564.961976651</v>
      </c>
      <c r="AG152">
        <v>18255564.961976651</v>
      </c>
      <c r="AH152">
        <v>12.87949055232558</v>
      </c>
      <c r="AJ152">
        <f t="shared" si="20"/>
        <v>39.231783547090259</v>
      </c>
    </row>
    <row r="153" spans="1:36" x14ac:dyDescent="0.35">
      <c r="A153">
        <v>14</v>
      </c>
      <c r="B153" t="s">
        <v>20</v>
      </c>
      <c r="C153" s="1">
        <v>0</v>
      </c>
      <c r="D153" s="1">
        <v>0</v>
      </c>
      <c r="E153" s="1">
        <v>0</v>
      </c>
      <c r="H153">
        <v>620</v>
      </c>
      <c r="I153" s="2">
        <v>325.38420000000002</v>
      </c>
      <c r="J153" s="1">
        <v>-58.925910000000002</v>
      </c>
      <c r="K153" s="2">
        <f t="shared" si="14"/>
        <v>58.925910000000002</v>
      </c>
      <c r="L153">
        <v>58.268756008431446</v>
      </c>
      <c r="M153">
        <f t="shared" si="15"/>
        <v>1.0112779821740741</v>
      </c>
      <c r="Z153" s="2">
        <v>325.38420000000002</v>
      </c>
      <c r="AA153">
        <v>58.925910000000002</v>
      </c>
      <c r="AB153">
        <f t="shared" si="16"/>
        <v>12.84721875</v>
      </c>
      <c r="AC153">
        <f t="shared" si="17"/>
        <v>43.436527198150351</v>
      </c>
      <c r="AD153" s="1">
        <f t="shared" si="18"/>
        <v>413331.81225364219</v>
      </c>
      <c r="AE153" s="3">
        <f t="shared" si="19"/>
        <v>17953698.504816104</v>
      </c>
      <c r="AG153">
        <v>17953698.504816104</v>
      </c>
      <c r="AH153">
        <v>12.84721875</v>
      </c>
      <c r="AJ153">
        <f t="shared" si="20"/>
        <v>39.07690751286372</v>
      </c>
    </row>
    <row r="154" spans="1:36" x14ac:dyDescent="0.35">
      <c r="A154">
        <v>14</v>
      </c>
      <c r="B154" t="s">
        <v>21</v>
      </c>
      <c r="C154" s="1">
        <v>0</v>
      </c>
      <c r="D154" s="1">
        <v>0</v>
      </c>
      <c r="E154" s="1">
        <v>0</v>
      </c>
      <c r="H154">
        <v>625</v>
      </c>
      <c r="I154" s="2">
        <v>324.96539999999999</v>
      </c>
      <c r="J154" s="1">
        <v>-58.77655</v>
      </c>
      <c r="K154" s="2">
        <f t="shared" si="14"/>
        <v>58.77655</v>
      </c>
      <c r="L154">
        <v>58.121007532753545</v>
      </c>
      <c r="M154">
        <f t="shared" si="15"/>
        <v>1.0112789246964968</v>
      </c>
      <c r="Z154" s="2">
        <v>324.96539999999999</v>
      </c>
      <c r="AA154">
        <v>58.77655</v>
      </c>
      <c r="AB154">
        <f t="shared" si="16"/>
        <v>12.814654796511629</v>
      </c>
      <c r="AC154">
        <f t="shared" si="17"/>
        <v>43.436527198150351</v>
      </c>
      <c r="AD154" s="1">
        <f t="shared" si="18"/>
        <v>406512.47727472475</v>
      </c>
      <c r="AE154" s="3">
        <f t="shared" si="19"/>
        <v>17657490.275531057</v>
      </c>
      <c r="AG154">
        <v>17657490.275531057</v>
      </c>
      <c r="AH154">
        <v>12.814654796511629</v>
      </c>
      <c r="AJ154">
        <f t="shared" si="20"/>
        <v>38.923024257062536</v>
      </c>
    </row>
    <row r="155" spans="1:36" x14ac:dyDescent="0.35">
      <c r="A155">
        <v>14</v>
      </c>
      <c r="B155" t="s">
        <v>22</v>
      </c>
      <c r="C155" s="1">
        <v>0</v>
      </c>
      <c r="D155" s="1">
        <v>0</v>
      </c>
      <c r="E155" s="1">
        <v>0</v>
      </c>
      <c r="H155">
        <v>630</v>
      </c>
      <c r="I155" s="2">
        <v>324.55439999999999</v>
      </c>
      <c r="J155" s="1">
        <v>-58.625909999999998</v>
      </c>
      <c r="K155" s="2">
        <f t="shared" si="14"/>
        <v>58.625909999999998</v>
      </c>
      <c r="L155">
        <v>57.972071494156523</v>
      </c>
      <c r="M155">
        <f t="shared" si="15"/>
        <v>1.0112785085816605</v>
      </c>
      <c r="Z155" s="2">
        <v>324.55439999999999</v>
      </c>
      <c r="AA155">
        <v>58.625909999999998</v>
      </c>
      <c r="AB155">
        <f t="shared" si="16"/>
        <v>12.781811773255813</v>
      </c>
      <c r="AC155">
        <f t="shared" si="17"/>
        <v>43.436527198150351</v>
      </c>
      <c r="AD155" s="1">
        <f t="shared" si="18"/>
        <v>399820.14996733482</v>
      </c>
      <c r="AE155" s="3">
        <f t="shared" si="19"/>
        <v>17366798.818424691</v>
      </c>
      <c r="AG155">
        <v>17366798.818424691</v>
      </c>
      <c r="AH155">
        <v>12.781811773255813</v>
      </c>
      <c r="AJ155">
        <f t="shared" si="20"/>
        <v>38.770113040484155</v>
      </c>
    </row>
    <row r="156" spans="1:36" x14ac:dyDescent="0.35">
      <c r="A156">
        <v>14</v>
      </c>
      <c r="B156" t="s">
        <v>23</v>
      </c>
      <c r="C156" s="1">
        <v>7583.69</v>
      </c>
      <c r="D156" s="1">
        <v>19151.78</v>
      </c>
      <c r="E156" s="1">
        <v>34.030679999999997</v>
      </c>
      <c r="H156">
        <v>635</v>
      </c>
      <c r="I156" s="2">
        <v>324.15109999999999</v>
      </c>
      <c r="J156" s="1">
        <v>-58.47401</v>
      </c>
      <c r="K156" s="2">
        <f t="shared" si="14"/>
        <v>58.47401</v>
      </c>
      <c r="L156">
        <v>57.821890231253541</v>
      </c>
      <c r="M156">
        <f t="shared" si="15"/>
        <v>1.0112780776646761</v>
      </c>
      <c r="Z156" s="2">
        <v>324.15109999999999</v>
      </c>
      <c r="AA156">
        <v>58.47401</v>
      </c>
      <c r="AB156">
        <f t="shared" si="16"/>
        <v>12.748694040697673</v>
      </c>
      <c r="AC156">
        <f t="shared" si="17"/>
        <v>43.436527198150351</v>
      </c>
      <c r="AD156" s="1">
        <f t="shared" si="18"/>
        <v>393253.20202799072</v>
      </c>
      <c r="AE156" s="3">
        <f t="shared" si="19"/>
        <v>17081553.405648533</v>
      </c>
      <c r="AG156">
        <v>17081553.405648533</v>
      </c>
      <c r="AH156">
        <v>12.748694040697673</v>
      </c>
      <c r="AJ156">
        <f t="shared" si="20"/>
        <v>38.61818904613915</v>
      </c>
    </row>
    <row r="157" spans="1:36" x14ac:dyDescent="0.35">
      <c r="A157">
        <v>16</v>
      </c>
      <c r="B157" t="s">
        <v>17</v>
      </c>
      <c r="C157" s="1">
        <v>0</v>
      </c>
      <c r="D157" s="1">
        <v>0</v>
      </c>
      <c r="E157" s="1">
        <v>0</v>
      </c>
      <c r="H157">
        <v>640</v>
      </c>
      <c r="I157" s="2">
        <v>323.75540000000001</v>
      </c>
      <c r="J157" s="1">
        <v>-58.320889999999999</v>
      </c>
      <c r="K157" s="2">
        <f t="shared" si="14"/>
        <v>58.320889999999999</v>
      </c>
      <c r="L157">
        <v>57.670387144200923</v>
      </c>
      <c r="M157">
        <f t="shared" si="15"/>
        <v>1.0112796686135042</v>
      </c>
      <c r="Z157" s="2">
        <v>323.75540000000001</v>
      </c>
      <c r="AA157">
        <v>58.320889999999999</v>
      </c>
      <c r="AB157">
        <f t="shared" si="16"/>
        <v>12.715310319767442</v>
      </c>
      <c r="AC157">
        <f t="shared" si="17"/>
        <v>43.436527198150351</v>
      </c>
      <c r="AD157" s="1">
        <f t="shared" si="18"/>
        <v>386810.00515321211</v>
      </c>
      <c r="AE157" s="3">
        <f t="shared" si="19"/>
        <v>16801683.309354175</v>
      </c>
      <c r="AG157">
        <v>16801683.309354175</v>
      </c>
      <c r="AH157">
        <v>12.715310319767442</v>
      </c>
      <c r="AJ157">
        <f t="shared" si="20"/>
        <v>38.467267293980626</v>
      </c>
    </row>
    <row r="158" spans="1:36" x14ac:dyDescent="0.35">
      <c r="A158">
        <v>16</v>
      </c>
      <c r="B158" t="s">
        <v>18</v>
      </c>
      <c r="C158" s="1">
        <v>0</v>
      </c>
      <c r="D158" s="1">
        <v>0</v>
      </c>
      <c r="E158" s="1">
        <v>0</v>
      </c>
      <c r="H158">
        <v>645</v>
      </c>
      <c r="I158" s="2">
        <v>323.36700000000002</v>
      </c>
      <c r="J158" s="1">
        <v>-58.166609999999999</v>
      </c>
      <c r="K158" s="2">
        <f t="shared" si="14"/>
        <v>58.166609999999999</v>
      </c>
      <c r="L158">
        <v>57.517972688128665</v>
      </c>
      <c r="M158">
        <f t="shared" si="15"/>
        <v>1.0112771240284901</v>
      </c>
      <c r="Z158" s="2">
        <v>323.36700000000002</v>
      </c>
      <c r="AA158">
        <v>58.166609999999999</v>
      </c>
      <c r="AB158">
        <f t="shared" si="16"/>
        <v>12.681673691860466</v>
      </c>
      <c r="AC158">
        <f t="shared" si="17"/>
        <v>43.436527198150351</v>
      </c>
      <c r="AD158" s="1">
        <f t="shared" si="18"/>
        <v>380485.67443255475</v>
      </c>
      <c r="AE158" s="3">
        <f t="shared" si="19"/>
        <v>16526976.345996244</v>
      </c>
      <c r="AG158">
        <v>16526976.345996244</v>
      </c>
      <c r="AH158">
        <v>12.681673691860466</v>
      </c>
      <c r="AJ158">
        <f t="shared" si="20"/>
        <v>38.317284906278594</v>
      </c>
    </row>
    <row r="159" spans="1:36" x14ac:dyDescent="0.35">
      <c r="A159">
        <v>16</v>
      </c>
      <c r="B159" t="s">
        <v>19</v>
      </c>
      <c r="C159" s="1">
        <v>0</v>
      </c>
      <c r="D159" s="1">
        <v>0</v>
      </c>
      <c r="E159" s="1">
        <v>0</v>
      </c>
      <c r="H159">
        <v>650</v>
      </c>
      <c r="I159" s="2">
        <v>322.98590000000002</v>
      </c>
      <c r="J159" s="1">
        <v>-58.011180000000003</v>
      </c>
      <c r="K159" s="2">
        <f t="shared" si="14"/>
        <v>58.011180000000003</v>
      </c>
      <c r="L159">
        <v>57.364345823289476</v>
      </c>
      <c r="M159">
        <f t="shared" si="15"/>
        <v>1.01127589214916</v>
      </c>
      <c r="Z159" s="2">
        <v>322.98590000000002</v>
      </c>
      <c r="AA159">
        <v>58.011180000000003</v>
      </c>
      <c r="AB159">
        <f t="shared" si="16"/>
        <v>12.647786337209302</v>
      </c>
      <c r="AC159">
        <f t="shared" si="17"/>
        <v>43.436527198150351</v>
      </c>
      <c r="AD159" s="1">
        <f t="shared" si="18"/>
        <v>374280.20986601873</v>
      </c>
      <c r="AE159" s="3">
        <f t="shared" si="19"/>
        <v>16257432.515574744</v>
      </c>
      <c r="AG159">
        <v>16257432.515574744</v>
      </c>
      <c r="AH159">
        <v>12.647786337209302</v>
      </c>
      <c r="AJ159">
        <f t="shared" si="20"/>
        <v>38.16829294852019</v>
      </c>
    </row>
    <row r="160" spans="1:36" x14ac:dyDescent="0.35">
      <c r="A160">
        <v>16</v>
      </c>
      <c r="B160" t="s">
        <v>20</v>
      </c>
      <c r="C160" s="1">
        <v>0</v>
      </c>
      <c r="D160" s="1">
        <v>0</v>
      </c>
      <c r="E160" s="1">
        <v>0</v>
      </c>
      <c r="H160">
        <v>655</v>
      </c>
      <c r="I160" s="2">
        <v>322.61200000000002</v>
      </c>
      <c r="J160" s="1">
        <v>-57.854649999999999</v>
      </c>
      <c r="K160" s="2">
        <f t="shared" si="14"/>
        <v>57.854649999999999</v>
      </c>
      <c r="L160">
        <v>57.209440373012377</v>
      </c>
      <c r="M160">
        <f t="shared" si="15"/>
        <v>1.011278027241322</v>
      </c>
      <c r="Z160" s="2">
        <v>322.61200000000002</v>
      </c>
      <c r="AA160">
        <v>57.854649999999999</v>
      </c>
      <c r="AB160">
        <f t="shared" si="16"/>
        <v>12.613659156976745</v>
      </c>
      <c r="AC160">
        <f t="shared" si="17"/>
        <v>43.436527198150351</v>
      </c>
      <c r="AD160" s="1">
        <f t="shared" si="18"/>
        <v>368191.98315012327</v>
      </c>
      <c r="AE160" s="3">
        <f t="shared" si="19"/>
        <v>15992981.090241246</v>
      </c>
      <c r="AG160">
        <v>15992981.090241246</v>
      </c>
      <c r="AH160">
        <v>12.613659156976745</v>
      </c>
      <c r="AJ160">
        <f t="shared" si="20"/>
        <v>38.020304314804136</v>
      </c>
    </row>
    <row r="161" spans="1:36" x14ac:dyDescent="0.35">
      <c r="A161">
        <v>16</v>
      </c>
      <c r="B161" t="s">
        <v>21</v>
      </c>
      <c r="C161" s="1">
        <v>0</v>
      </c>
      <c r="D161" s="1">
        <v>0</v>
      </c>
      <c r="E161" s="1">
        <v>0</v>
      </c>
      <c r="H161">
        <v>660</v>
      </c>
      <c r="I161" s="2">
        <v>322.245</v>
      </c>
      <c r="J161" s="1">
        <v>-57.697020000000002</v>
      </c>
      <c r="K161" s="2">
        <f t="shared" si="14"/>
        <v>57.697020000000002</v>
      </c>
      <c r="L161">
        <v>57.053634733152791</v>
      </c>
      <c r="M161">
        <f t="shared" si="15"/>
        <v>1.0112768497547335</v>
      </c>
      <c r="Z161" s="2">
        <v>322.245</v>
      </c>
      <c r="AA161">
        <v>57.697020000000002</v>
      </c>
      <c r="AB161">
        <f t="shared" si="16"/>
        <v>12.579292151162791</v>
      </c>
      <c r="AC161">
        <f t="shared" si="17"/>
        <v>43.436527198150351</v>
      </c>
      <c r="AD161" s="1">
        <f t="shared" si="18"/>
        <v>362216.10937442444</v>
      </c>
      <c r="AE161" s="3">
        <f t="shared" si="19"/>
        <v>15733409.886450389</v>
      </c>
      <c r="AG161">
        <v>15733409.886450389</v>
      </c>
      <c r="AH161">
        <v>12.579292151162791</v>
      </c>
      <c r="AJ161">
        <f t="shared" si="20"/>
        <v>37.873250974553628</v>
      </c>
    </row>
    <row r="162" spans="1:36" x14ac:dyDescent="0.35">
      <c r="A162">
        <v>16</v>
      </c>
      <c r="B162" t="s">
        <v>22</v>
      </c>
      <c r="C162" s="1">
        <v>0</v>
      </c>
      <c r="D162" s="1">
        <v>0</v>
      </c>
      <c r="E162" s="1">
        <v>0</v>
      </c>
      <c r="H162">
        <v>665</v>
      </c>
      <c r="I162" s="2">
        <v>321.88490000000002</v>
      </c>
      <c r="J162" s="1">
        <v>-57.53837</v>
      </c>
      <c r="K162" s="2">
        <f t="shared" si="14"/>
        <v>57.53837</v>
      </c>
      <c r="L162">
        <v>56.896740091803338</v>
      </c>
      <c r="M162">
        <f t="shared" si="15"/>
        <v>1.0112770943846938</v>
      </c>
      <c r="Z162" s="2">
        <v>321.88490000000002</v>
      </c>
      <c r="AA162">
        <v>57.53837</v>
      </c>
      <c r="AB162">
        <f t="shared" si="16"/>
        <v>12.544702761627907</v>
      </c>
      <c r="AC162">
        <f t="shared" si="17"/>
        <v>43.436527198150351</v>
      </c>
      <c r="AD162" s="1">
        <f t="shared" si="18"/>
        <v>356352.58853892324</v>
      </c>
      <c r="AE162" s="3">
        <f t="shared" si="19"/>
        <v>15478718.904202221</v>
      </c>
      <c r="AG162">
        <v>15478718.904202221</v>
      </c>
      <c r="AH162">
        <v>12.544702761627907</v>
      </c>
      <c r="AJ162">
        <f t="shared" si="20"/>
        <v>37.727183043232486</v>
      </c>
    </row>
    <row r="163" spans="1:36" x14ac:dyDescent="0.35">
      <c r="A163">
        <v>16</v>
      </c>
      <c r="B163" t="s">
        <v>23</v>
      </c>
      <c r="C163" s="1">
        <v>7512.7370000000001</v>
      </c>
      <c r="D163" s="1">
        <v>18602.580000000002</v>
      </c>
      <c r="E163" s="1">
        <v>33.296999999999997</v>
      </c>
      <c r="H163">
        <v>670</v>
      </c>
      <c r="I163" s="2">
        <v>321.53149999999999</v>
      </c>
      <c r="J163" s="1">
        <v>-57.378749999999997</v>
      </c>
      <c r="K163" s="2">
        <f t="shared" si="14"/>
        <v>57.378749999999997</v>
      </c>
      <c r="L163">
        <v>56.738936172878944</v>
      </c>
      <c r="M163">
        <f t="shared" si="15"/>
        <v>1.0112764508867702</v>
      </c>
      <c r="Z163" s="2">
        <v>321.53149999999999</v>
      </c>
      <c r="AA163">
        <v>57.378749999999997</v>
      </c>
      <c r="AB163">
        <f t="shared" si="16"/>
        <v>12.509901889534882</v>
      </c>
      <c r="AC163">
        <f t="shared" si="17"/>
        <v>43.436527198150351</v>
      </c>
      <c r="AD163" s="1">
        <f t="shared" si="18"/>
        <v>350598.16403665615</v>
      </c>
      <c r="AE163" s="3">
        <f t="shared" si="19"/>
        <v>15228766.687799793</v>
      </c>
      <c r="AG163">
        <v>15228766.687799793</v>
      </c>
      <c r="AH163">
        <v>12.509901889534882</v>
      </c>
      <c r="AJ163">
        <f t="shared" si="20"/>
        <v>37.582069608633795</v>
      </c>
    </row>
    <row r="164" spans="1:36" x14ac:dyDescent="0.35">
      <c r="A164">
        <v>18</v>
      </c>
      <c r="B164" t="s">
        <v>17</v>
      </c>
      <c r="C164" s="1">
        <v>0</v>
      </c>
      <c r="D164" s="1">
        <v>0</v>
      </c>
      <c r="E164" s="1">
        <v>0</v>
      </c>
      <c r="H164">
        <v>675</v>
      </c>
      <c r="I164" s="2">
        <v>321.18470000000002</v>
      </c>
      <c r="J164" s="1">
        <v>-57.218179999999997</v>
      </c>
      <c r="K164" s="2">
        <f t="shared" si="14"/>
        <v>57.218179999999997</v>
      </c>
      <c r="L164">
        <v>56.580160206835764</v>
      </c>
      <c r="M164">
        <f t="shared" si="15"/>
        <v>1.0112763871793906</v>
      </c>
      <c r="Z164" s="2">
        <v>321.18470000000002</v>
      </c>
      <c r="AA164">
        <v>57.218179999999997</v>
      </c>
      <c r="AB164">
        <f t="shared" si="16"/>
        <v>12.474893895348835</v>
      </c>
      <c r="AC164">
        <f t="shared" si="17"/>
        <v>43.436527198150351</v>
      </c>
      <c r="AD164" s="1">
        <f t="shared" si="18"/>
        <v>344951.20756414364</v>
      </c>
      <c r="AE164" s="3">
        <f t="shared" si="19"/>
        <v>14983482.509394731</v>
      </c>
      <c r="AG164">
        <v>14983482.509394731</v>
      </c>
      <c r="AH164">
        <v>12.474893895348835</v>
      </c>
      <c r="AJ164">
        <f t="shared" si="20"/>
        <v>37.437919149082148</v>
      </c>
    </row>
    <row r="165" spans="1:36" x14ac:dyDescent="0.35">
      <c r="A165">
        <v>18</v>
      </c>
      <c r="B165" t="s">
        <v>18</v>
      </c>
      <c r="C165" s="1">
        <v>0</v>
      </c>
      <c r="D165" s="1">
        <v>0</v>
      </c>
      <c r="E165" s="1">
        <v>0</v>
      </c>
      <c r="H165">
        <v>680</v>
      </c>
      <c r="I165" s="2">
        <v>320.84440000000001</v>
      </c>
      <c r="J165" s="1">
        <v>-57.056690000000003</v>
      </c>
      <c r="K165" s="2">
        <f t="shared" si="14"/>
        <v>57.056690000000003</v>
      </c>
      <c r="L165">
        <v>56.420394918124906</v>
      </c>
      <c r="M165">
        <f t="shared" si="15"/>
        <v>1.0112777495229954</v>
      </c>
      <c r="Z165" s="2">
        <v>320.84440000000001</v>
      </c>
      <c r="AA165">
        <v>57.056690000000003</v>
      </c>
      <c r="AB165">
        <f t="shared" si="16"/>
        <v>12.439685319767442</v>
      </c>
      <c r="AC165">
        <f t="shared" si="17"/>
        <v>43.436527198150351</v>
      </c>
      <c r="AD165" s="1">
        <f t="shared" si="18"/>
        <v>339410.09081790305</v>
      </c>
      <c r="AE165" s="3">
        <f t="shared" si="19"/>
        <v>14742795.641138528</v>
      </c>
      <c r="AG165">
        <v>14742795.641138528</v>
      </c>
      <c r="AH165">
        <v>12.439685319767442</v>
      </c>
      <c r="AJ165">
        <f t="shared" si="20"/>
        <v>37.294739679729325</v>
      </c>
    </row>
    <row r="166" spans="1:36" x14ac:dyDescent="0.35">
      <c r="A166">
        <v>18</v>
      </c>
      <c r="B166" t="s">
        <v>19</v>
      </c>
      <c r="C166" s="1">
        <v>0</v>
      </c>
      <c r="D166" s="1">
        <v>0</v>
      </c>
      <c r="E166" s="1">
        <v>0</v>
      </c>
      <c r="H166">
        <v>685</v>
      </c>
      <c r="I166" s="2">
        <v>320.5104</v>
      </c>
      <c r="J166" s="1">
        <v>-56.89432</v>
      </c>
      <c r="K166" s="2">
        <f t="shared" si="14"/>
        <v>56.89432</v>
      </c>
      <c r="L166">
        <v>56.259843215160807</v>
      </c>
      <c r="M166">
        <f t="shared" si="15"/>
        <v>1.0112776138108437</v>
      </c>
      <c r="Z166" s="2">
        <v>320.5104</v>
      </c>
      <c r="AA166">
        <v>56.89432</v>
      </c>
      <c r="AB166">
        <f t="shared" si="16"/>
        <v>12.40428488372093</v>
      </c>
      <c r="AC166">
        <f t="shared" si="17"/>
        <v>43.436527198150351</v>
      </c>
      <c r="AD166" s="1">
        <f t="shared" si="18"/>
        <v>333971.55719097314</v>
      </c>
      <c r="AE166" s="3">
        <f t="shared" si="19"/>
        <v>14506564.62733433</v>
      </c>
      <c r="AG166">
        <v>14506564.62733433</v>
      </c>
      <c r="AH166">
        <v>12.40428488372093</v>
      </c>
      <c r="AJ166">
        <f t="shared" si="20"/>
        <v>37.152495875394138</v>
      </c>
    </row>
    <row r="167" spans="1:36" x14ac:dyDescent="0.35">
      <c r="A167">
        <v>18</v>
      </c>
      <c r="B167" t="s">
        <v>20</v>
      </c>
      <c r="C167" s="1">
        <v>0</v>
      </c>
      <c r="D167" s="1">
        <v>0</v>
      </c>
      <c r="E167" s="1">
        <v>0</v>
      </c>
      <c r="H167">
        <v>690</v>
      </c>
      <c r="I167" s="2">
        <v>320.18259999999998</v>
      </c>
      <c r="J167" s="1">
        <v>-56.731099999999998</v>
      </c>
      <c r="K167" s="2">
        <f t="shared" si="14"/>
        <v>56.731099999999998</v>
      </c>
      <c r="L167">
        <v>56.098508832957137</v>
      </c>
      <c r="M167">
        <f t="shared" si="15"/>
        <v>1.0112764346183694</v>
      </c>
      <c r="Z167" s="2">
        <v>320.18259999999998</v>
      </c>
      <c r="AA167">
        <v>56.731099999999998</v>
      </c>
      <c r="AB167">
        <f t="shared" si="16"/>
        <v>12.368699127906977</v>
      </c>
      <c r="AC167">
        <f t="shared" si="17"/>
        <v>43.436527198150351</v>
      </c>
      <c r="AD167" s="1">
        <f t="shared" si="18"/>
        <v>328633.97837987193</v>
      </c>
      <c r="AE167" s="3">
        <f t="shared" si="19"/>
        <v>14274718.740133662</v>
      </c>
      <c r="AG167">
        <v>14274718.740133662</v>
      </c>
      <c r="AH167">
        <v>12.368699127906977</v>
      </c>
      <c r="AJ167">
        <f t="shared" si="20"/>
        <v>37.011193171748893</v>
      </c>
    </row>
    <row r="168" spans="1:36" x14ac:dyDescent="0.35">
      <c r="A168">
        <v>18</v>
      </c>
      <c r="B168" t="s">
        <v>21</v>
      </c>
      <c r="C168" s="1">
        <v>0</v>
      </c>
      <c r="D168" s="1">
        <v>0</v>
      </c>
      <c r="E168" s="1">
        <v>0</v>
      </c>
      <c r="H168">
        <v>695</v>
      </c>
      <c r="I168" s="2">
        <v>319.86090000000002</v>
      </c>
      <c r="J168" s="1">
        <v>-56.567070000000001</v>
      </c>
      <c r="K168" s="2">
        <f t="shared" si="14"/>
        <v>56.567070000000001</v>
      </c>
      <c r="L168">
        <v>55.936358364582958</v>
      </c>
      <c r="M168">
        <f t="shared" si="15"/>
        <v>1.0112755219298721</v>
      </c>
      <c r="Z168" s="2">
        <v>319.86090000000002</v>
      </c>
      <c r="AA168">
        <v>56.567070000000001</v>
      </c>
      <c r="AB168">
        <f t="shared" si="16"/>
        <v>12.332936773255813</v>
      </c>
      <c r="AC168">
        <f t="shared" si="17"/>
        <v>43.436527198150351</v>
      </c>
      <c r="AD168" s="1">
        <f t="shared" si="18"/>
        <v>323395.72608111973</v>
      </c>
      <c r="AE168" s="3">
        <f t="shared" si="19"/>
        <v>14047187.251688138</v>
      </c>
      <c r="AG168">
        <v>14047187.251688138</v>
      </c>
      <c r="AH168">
        <v>12.332936773255813</v>
      </c>
      <c r="AJ168">
        <f t="shared" si="20"/>
        <v>36.870836419962494</v>
      </c>
    </row>
    <row r="169" spans="1:36" x14ac:dyDescent="0.35">
      <c r="A169">
        <v>18</v>
      </c>
      <c r="B169" t="s">
        <v>22</v>
      </c>
      <c r="C169" s="1">
        <v>0</v>
      </c>
      <c r="D169" s="1">
        <v>0</v>
      </c>
      <c r="E169" s="1">
        <v>0</v>
      </c>
      <c r="H169">
        <v>700</v>
      </c>
      <c r="I169" s="2">
        <v>319.54520000000002</v>
      </c>
      <c r="J169" s="1">
        <v>-56.402250000000002</v>
      </c>
      <c r="K169" s="2">
        <f t="shared" si="14"/>
        <v>56.402250000000002</v>
      </c>
      <c r="L169">
        <v>55.77335440056499</v>
      </c>
      <c r="M169">
        <f t="shared" si="15"/>
        <v>1.0112759149273733</v>
      </c>
      <c r="Z169" s="2">
        <v>319.54520000000002</v>
      </c>
      <c r="AA169">
        <v>56.402250000000002</v>
      </c>
      <c r="AB169">
        <f t="shared" si="16"/>
        <v>12.297002180232559</v>
      </c>
      <c r="AC169">
        <f t="shared" si="17"/>
        <v>43.436527198150351</v>
      </c>
      <c r="AD169" s="1">
        <f t="shared" si="18"/>
        <v>318255.17199123435</v>
      </c>
      <c r="AE169" s="3">
        <f t="shared" si="19"/>
        <v>13823899.434149269</v>
      </c>
      <c r="AG169">
        <v>13823899.434149269</v>
      </c>
      <c r="AH169">
        <v>12.297002180232559</v>
      </c>
      <c r="AJ169">
        <f t="shared" si="20"/>
        <v>36.731429854692365</v>
      </c>
    </row>
    <row r="170" spans="1:36" x14ac:dyDescent="0.35">
      <c r="A170">
        <v>18</v>
      </c>
      <c r="B170" t="s">
        <v>23</v>
      </c>
      <c r="C170" s="1">
        <v>7443.3140000000003</v>
      </c>
      <c r="D170" s="1">
        <v>18135.57</v>
      </c>
      <c r="E170" s="1">
        <v>32.650350000000003</v>
      </c>
      <c r="H170">
        <v>705</v>
      </c>
      <c r="I170" s="2">
        <v>319.2353</v>
      </c>
      <c r="J170" s="1">
        <v>-56.236690000000003</v>
      </c>
      <c r="K170" s="2">
        <f t="shared" si="14"/>
        <v>56.236690000000003</v>
      </c>
      <c r="L170">
        <v>55.609781143212921</v>
      </c>
      <c r="M170">
        <f t="shared" si="15"/>
        <v>1.0112733559438509</v>
      </c>
      <c r="Z170" s="2">
        <v>319.2353</v>
      </c>
      <c r="AA170">
        <v>56.236690000000003</v>
      </c>
      <c r="AB170">
        <f t="shared" si="16"/>
        <v>12.26090625</v>
      </c>
      <c r="AC170">
        <f t="shared" si="17"/>
        <v>43.436527198150351</v>
      </c>
      <c r="AD170" s="1">
        <f t="shared" si="18"/>
        <v>313209.05950325297</v>
      </c>
      <c r="AE170" s="3">
        <f t="shared" si="19"/>
        <v>13604713.83182014</v>
      </c>
      <c r="AG170">
        <v>13604713.83182014</v>
      </c>
      <c r="AH170">
        <v>12.26090625</v>
      </c>
      <c r="AJ170">
        <f t="shared" si="20"/>
        <v>36.592932101272638</v>
      </c>
    </row>
    <row r="171" spans="1:36" x14ac:dyDescent="0.35">
      <c r="A171">
        <v>20</v>
      </c>
      <c r="B171" t="s">
        <v>17</v>
      </c>
      <c r="C171" s="1">
        <v>0</v>
      </c>
      <c r="D171" s="1">
        <v>0</v>
      </c>
      <c r="E171" s="1">
        <v>0</v>
      </c>
      <c r="H171">
        <v>710</v>
      </c>
      <c r="I171" s="2">
        <v>318.93119999999999</v>
      </c>
      <c r="J171" s="1">
        <v>-56.070410000000003</v>
      </c>
      <c r="K171" s="2">
        <f t="shared" si="14"/>
        <v>56.070410000000003</v>
      </c>
      <c r="L171">
        <v>55.445349968157089</v>
      </c>
      <c r="M171">
        <f t="shared" si="15"/>
        <v>1.0112734437099213</v>
      </c>
      <c r="Z171" s="2">
        <v>318.93119999999999</v>
      </c>
      <c r="AA171">
        <v>56.070410000000003</v>
      </c>
      <c r="AB171">
        <f t="shared" si="16"/>
        <v>12.224653343023256</v>
      </c>
      <c r="AC171">
        <f t="shared" si="17"/>
        <v>43.436527198150351</v>
      </c>
      <c r="AD171" s="1">
        <f t="shared" si="18"/>
        <v>308257.38861717691</v>
      </c>
      <c r="AE171" s="3">
        <f t="shared" si="19"/>
        <v>13389630.444700807</v>
      </c>
      <c r="AG171">
        <v>13389630.444700807</v>
      </c>
      <c r="AH171">
        <v>12.224653343023256</v>
      </c>
      <c r="AJ171">
        <f t="shared" si="20"/>
        <v>36.455389941798593</v>
      </c>
    </row>
    <row r="172" spans="1:36" x14ac:dyDescent="0.35">
      <c r="A172">
        <v>20</v>
      </c>
      <c r="B172" t="s">
        <v>18</v>
      </c>
      <c r="C172" s="1">
        <v>0</v>
      </c>
      <c r="D172" s="1">
        <v>0</v>
      </c>
      <c r="E172" s="1">
        <v>0</v>
      </c>
      <c r="H172">
        <v>715</v>
      </c>
      <c r="I172" s="2">
        <v>318.63279999999997</v>
      </c>
      <c r="J172" s="1">
        <v>-55.903449999999999</v>
      </c>
      <c r="K172" s="2">
        <f t="shared" si="14"/>
        <v>55.903449999999999</v>
      </c>
      <c r="L172">
        <v>55.280051511366608</v>
      </c>
      <c r="M172">
        <f t="shared" si="15"/>
        <v>1.0112770967390508</v>
      </c>
      <c r="Z172" s="2">
        <v>318.63279999999997</v>
      </c>
      <c r="AA172">
        <v>55.903449999999999</v>
      </c>
      <c r="AB172">
        <f t="shared" si="16"/>
        <v>12.188252180232556</v>
      </c>
      <c r="AC172">
        <f t="shared" si="17"/>
        <v>43.436527198150351</v>
      </c>
      <c r="AD172" s="1">
        <f t="shared" si="18"/>
        <v>303398.53102952422</v>
      </c>
      <c r="AE172" s="3">
        <f t="shared" si="19"/>
        <v>13178578.544942793</v>
      </c>
      <c r="AG172">
        <v>13178578.544942793</v>
      </c>
      <c r="AH172">
        <v>12.188252180232556</v>
      </c>
      <c r="AJ172">
        <f t="shared" si="20"/>
        <v>36.318805548201226</v>
      </c>
    </row>
    <row r="173" spans="1:36" x14ac:dyDescent="0.35">
      <c r="A173">
        <v>20</v>
      </c>
      <c r="B173" t="s">
        <v>19</v>
      </c>
      <c r="C173" s="1">
        <v>0</v>
      </c>
      <c r="D173" s="1">
        <v>0</v>
      </c>
      <c r="E173" s="1">
        <v>0</v>
      </c>
      <c r="H173">
        <v>720</v>
      </c>
      <c r="I173" s="2">
        <v>318.33980000000003</v>
      </c>
      <c r="J173" s="1">
        <v>-55.73583</v>
      </c>
      <c r="K173" s="2">
        <f t="shared" si="14"/>
        <v>55.73583</v>
      </c>
      <c r="L173">
        <v>55.114455560557232</v>
      </c>
      <c r="M173">
        <f t="shared" si="15"/>
        <v>1.011274255240715</v>
      </c>
      <c r="Z173" s="2">
        <v>318.33980000000003</v>
      </c>
      <c r="AA173">
        <v>55.73583</v>
      </c>
      <c r="AB173">
        <f t="shared" si="16"/>
        <v>12.151707122093022</v>
      </c>
      <c r="AC173">
        <f t="shared" si="17"/>
        <v>43.436527198150351</v>
      </c>
      <c r="AD173" s="1">
        <f t="shared" si="18"/>
        <v>298627.60182985291</v>
      </c>
      <c r="AE173" s="3">
        <f t="shared" si="19"/>
        <v>12971345.949000819</v>
      </c>
      <c r="AG173">
        <v>12971345.949000819</v>
      </c>
      <c r="AH173">
        <v>12.151707122093022</v>
      </c>
      <c r="AJ173">
        <f t="shared" si="20"/>
        <v>36.183087148069561</v>
      </c>
    </row>
    <row r="174" spans="1:36" x14ac:dyDescent="0.35">
      <c r="A174">
        <v>20</v>
      </c>
      <c r="B174" t="s">
        <v>20</v>
      </c>
      <c r="C174" s="1">
        <v>0</v>
      </c>
      <c r="D174" s="1">
        <v>0</v>
      </c>
      <c r="E174" s="1">
        <v>0</v>
      </c>
      <c r="H174">
        <v>725</v>
      </c>
      <c r="I174" s="2">
        <v>318.0523</v>
      </c>
      <c r="J174" s="1">
        <v>-55.567590000000003</v>
      </c>
      <c r="K174" s="2">
        <f t="shared" si="14"/>
        <v>55.567590000000003</v>
      </c>
      <c r="L174">
        <v>54.947980420891156</v>
      </c>
      <c r="M174">
        <f t="shared" si="15"/>
        <v>1.0112762939486175</v>
      </c>
      <c r="Z174" s="2">
        <v>318.0523</v>
      </c>
      <c r="AA174">
        <v>55.567590000000003</v>
      </c>
      <c r="AB174">
        <f t="shared" si="16"/>
        <v>12.115026889534883</v>
      </c>
      <c r="AC174">
        <f t="shared" si="17"/>
        <v>43.436527198150351</v>
      </c>
      <c r="AD174" s="1">
        <f t="shared" si="18"/>
        <v>293946.22932164185</v>
      </c>
      <c r="AE174" s="3">
        <f t="shared" si="19"/>
        <v>12768003.384723237</v>
      </c>
      <c r="AG174">
        <v>12768003.384723237</v>
      </c>
      <c r="AH174">
        <v>12.115026889534883</v>
      </c>
      <c r="AJ174">
        <f t="shared" si="20"/>
        <v>36.048326348445059</v>
      </c>
    </row>
    <row r="175" spans="1:36" x14ac:dyDescent="0.35">
      <c r="A175">
        <v>20</v>
      </c>
      <c r="B175" t="s">
        <v>21</v>
      </c>
      <c r="C175" s="1">
        <v>0</v>
      </c>
      <c r="D175" s="1">
        <v>0</v>
      </c>
      <c r="E175" s="1">
        <v>0</v>
      </c>
      <c r="H175">
        <v>730</v>
      </c>
      <c r="I175" s="2">
        <v>317.77</v>
      </c>
      <c r="J175" s="1">
        <v>-55.398760000000003</v>
      </c>
      <c r="K175" s="2">
        <f t="shared" si="14"/>
        <v>55.398760000000003</v>
      </c>
      <c r="L175">
        <v>54.781264762836166</v>
      </c>
      <c r="M175">
        <f t="shared" si="15"/>
        <v>1.0112720149824426</v>
      </c>
      <c r="Z175" s="2">
        <v>317.77</v>
      </c>
      <c r="AA175">
        <v>55.398760000000003</v>
      </c>
      <c r="AB175">
        <f t="shared" si="16"/>
        <v>12.078218023255813</v>
      </c>
      <c r="AC175">
        <f t="shared" si="17"/>
        <v>43.436527198150351</v>
      </c>
      <c r="AD175" s="1">
        <f t="shared" si="18"/>
        <v>289349.52859444887</v>
      </c>
      <c r="AE175" s="3">
        <f t="shared" si="19"/>
        <v>12568338.668564761</v>
      </c>
      <c r="AG175">
        <v>12568338.668564761</v>
      </c>
      <c r="AH175">
        <v>12.078218023255813</v>
      </c>
      <c r="AJ175">
        <f t="shared" si="20"/>
        <v>35.914427507688849</v>
      </c>
    </row>
    <row r="176" spans="1:36" x14ac:dyDescent="0.35">
      <c r="A176">
        <v>20</v>
      </c>
      <c r="B176" t="s">
        <v>22</v>
      </c>
      <c r="C176" s="1">
        <v>0</v>
      </c>
      <c r="D176" s="1">
        <v>0</v>
      </c>
      <c r="E176" s="1">
        <v>0</v>
      </c>
      <c r="H176">
        <v>735</v>
      </c>
      <c r="I176" s="2">
        <v>317.49299999999999</v>
      </c>
      <c r="J176" s="1">
        <v>-55.229370000000003</v>
      </c>
      <c r="K176" s="2">
        <f t="shared" si="14"/>
        <v>55.229370000000003</v>
      </c>
      <c r="L176">
        <v>54.613688608689905</v>
      </c>
      <c r="M176">
        <f t="shared" si="15"/>
        <v>1.0112733896390242</v>
      </c>
      <c r="Z176" s="2">
        <v>317.49299999999999</v>
      </c>
      <c r="AA176">
        <v>55.229370000000003</v>
      </c>
      <c r="AB176">
        <f t="shared" si="16"/>
        <v>12.041287063953488</v>
      </c>
      <c r="AC176">
        <f t="shared" si="17"/>
        <v>43.436527198150351</v>
      </c>
      <c r="AD176" s="1">
        <f t="shared" si="18"/>
        <v>284839.12795175565</v>
      </c>
      <c r="AE176" s="3">
        <f t="shared" si="19"/>
        <v>12372422.528373862</v>
      </c>
      <c r="AG176">
        <v>12372422.528373862</v>
      </c>
      <c r="AH176">
        <v>12.041287063953488</v>
      </c>
      <c r="AJ176">
        <f t="shared" si="20"/>
        <v>35.781482716177898</v>
      </c>
    </row>
    <row r="177" spans="1:36" x14ac:dyDescent="0.35">
      <c r="A177">
        <v>20</v>
      </c>
      <c r="B177" t="s">
        <v>23</v>
      </c>
      <c r="C177" s="1">
        <v>7375.3469999999998</v>
      </c>
      <c r="D177" s="1">
        <v>17737.32</v>
      </c>
      <c r="E177" s="1">
        <v>32.079720000000002</v>
      </c>
      <c r="H177">
        <v>740</v>
      </c>
      <c r="I177" s="2">
        <v>317.22109999999998</v>
      </c>
      <c r="J177" s="1">
        <v>-55.059449999999998</v>
      </c>
      <c r="K177" s="2">
        <f t="shared" si="14"/>
        <v>55.059449999999998</v>
      </c>
      <c r="L177">
        <v>54.445607253039803</v>
      </c>
      <c r="M177">
        <f t="shared" si="15"/>
        <v>1.011274421903448</v>
      </c>
      <c r="Z177" s="2">
        <v>317.22109999999998</v>
      </c>
      <c r="AA177">
        <v>55.059449999999998</v>
      </c>
      <c r="AB177">
        <f t="shared" si="16"/>
        <v>12.00424055232558</v>
      </c>
      <c r="AC177">
        <f t="shared" si="17"/>
        <v>43.436527198150351</v>
      </c>
      <c r="AD177" s="1">
        <f t="shared" si="18"/>
        <v>280411.77078659885</v>
      </c>
      <c r="AE177" s="3">
        <f t="shared" si="19"/>
        <v>12180113.508453604</v>
      </c>
      <c r="AG177">
        <v>12180113.508453604</v>
      </c>
      <c r="AH177">
        <v>12.00424055232558</v>
      </c>
      <c r="AJ177">
        <f t="shared" si="20"/>
        <v>35.649441127132825</v>
      </c>
    </row>
    <row r="178" spans="1:36" x14ac:dyDescent="0.35">
      <c r="A178">
        <v>22</v>
      </c>
      <c r="B178" t="s">
        <v>17</v>
      </c>
      <c r="C178" s="1">
        <v>0</v>
      </c>
      <c r="D178" s="1">
        <v>0</v>
      </c>
      <c r="E178" s="1">
        <v>0</v>
      </c>
      <c r="H178">
        <v>745</v>
      </c>
      <c r="I178" s="2">
        <v>316.95420000000001</v>
      </c>
      <c r="J178" s="1">
        <v>-54.889020000000002</v>
      </c>
      <c r="K178" s="2">
        <f t="shared" si="14"/>
        <v>54.889020000000002</v>
      </c>
      <c r="L178">
        <v>54.277009273678416</v>
      </c>
      <c r="M178">
        <f t="shared" si="15"/>
        <v>1.0112756899193851</v>
      </c>
      <c r="Z178" s="2">
        <v>316.95420000000001</v>
      </c>
      <c r="AA178">
        <v>54.889020000000002</v>
      </c>
      <c r="AB178">
        <f t="shared" si="16"/>
        <v>11.96708284883721</v>
      </c>
      <c r="AC178">
        <f t="shared" si="17"/>
        <v>43.436527198150351</v>
      </c>
      <c r="AD178" s="1">
        <f t="shared" si="18"/>
        <v>276065.82879549882</v>
      </c>
      <c r="AE178" s="3">
        <f t="shared" si="19"/>
        <v>11991340.880955603</v>
      </c>
      <c r="AG178">
        <v>11991340.880955603</v>
      </c>
      <c r="AH178">
        <v>11.96708284883721</v>
      </c>
      <c r="AJ178">
        <f t="shared" si="20"/>
        <v>35.518298084517227</v>
      </c>
    </row>
    <row r="179" spans="1:36" x14ac:dyDescent="0.35">
      <c r="A179">
        <v>22</v>
      </c>
      <c r="B179" t="s">
        <v>18</v>
      </c>
      <c r="C179" s="1">
        <v>0</v>
      </c>
      <c r="D179" s="1">
        <v>0</v>
      </c>
      <c r="E179" s="1">
        <v>0</v>
      </c>
      <c r="H179">
        <v>750</v>
      </c>
      <c r="I179" s="2">
        <v>316.69220000000001</v>
      </c>
      <c r="J179" s="1">
        <v>-54.718119999999999</v>
      </c>
      <c r="K179" s="2">
        <f t="shared" si="14"/>
        <v>54.718119999999999</v>
      </c>
      <c r="L179">
        <v>54.107964158200751</v>
      </c>
      <c r="M179">
        <f t="shared" si="15"/>
        <v>1.011276636467328</v>
      </c>
      <c r="Z179" s="2">
        <v>316.69220000000001</v>
      </c>
      <c r="AA179">
        <v>54.718119999999999</v>
      </c>
      <c r="AB179">
        <f t="shared" si="16"/>
        <v>11.929822674418604</v>
      </c>
      <c r="AC179">
        <f t="shared" si="17"/>
        <v>43.436527198150351</v>
      </c>
      <c r="AD179" s="1">
        <f t="shared" si="18"/>
        <v>271799.67367497284</v>
      </c>
      <c r="AE179" s="3">
        <f t="shared" si="19"/>
        <v>11806033.918031348</v>
      </c>
      <c r="AG179">
        <v>11806033.918031348</v>
      </c>
      <c r="AH179">
        <v>11.929822674418604</v>
      </c>
      <c r="AJ179">
        <f t="shared" si="20"/>
        <v>35.388047932750936</v>
      </c>
    </row>
    <row r="180" spans="1:36" x14ac:dyDescent="0.35">
      <c r="A180">
        <v>22</v>
      </c>
      <c r="B180" t="s">
        <v>19</v>
      </c>
      <c r="C180" s="1">
        <v>0</v>
      </c>
      <c r="D180" s="1">
        <v>0</v>
      </c>
      <c r="E180" s="1">
        <v>0</v>
      </c>
      <c r="H180">
        <v>755</v>
      </c>
      <c r="I180" s="2">
        <v>316.43490000000003</v>
      </c>
      <c r="J180" s="1">
        <v>-54.546770000000002</v>
      </c>
      <c r="K180" s="2">
        <f t="shared" si="14"/>
        <v>54.546770000000002</v>
      </c>
      <c r="L180">
        <v>53.938827713795291</v>
      </c>
      <c r="M180">
        <f t="shared" si="15"/>
        <v>1.0112709584537229</v>
      </c>
      <c r="Z180" s="2">
        <v>316.43490000000003</v>
      </c>
      <c r="AA180">
        <v>54.546770000000002</v>
      </c>
      <c r="AB180">
        <f t="shared" si="16"/>
        <v>11.892464389534885</v>
      </c>
      <c r="AC180">
        <f t="shared" si="17"/>
        <v>43.436527198150351</v>
      </c>
      <c r="AD180" s="1">
        <f t="shared" si="18"/>
        <v>267610.04881805967</v>
      </c>
      <c r="AE180" s="3">
        <f t="shared" si="19"/>
        <v>11624051.163983991</v>
      </c>
      <c r="AG180">
        <v>11624051.163983991</v>
      </c>
      <c r="AH180">
        <v>11.892464389534885</v>
      </c>
      <c r="AJ180">
        <f t="shared" si="20"/>
        <v>35.258633386982929</v>
      </c>
    </row>
    <row r="181" spans="1:36" x14ac:dyDescent="0.35">
      <c r="A181">
        <v>22</v>
      </c>
      <c r="B181" t="s">
        <v>20</v>
      </c>
      <c r="C181" s="1">
        <v>0</v>
      </c>
      <c r="D181" s="1">
        <v>0</v>
      </c>
      <c r="E181" s="1">
        <v>0</v>
      </c>
      <c r="H181">
        <v>760</v>
      </c>
      <c r="I181" s="2">
        <v>316.1825</v>
      </c>
      <c r="J181" s="1">
        <v>-54.375</v>
      </c>
      <c r="K181" s="2">
        <f t="shared" si="14"/>
        <v>54.375</v>
      </c>
      <c r="L181">
        <v>53.768663158858878</v>
      </c>
      <c r="M181">
        <f t="shared" si="15"/>
        <v>1.011276769878948</v>
      </c>
      <c r="Z181" s="2">
        <v>316.1825</v>
      </c>
      <c r="AA181">
        <v>54.375</v>
      </c>
      <c r="AB181">
        <f t="shared" si="16"/>
        <v>11.85501453488372</v>
      </c>
      <c r="AC181">
        <f t="shared" si="17"/>
        <v>43.436527198150351</v>
      </c>
      <c r="AD181" s="1">
        <f t="shared" si="18"/>
        <v>263500.21083172056</v>
      </c>
      <c r="AE181" s="3">
        <f t="shared" si="19"/>
        <v>11445534.074510382</v>
      </c>
      <c r="AG181">
        <v>11445534.074510382</v>
      </c>
      <c r="AH181">
        <v>11.85501453488372</v>
      </c>
      <c r="AJ181">
        <f t="shared" si="20"/>
        <v>35.130198451011594</v>
      </c>
    </row>
    <row r="182" spans="1:36" x14ac:dyDescent="0.35">
      <c r="A182">
        <v>22</v>
      </c>
      <c r="B182" t="s">
        <v>21</v>
      </c>
      <c r="C182" s="1">
        <v>0</v>
      </c>
      <c r="D182" s="1">
        <v>0</v>
      </c>
      <c r="E182" s="1">
        <v>0</v>
      </c>
      <c r="H182">
        <v>765</v>
      </c>
      <c r="I182" s="2">
        <v>315.93459999999999</v>
      </c>
      <c r="J182" s="1">
        <v>-54.202849999999998</v>
      </c>
      <c r="K182" s="2">
        <f t="shared" si="14"/>
        <v>54.202849999999998</v>
      </c>
      <c r="L182">
        <v>53.598502338965481</v>
      </c>
      <c r="M182">
        <f t="shared" si="15"/>
        <v>1.0112754579822496</v>
      </c>
      <c r="Z182" s="2">
        <v>315.93459999999999</v>
      </c>
      <c r="AA182">
        <v>54.202849999999998</v>
      </c>
      <c r="AB182">
        <f t="shared" si="16"/>
        <v>11.817481831395348</v>
      </c>
      <c r="AC182">
        <f t="shared" si="17"/>
        <v>43.436527198150351</v>
      </c>
      <c r="AD182" s="1">
        <f t="shared" si="18"/>
        <v>259463.64650203189</v>
      </c>
      <c r="AE182" s="3">
        <f t="shared" si="19"/>
        <v>11270199.738216776</v>
      </c>
      <c r="AG182">
        <v>11270199.738216776</v>
      </c>
      <c r="AH182">
        <v>11.817481831395348</v>
      </c>
      <c r="AJ182">
        <f t="shared" si="20"/>
        <v>35.002582464302627</v>
      </c>
    </row>
    <row r="183" spans="1:36" x14ac:dyDescent="0.35">
      <c r="A183">
        <v>22</v>
      </c>
      <c r="B183" t="s">
        <v>22</v>
      </c>
      <c r="C183" s="1">
        <v>0</v>
      </c>
      <c r="D183" s="1">
        <v>0</v>
      </c>
      <c r="E183" s="1">
        <v>0</v>
      </c>
      <c r="H183">
        <v>770</v>
      </c>
      <c r="I183" s="2">
        <v>315.69119999999998</v>
      </c>
      <c r="J183" s="1">
        <v>-54.030320000000003</v>
      </c>
      <c r="K183" s="2">
        <f t="shared" si="14"/>
        <v>54.030320000000003</v>
      </c>
      <c r="L183">
        <v>53.428086112118116</v>
      </c>
      <c r="M183">
        <f t="shared" si="15"/>
        <v>1.0112718596473418</v>
      </c>
      <c r="Z183" s="2">
        <v>315.69119999999998</v>
      </c>
      <c r="AA183">
        <v>54.030320000000003</v>
      </c>
      <c r="AB183">
        <f t="shared" si="16"/>
        <v>11.779866279069768</v>
      </c>
      <c r="AC183">
        <f t="shared" si="17"/>
        <v>43.436527198150351</v>
      </c>
      <c r="AD183" s="1">
        <f t="shared" si="18"/>
        <v>255500.35582899355</v>
      </c>
      <c r="AE183" s="3">
        <f t="shared" si="19"/>
        <v>11098048.155103171</v>
      </c>
      <c r="AG183">
        <v>11098048.155103171</v>
      </c>
      <c r="AH183">
        <v>11.779866279069768</v>
      </c>
      <c r="AJ183">
        <f t="shared" si="20"/>
        <v>34.875825975693601</v>
      </c>
    </row>
    <row r="184" spans="1:36" x14ac:dyDescent="0.35">
      <c r="A184">
        <v>22</v>
      </c>
      <c r="B184" t="s">
        <v>23</v>
      </c>
      <c r="C184" s="1">
        <v>7308.8050000000003</v>
      </c>
      <c r="D184" s="1">
        <v>17396.580000000002</v>
      </c>
      <c r="E184" s="1">
        <v>31.575340000000001</v>
      </c>
      <c r="H184">
        <v>775</v>
      </c>
      <c r="I184" s="2">
        <v>315.45229999999998</v>
      </c>
      <c r="J184" s="1">
        <v>-53.857460000000003</v>
      </c>
      <c r="K184" s="2">
        <f t="shared" si="14"/>
        <v>53.857460000000003</v>
      </c>
      <c r="L184">
        <v>53.257116415603086</v>
      </c>
      <c r="M184">
        <f t="shared" si="15"/>
        <v>1.0112725514410508</v>
      </c>
      <c r="Z184" s="2">
        <v>315.45229999999998</v>
      </c>
      <c r="AA184">
        <v>53.857460000000003</v>
      </c>
      <c r="AB184">
        <f t="shared" si="16"/>
        <v>11.742178779069768</v>
      </c>
      <c r="AC184">
        <f t="shared" si="17"/>
        <v>43.436527198150351</v>
      </c>
      <c r="AD184" s="1">
        <f t="shared" si="18"/>
        <v>251610.33881260559</v>
      </c>
      <c r="AE184" s="3">
        <f t="shared" si="19"/>
        <v>10929079.325169567</v>
      </c>
      <c r="AG184">
        <v>10929079.325169567</v>
      </c>
      <c r="AH184">
        <v>11.742178779069768</v>
      </c>
      <c r="AJ184">
        <f t="shared" si="20"/>
        <v>34.749970731911269</v>
      </c>
    </row>
    <row r="185" spans="1:36" x14ac:dyDescent="0.35">
      <c r="A185">
        <v>24</v>
      </c>
      <c r="B185" t="s">
        <v>17</v>
      </c>
      <c r="C185" s="1">
        <v>0</v>
      </c>
      <c r="D185" s="1">
        <v>0</v>
      </c>
      <c r="E185" s="1">
        <v>0</v>
      </c>
      <c r="H185">
        <v>780</v>
      </c>
      <c r="I185" s="2">
        <v>315.21769999999998</v>
      </c>
      <c r="J185" s="1">
        <v>-53.684289999999997</v>
      </c>
      <c r="K185" s="2">
        <f t="shared" si="14"/>
        <v>53.684289999999997</v>
      </c>
      <c r="L185">
        <v>53.086021436187792</v>
      </c>
      <c r="M185">
        <f t="shared" si="15"/>
        <v>1.0112697947148168</v>
      </c>
      <c r="Z185" s="2">
        <v>315.21769999999998</v>
      </c>
      <c r="AA185">
        <v>53.684289999999997</v>
      </c>
      <c r="AB185">
        <f t="shared" si="16"/>
        <v>11.704423691860464</v>
      </c>
      <c r="AC185">
        <f t="shared" si="17"/>
        <v>43.436527198150351</v>
      </c>
      <c r="AD185" s="1">
        <f t="shared" si="18"/>
        <v>247790.33884590562</v>
      </c>
      <c r="AE185" s="3">
        <f t="shared" si="19"/>
        <v>10763151.79271907</v>
      </c>
      <c r="AG185">
        <v>10763151.79271907</v>
      </c>
      <c r="AH185">
        <v>11.704423691860464</v>
      </c>
      <c r="AJ185">
        <f t="shared" si="20"/>
        <v>34.624952494025237</v>
      </c>
    </row>
    <row r="186" spans="1:36" x14ac:dyDescent="0.35">
      <c r="A186">
        <v>24</v>
      </c>
      <c r="B186" t="s">
        <v>18</v>
      </c>
      <c r="C186" s="1">
        <v>0</v>
      </c>
      <c r="D186" s="1">
        <v>0</v>
      </c>
      <c r="E186" s="1">
        <v>0</v>
      </c>
      <c r="H186">
        <v>785</v>
      </c>
      <c r="I186" s="2">
        <v>314.98750000000001</v>
      </c>
      <c r="J186" s="1">
        <v>-53.510829999999999</v>
      </c>
      <c r="K186" s="2">
        <f t="shared" si="14"/>
        <v>53.510829999999999</v>
      </c>
      <c r="L186">
        <v>52.91416472838678</v>
      </c>
      <c r="M186">
        <f t="shared" si="15"/>
        <v>1.0112760973300052</v>
      </c>
      <c r="Z186" s="2">
        <v>314.98750000000001</v>
      </c>
      <c r="AA186">
        <v>53.510829999999999</v>
      </c>
      <c r="AB186">
        <f t="shared" si="16"/>
        <v>11.666605377906976</v>
      </c>
      <c r="AC186">
        <f t="shared" si="17"/>
        <v>43.436527198150351</v>
      </c>
      <c r="AD186" s="1">
        <f t="shared" si="18"/>
        <v>244041.98423237534</v>
      </c>
      <c r="AE186" s="3">
        <f t="shared" si="19"/>
        <v>10600336.28560015</v>
      </c>
      <c r="AG186">
        <v>10600336.28560015</v>
      </c>
      <c r="AH186">
        <v>11.666605377906976</v>
      </c>
      <c r="AJ186">
        <f t="shared" si="20"/>
        <v>34.500865949887839</v>
      </c>
    </row>
    <row r="187" spans="1:36" x14ac:dyDescent="0.35">
      <c r="A187">
        <v>24</v>
      </c>
      <c r="B187" t="s">
        <v>19</v>
      </c>
      <c r="C187" s="1">
        <v>0</v>
      </c>
      <c r="D187" s="1">
        <v>0</v>
      </c>
      <c r="E187" s="1">
        <v>0</v>
      </c>
      <c r="H187">
        <v>790</v>
      </c>
      <c r="I187" s="2">
        <v>314.76130000000001</v>
      </c>
      <c r="J187" s="1">
        <v>-53.3371</v>
      </c>
      <c r="K187" s="2">
        <f t="shared" si="14"/>
        <v>53.3371</v>
      </c>
      <c r="L187">
        <v>52.742710162253431</v>
      </c>
      <c r="M187">
        <f t="shared" si="15"/>
        <v>1.0112696112110666</v>
      </c>
      <c r="Z187" s="2">
        <v>314.76130000000001</v>
      </c>
      <c r="AA187">
        <v>53.3371</v>
      </c>
      <c r="AB187">
        <f t="shared" si="16"/>
        <v>11.628728197674418</v>
      </c>
      <c r="AC187">
        <f t="shared" si="17"/>
        <v>43.436527198150351</v>
      </c>
      <c r="AD187" s="1">
        <f t="shared" si="18"/>
        <v>240358.76175808912</v>
      </c>
      <c r="AE187" s="3">
        <f t="shared" si="19"/>
        <v>10440349.892418979</v>
      </c>
      <c r="AG187">
        <v>10440349.892418979</v>
      </c>
      <c r="AH187">
        <v>11.628728197674418</v>
      </c>
      <c r="AJ187">
        <f t="shared" si="20"/>
        <v>34.377535265019389</v>
      </c>
    </row>
    <row r="188" spans="1:36" x14ac:dyDescent="0.35">
      <c r="A188">
        <v>24</v>
      </c>
      <c r="B188" t="s">
        <v>20</v>
      </c>
      <c r="C188" s="1">
        <v>0</v>
      </c>
      <c r="D188" s="1">
        <v>0</v>
      </c>
      <c r="E188" s="1">
        <v>0</v>
      </c>
      <c r="H188">
        <v>795</v>
      </c>
      <c r="I188" s="2">
        <v>314.53930000000003</v>
      </c>
      <c r="J188" s="1">
        <v>-53.163139999999999</v>
      </c>
      <c r="K188" s="2">
        <f t="shared" si="14"/>
        <v>53.163139999999999</v>
      </c>
      <c r="L188">
        <v>52.570656989392347</v>
      </c>
      <c r="M188">
        <f t="shared" si="15"/>
        <v>1.0112702226781607</v>
      </c>
      <c r="Z188" s="2">
        <v>314.53930000000003</v>
      </c>
      <c r="AA188">
        <v>53.163139999999999</v>
      </c>
      <c r="AB188">
        <f t="shared" si="16"/>
        <v>11.590800872093023</v>
      </c>
      <c r="AC188">
        <f t="shared" si="17"/>
        <v>43.436527198150351</v>
      </c>
      <c r="AD188" s="1">
        <f t="shared" si="18"/>
        <v>236743.92803001023</v>
      </c>
      <c r="AE188" s="3">
        <f t="shared" si="19"/>
        <v>10283334.068872489</v>
      </c>
      <c r="AG188">
        <v>10283334.068872489</v>
      </c>
      <c r="AH188">
        <v>11.590800872093023</v>
      </c>
      <c r="AJ188">
        <f t="shared" si="20"/>
        <v>34.255108554167577</v>
      </c>
    </row>
    <row r="189" spans="1:36" x14ac:dyDescent="0.35">
      <c r="A189">
        <v>24</v>
      </c>
      <c r="B189" t="s">
        <v>21</v>
      </c>
      <c r="C189" s="1">
        <v>0</v>
      </c>
      <c r="D189" s="1">
        <v>0</v>
      </c>
      <c r="E189" s="1">
        <v>0</v>
      </c>
      <c r="H189">
        <v>800</v>
      </c>
      <c r="I189" s="2">
        <v>314.32130000000001</v>
      </c>
      <c r="J189" s="1">
        <v>-52.988959999999999</v>
      </c>
      <c r="K189" s="2">
        <f t="shared" si="14"/>
        <v>52.988959999999999</v>
      </c>
      <c r="L189">
        <v>52.398440664606539</v>
      </c>
      <c r="M189">
        <f t="shared" si="15"/>
        <v>1.0112697883353681</v>
      </c>
      <c r="Z189" s="2">
        <v>314.32130000000001</v>
      </c>
      <c r="AA189">
        <v>52.988959999999999</v>
      </c>
      <c r="AB189">
        <f t="shared" si="16"/>
        <v>11.552825581395348</v>
      </c>
      <c r="AC189">
        <f t="shared" si="17"/>
        <v>43.436527198150351</v>
      </c>
      <c r="AD189" s="1">
        <f t="shared" si="18"/>
        <v>233194.22644117539</v>
      </c>
      <c r="AE189" s="3">
        <f t="shared" si="19"/>
        <v>10129147.359263746</v>
      </c>
      <c r="AG189">
        <v>10129147.359263746</v>
      </c>
      <c r="AH189">
        <v>11.552825581395348</v>
      </c>
      <c r="AJ189">
        <f t="shared" si="20"/>
        <v>34.133515704643465</v>
      </c>
    </row>
    <row r="190" spans="1:36" x14ac:dyDescent="0.35">
      <c r="A190">
        <v>24</v>
      </c>
      <c r="B190" t="s">
        <v>22</v>
      </c>
      <c r="C190" s="1">
        <v>0</v>
      </c>
      <c r="D190" s="1">
        <v>0</v>
      </c>
      <c r="E190" s="1">
        <v>0</v>
      </c>
      <c r="H190">
        <v>805</v>
      </c>
      <c r="I190" s="2">
        <v>314.10730000000001</v>
      </c>
      <c r="J190" s="1">
        <v>-52.814549999999997</v>
      </c>
      <c r="K190" s="2">
        <f t="shared" si="14"/>
        <v>52.814549999999997</v>
      </c>
      <c r="L190">
        <v>52.225773916374393</v>
      </c>
      <c r="M190">
        <f t="shared" si="15"/>
        <v>1.0112736689085426</v>
      </c>
      <c r="Z190" s="2">
        <v>314.10730000000001</v>
      </c>
      <c r="AA190">
        <v>52.814549999999997</v>
      </c>
      <c r="AB190">
        <f t="shared" si="16"/>
        <v>11.514800145348836</v>
      </c>
      <c r="AC190">
        <f t="shared" si="17"/>
        <v>43.436527198150351</v>
      </c>
      <c r="AD190" s="1">
        <f t="shared" si="18"/>
        <v>229709.65699158557</v>
      </c>
      <c r="AE190" s="3">
        <f t="shared" si="19"/>
        <v>9977789.7635927945</v>
      </c>
      <c r="AG190">
        <v>9977789.7635927945</v>
      </c>
      <c r="AH190">
        <v>11.514800145348836</v>
      </c>
      <c r="AJ190">
        <f t="shared" si="20"/>
        <v>34.012796131550985</v>
      </c>
    </row>
    <row r="191" spans="1:36" x14ac:dyDescent="0.35">
      <c r="A191">
        <v>24</v>
      </c>
      <c r="B191" t="s">
        <v>23</v>
      </c>
      <c r="C191" s="1">
        <v>7243.6689999999999</v>
      </c>
      <c r="D191" s="1">
        <v>17104.04</v>
      </c>
      <c r="E191" s="1">
        <v>31.128589999999999</v>
      </c>
      <c r="H191">
        <v>810</v>
      </c>
      <c r="I191" s="2">
        <v>313.89710000000002</v>
      </c>
      <c r="J191" s="1">
        <v>-52.64</v>
      </c>
      <c r="K191" s="2">
        <f t="shared" si="14"/>
        <v>52.64</v>
      </c>
      <c r="L191">
        <v>52.053177851499314</v>
      </c>
      <c r="M191">
        <f t="shared" si="15"/>
        <v>1.0112735124486503</v>
      </c>
      <c r="Z191" s="2">
        <v>313.89710000000002</v>
      </c>
      <c r="AA191">
        <v>52.64</v>
      </c>
      <c r="AB191">
        <f t="shared" si="16"/>
        <v>11.476744186046512</v>
      </c>
      <c r="AC191">
        <f t="shared" si="17"/>
        <v>43.436527198150351</v>
      </c>
      <c r="AD191" s="1">
        <f t="shared" si="18"/>
        <v>226286.96307427835</v>
      </c>
      <c r="AE191" s="3">
        <f t="shared" si="19"/>
        <v>9829119.826162735</v>
      </c>
      <c r="AG191">
        <v>9829119.826162735</v>
      </c>
      <c r="AH191">
        <v>11.476744186046512</v>
      </c>
      <c r="AJ191">
        <f t="shared" si="20"/>
        <v>33.892875612718122</v>
      </c>
    </row>
    <row r="192" spans="1:36" x14ac:dyDescent="0.35">
      <c r="A192">
        <v>26</v>
      </c>
      <c r="B192" t="s">
        <v>17</v>
      </c>
      <c r="C192" s="1">
        <v>0</v>
      </c>
      <c r="D192" s="1">
        <v>0</v>
      </c>
      <c r="E192" s="1">
        <v>0</v>
      </c>
      <c r="H192">
        <v>815</v>
      </c>
      <c r="I192" s="2">
        <v>313.69069999999999</v>
      </c>
      <c r="J192" s="1">
        <v>-52.465299999999999</v>
      </c>
      <c r="K192" s="2">
        <f t="shared" si="14"/>
        <v>52.465299999999999</v>
      </c>
      <c r="L192">
        <v>51.880411941980334</v>
      </c>
      <c r="M192">
        <f t="shared" si="15"/>
        <v>1.0112737743615792</v>
      </c>
      <c r="Z192" s="2">
        <v>313.69069999999999</v>
      </c>
      <c r="AA192">
        <v>52.465299999999999</v>
      </c>
      <c r="AB192">
        <f t="shared" si="16"/>
        <v>11.438655523255813</v>
      </c>
      <c r="AC192">
        <f t="shared" si="17"/>
        <v>43.436527198150351</v>
      </c>
      <c r="AD192" s="1">
        <f t="shared" si="18"/>
        <v>222926.14468925283</v>
      </c>
      <c r="AE192" s="3">
        <f t="shared" si="19"/>
        <v>9683137.5469735302</v>
      </c>
      <c r="AG192">
        <v>9683137.5469735302</v>
      </c>
      <c r="AH192">
        <v>11.438655523255813</v>
      </c>
      <c r="AJ192">
        <f t="shared" si="20"/>
        <v>33.773791905067213</v>
      </c>
    </row>
    <row r="193" spans="1:36" x14ac:dyDescent="0.35">
      <c r="A193">
        <v>26</v>
      </c>
      <c r="B193" t="s">
        <v>18</v>
      </c>
      <c r="C193" s="1">
        <v>0</v>
      </c>
      <c r="D193" s="1">
        <v>0</v>
      </c>
      <c r="E193" s="1">
        <v>0</v>
      </c>
      <c r="H193">
        <v>820</v>
      </c>
      <c r="I193" s="2">
        <v>313.488</v>
      </c>
      <c r="J193" s="1">
        <v>-52.290480000000002</v>
      </c>
      <c r="K193" s="2">
        <f t="shared" si="14"/>
        <v>52.290480000000002</v>
      </c>
      <c r="L193">
        <v>51.707578224350584</v>
      </c>
      <c r="M193">
        <f t="shared" si="15"/>
        <v>1.0112730434428838</v>
      </c>
      <c r="Z193" s="2">
        <v>313.488</v>
      </c>
      <c r="AA193">
        <v>52.290480000000002</v>
      </c>
      <c r="AB193">
        <f t="shared" si="16"/>
        <v>11.400540697674419</v>
      </c>
      <c r="AC193">
        <f t="shared" si="17"/>
        <v>43.436527198150351</v>
      </c>
      <c r="AD193" s="1">
        <f t="shared" si="18"/>
        <v>219625.57353302924</v>
      </c>
      <c r="AE193" s="3">
        <f t="shared" si="19"/>
        <v>9539772.1981767938</v>
      </c>
      <c r="AG193">
        <v>9539772.1981767938</v>
      </c>
      <c r="AH193">
        <v>11.400540697674419</v>
      </c>
      <c r="AJ193">
        <f t="shared" si="20"/>
        <v>33.65552515520443</v>
      </c>
    </row>
    <row r="194" spans="1:36" x14ac:dyDescent="0.35">
      <c r="A194">
        <v>26</v>
      </c>
      <c r="B194" t="s">
        <v>19</v>
      </c>
      <c r="C194" s="1">
        <v>0</v>
      </c>
      <c r="D194" s="1">
        <v>0</v>
      </c>
      <c r="E194" s="1">
        <v>0</v>
      </c>
      <c r="H194">
        <v>825</v>
      </c>
      <c r="I194" s="2">
        <v>313.28890000000001</v>
      </c>
      <c r="J194" s="1">
        <v>-52.115569999999998</v>
      </c>
      <c r="K194" s="2">
        <f t="shared" si="14"/>
        <v>52.115569999999998</v>
      </c>
      <c r="L194">
        <v>51.5347533165207</v>
      </c>
      <c r="M194">
        <f t="shared" si="15"/>
        <v>1.0112703883515652</v>
      </c>
      <c r="Z194" s="2">
        <v>313.28890000000001</v>
      </c>
      <c r="AA194">
        <v>52.115569999999998</v>
      </c>
      <c r="AB194">
        <f t="shared" si="16"/>
        <v>11.362406249999998</v>
      </c>
      <c r="AC194">
        <f t="shared" si="17"/>
        <v>43.436527198150351</v>
      </c>
      <c r="AD194" s="1">
        <f t="shared" si="18"/>
        <v>216383.621302126</v>
      </c>
      <c r="AE194" s="3">
        <f t="shared" si="19"/>
        <v>9398953.051924061</v>
      </c>
      <c r="AG194">
        <v>9398953.051924061</v>
      </c>
      <c r="AH194">
        <v>11.362406249999998</v>
      </c>
      <c r="AJ194">
        <f t="shared" si="20"/>
        <v>33.538053948821258</v>
      </c>
    </row>
    <row r="195" spans="1:36" x14ac:dyDescent="0.35">
      <c r="A195">
        <v>26</v>
      </c>
      <c r="B195" t="s">
        <v>20</v>
      </c>
      <c r="C195" s="1">
        <v>0</v>
      </c>
      <c r="D195" s="1">
        <v>0</v>
      </c>
      <c r="E195" s="1">
        <v>0</v>
      </c>
      <c r="H195">
        <v>830</v>
      </c>
      <c r="I195" s="2">
        <v>313.09339999999997</v>
      </c>
      <c r="J195" s="1">
        <v>-51.940570000000001</v>
      </c>
      <c r="K195" s="2">
        <f t="shared" si="14"/>
        <v>51.940570000000001</v>
      </c>
      <c r="L195">
        <v>51.361756030967584</v>
      </c>
      <c r="M195">
        <f t="shared" si="15"/>
        <v>1.0112693570812383</v>
      </c>
      <c r="Z195" s="2">
        <v>313.09339999999997</v>
      </c>
      <c r="AA195">
        <v>51.940570000000001</v>
      </c>
      <c r="AB195">
        <f t="shared" si="16"/>
        <v>11.324252180232559</v>
      </c>
      <c r="AC195">
        <f t="shared" si="17"/>
        <v>43.436527198150351</v>
      </c>
      <c r="AD195" s="1">
        <f t="shared" si="18"/>
        <v>213200.28799654209</v>
      </c>
      <c r="AE195" s="3">
        <f t="shared" si="19"/>
        <v>9260680.1082152873</v>
      </c>
      <c r="AG195">
        <v>9260680.1082152873</v>
      </c>
      <c r="AH195">
        <v>11.324252180232559</v>
      </c>
      <c r="AJ195">
        <f t="shared" si="20"/>
        <v>33.421415260640629</v>
      </c>
    </row>
    <row r="196" spans="1:36" x14ac:dyDescent="0.35">
      <c r="A196">
        <v>26</v>
      </c>
      <c r="B196" t="s">
        <v>21</v>
      </c>
      <c r="C196" s="1">
        <v>0</v>
      </c>
      <c r="D196" s="1">
        <v>0</v>
      </c>
      <c r="E196" s="1">
        <v>0</v>
      </c>
      <c r="H196">
        <v>835</v>
      </c>
      <c r="I196" s="2">
        <v>312.90140000000002</v>
      </c>
      <c r="J196" s="1">
        <v>-51.765520000000002</v>
      </c>
      <c r="K196" s="2">
        <f t="shared" si="14"/>
        <v>51.765520000000002</v>
      </c>
      <c r="L196">
        <v>51.188681495922118</v>
      </c>
      <c r="M196">
        <f t="shared" si="15"/>
        <v>1.0112688681798503</v>
      </c>
      <c r="Z196" s="2">
        <v>312.90140000000002</v>
      </c>
      <c r="AA196">
        <v>51.765520000000002</v>
      </c>
      <c r="AB196">
        <f t="shared" si="16"/>
        <v>11.286087209302327</v>
      </c>
      <c r="AC196">
        <f t="shared" si="17"/>
        <v>43.436527198150351</v>
      </c>
      <c r="AD196" s="1">
        <f t="shared" si="18"/>
        <v>210073.94531279875</v>
      </c>
      <c r="AE196" s="3">
        <f t="shared" si="19"/>
        <v>9124882.6392021328</v>
      </c>
      <c r="AG196">
        <v>9124882.6392021328</v>
      </c>
      <c r="AH196">
        <v>11.286087209302327</v>
      </c>
      <c r="AJ196">
        <f t="shared" si="20"/>
        <v>33.305586425142678</v>
      </c>
    </row>
    <row r="197" spans="1:36" x14ac:dyDescent="0.35">
      <c r="A197">
        <v>26</v>
      </c>
      <c r="B197" t="s">
        <v>22</v>
      </c>
      <c r="C197" s="1">
        <v>0</v>
      </c>
      <c r="D197" s="1">
        <v>0</v>
      </c>
      <c r="E197" s="1">
        <v>0</v>
      </c>
      <c r="H197">
        <v>840</v>
      </c>
      <c r="I197" s="2">
        <v>312.71289999999999</v>
      </c>
      <c r="J197" s="1">
        <v>-51.590429999999998</v>
      </c>
      <c r="K197" s="2">
        <f t="shared" si="14"/>
        <v>51.590429999999998</v>
      </c>
      <c r="L197">
        <v>51.015251853629536</v>
      </c>
      <c r="M197">
        <f t="shared" si="15"/>
        <v>1.0112746311244476</v>
      </c>
      <c r="Z197" s="2">
        <v>312.71289999999999</v>
      </c>
      <c r="AA197">
        <v>51.590429999999998</v>
      </c>
      <c r="AB197">
        <f t="shared" si="16"/>
        <v>11.247913517441859</v>
      </c>
      <c r="AC197">
        <f t="shared" si="17"/>
        <v>43.436527198150351</v>
      </c>
      <c r="AD197" s="1">
        <f t="shared" si="18"/>
        <v>207004.59325089306</v>
      </c>
      <c r="AE197" s="3">
        <f t="shared" si="19"/>
        <v>8991560.6448844671</v>
      </c>
      <c r="AG197">
        <v>8991560.6448844671</v>
      </c>
      <c r="AH197">
        <v>11.247913517441859</v>
      </c>
      <c r="AJ197">
        <f t="shared" si="20"/>
        <v>33.190604448650845</v>
      </c>
    </row>
    <row r="198" spans="1:36" x14ac:dyDescent="0.35">
      <c r="A198">
        <v>26</v>
      </c>
      <c r="B198" t="s">
        <v>23</v>
      </c>
      <c r="C198" s="1">
        <v>7179.8649999999998</v>
      </c>
      <c r="D198" s="1">
        <v>16851.96</v>
      </c>
      <c r="E198" s="1">
        <v>30.73188</v>
      </c>
      <c r="H198">
        <v>845</v>
      </c>
      <c r="I198" s="2">
        <v>312.52760000000001</v>
      </c>
      <c r="J198" s="1">
        <v>-51.415320000000001</v>
      </c>
      <c r="K198" s="2">
        <f t="shared" si="14"/>
        <v>51.415320000000001</v>
      </c>
      <c r="L198">
        <v>50.842475158817365</v>
      </c>
      <c r="M198">
        <f t="shared" si="15"/>
        <v>1.0112670525853282</v>
      </c>
      <c r="Z198" s="2">
        <v>312.52760000000001</v>
      </c>
      <c r="AA198">
        <v>51.415320000000001</v>
      </c>
      <c r="AB198">
        <f t="shared" si="16"/>
        <v>11.209735465116278</v>
      </c>
      <c r="AC198">
        <f t="shared" si="17"/>
        <v>43.436527198150351</v>
      </c>
      <c r="AD198" s="1">
        <f t="shared" si="18"/>
        <v>203987.34690038394</v>
      </c>
      <c r="AE198" s="3">
        <f t="shared" si="19"/>
        <v>8860501.9417170584</v>
      </c>
      <c r="AG198">
        <v>8860501.9417170584</v>
      </c>
      <c r="AH198">
        <v>11.209735465116278</v>
      </c>
      <c r="AJ198">
        <f t="shared" si="20"/>
        <v>33.076321295825494</v>
      </c>
    </row>
    <row r="199" spans="1:36" x14ac:dyDescent="0.35">
      <c r="A199">
        <v>28</v>
      </c>
      <c r="B199" t="s">
        <v>17</v>
      </c>
      <c r="C199" s="1">
        <v>0</v>
      </c>
      <c r="D199" s="1">
        <v>0</v>
      </c>
      <c r="E199" s="1">
        <v>0</v>
      </c>
      <c r="H199">
        <v>850</v>
      </c>
      <c r="I199" s="2">
        <v>312.34570000000002</v>
      </c>
      <c r="J199" s="1">
        <v>-51.240209999999998</v>
      </c>
      <c r="K199" s="2">
        <f t="shared" ref="K199:K229" si="21">-J199</f>
        <v>51.240209999999998</v>
      </c>
      <c r="L199">
        <v>50.669235939464869</v>
      </c>
      <c r="M199">
        <f t="shared" ref="M199:M229" si="22">K199/L199</f>
        <v>1.0112686534530988</v>
      </c>
      <c r="Z199" s="2">
        <v>312.34570000000002</v>
      </c>
      <c r="AA199">
        <v>51.240209999999998</v>
      </c>
      <c r="AB199">
        <f t="shared" ref="AB199:AB229" si="23">AA199*$AA$3/$Z$3</f>
        <v>11.171557412790696</v>
      </c>
      <c r="AC199">
        <f t="shared" ref="AC199:AC229" si="24">$AB$3*$AC$3/$Z$3</f>
        <v>43.436527198150351</v>
      </c>
      <c r="AD199" s="1">
        <f t="shared" ref="AD199:AD229" si="25">9.81*$AE$3*(Z199-300)*$AA$3^3*$AD$3^2/($AB$3^2)</f>
        <v>201025.46286823283</v>
      </c>
      <c r="AE199" s="3">
        <f t="shared" ref="AE199:AE229" si="26">PRODUCT(AC199:AD199)</f>
        <v>8731847.9853967596</v>
      </c>
      <c r="AG199">
        <v>8731847.9853967596</v>
      </c>
      <c r="AH199">
        <v>11.171557412790696</v>
      </c>
      <c r="AJ199">
        <f t="shared" ref="AJ199:AJ229" si="27">2+(0.589*AG199^(1/4))/((1+(0.469/$AG$3)^(9/16))^(4/9))</f>
        <v>32.962895231584866</v>
      </c>
    </row>
    <row r="200" spans="1:36" x14ac:dyDescent="0.35">
      <c r="A200">
        <v>28</v>
      </c>
      <c r="B200" t="s">
        <v>18</v>
      </c>
      <c r="C200" s="1">
        <v>0</v>
      </c>
      <c r="D200" s="1">
        <v>0</v>
      </c>
      <c r="E200" s="1">
        <v>0</v>
      </c>
      <c r="H200">
        <v>855</v>
      </c>
      <c r="I200" s="2">
        <v>312.16699999999997</v>
      </c>
      <c r="J200" s="1">
        <v>-51.065109999999997</v>
      </c>
      <c r="K200" s="2">
        <f t="shared" si="21"/>
        <v>51.065109999999997</v>
      </c>
      <c r="L200">
        <v>50.496168969392528</v>
      </c>
      <c r="M200">
        <f t="shared" si="22"/>
        <v>1.0112670137600404</v>
      </c>
      <c r="Z200" s="2">
        <v>312.16699999999997</v>
      </c>
      <c r="AA200">
        <v>51.065109999999997</v>
      </c>
      <c r="AB200">
        <f t="shared" si="23"/>
        <v>11.133381540697673</v>
      </c>
      <c r="AC200">
        <f t="shared" si="24"/>
        <v>43.436527198150351</v>
      </c>
      <c r="AD200" s="1">
        <f t="shared" si="25"/>
        <v>198115.68454747635</v>
      </c>
      <c r="AE200" s="3">
        <f t="shared" si="26"/>
        <v>8605457.3202266321</v>
      </c>
      <c r="AG200">
        <v>8605457.3202266321</v>
      </c>
      <c r="AH200">
        <v>11.133381540697673</v>
      </c>
      <c r="AJ200">
        <f t="shared" si="27"/>
        <v>32.850237402590096</v>
      </c>
    </row>
    <row r="201" spans="1:36" x14ac:dyDescent="0.35">
      <c r="A201">
        <v>28</v>
      </c>
      <c r="B201" t="s">
        <v>19</v>
      </c>
      <c r="C201" s="1">
        <v>0</v>
      </c>
      <c r="D201" s="1">
        <v>0</v>
      </c>
      <c r="E201" s="1">
        <v>0</v>
      </c>
      <c r="H201">
        <v>860</v>
      </c>
      <c r="I201" s="2">
        <v>311.99149999999997</v>
      </c>
      <c r="J201" s="1">
        <v>-50.890059999999998</v>
      </c>
      <c r="K201" s="2">
        <f t="shared" si="21"/>
        <v>50.890059999999998</v>
      </c>
      <c r="L201">
        <v>50.322978090569762</v>
      </c>
      <c r="M201">
        <f t="shared" si="22"/>
        <v>1.0112688463788773</v>
      </c>
      <c r="Z201" s="2">
        <v>311.99149999999997</v>
      </c>
      <c r="AA201">
        <v>50.890059999999998</v>
      </c>
      <c r="AB201">
        <f t="shared" si="23"/>
        <v>11.095216569767441</v>
      </c>
      <c r="AC201">
        <f t="shared" si="24"/>
        <v>43.436527198150351</v>
      </c>
      <c r="AD201" s="1">
        <f t="shared" si="25"/>
        <v>195258.01193811643</v>
      </c>
      <c r="AE201" s="3">
        <f t="shared" si="26"/>
        <v>8481329.9462067597</v>
      </c>
      <c r="AG201">
        <v>8481329.9462067597</v>
      </c>
      <c r="AH201">
        <v>11.095216569767441</v>
      </c>
      <c r="AJ201">
        <f t="shared" si="27"/>
        <v>32.738382557881629</v>
      </c>
    </row>
    <row r="202" spans="1:36" x14ac:dyDescent="0.35">
      <c r="A202">
        <v>28</v>
      </c>
      <c r="B202" t="s">
        <v>20</v>
      </c>
      <c r="C202" s="1">
        <v>0</v>
      </c>
      <c r="D202" s="1">
        <v>0</v>
      </c>
      <c r="E202" s="1">
        <v>0</v>
      </c>
      <c r="H202">
        <v>865</v>
      </c>
      <c r="I202" s="2">
        <v>311.81909999999999</v>
      </c>
      <c r="J202" s="1">
        <v>-50.715060000000001</v>
      </c>
      <c r="K202" s="2">
        <f t="shared" si="21"/>
        <v>50.715060000000001</v>
      </c>
      <c r="L202">
        <v>50.14983375179083</v>
      </c>
      <c r="M202">
        <f t="shared" si="22"/>
        <v>1.0112707501884588</v>
      </c>
      <c r="Z202" s="2">
        <v>311.81909999999999</v>
      </c>
      <c r="AA202">
        <v>50.715060000000001</v>
      </c>
      <c r="AB202">
        <f t="shared" si="23"/>
        <v>11.057062499999999</v>
      </c>
      <c r="AC202">
        <f t="shared" si="24"/>
        <v>43.436527198150351</v>
      </c>
      <c r="AD202" s="1">
        <f t="shared" si="25"/>
        <v>192450.8167366714</v>
      </c>
      <c r="AE202" s="3">
        <f t="shared" si="26"/>
        <v>8359395.1354886759</v>
      </c>
      <c r="AG202">
        <v>8359395.1354886759</v>
      </c>
      <c r="AH202">
        <v>11.057062499999999</v>
      </c>
      <c r="AJ202">
        <f t="shared" si="27"/>
        <v>32.627301597376608</v>
      </c>
    </row>
    <row r="203" spans="1:36" x14ac:dyDescent="0.35">
      <c r="A203">
        <v>28</v>
      </c>
      <c r="B203" t="s">
        <v>21</v>
      </c>
      <c r="C203" s="1">
        <v>0</v>
      </c>
      <c r="D203" s="1">
        <v>0</v>
      </c>
      <c r="E203" s="1">
        <v>0</v>
      </c>
      <c r="H203">
        <v>870</v>
      </c>
      <c r="I203" s="2">
        <v>311.6497</v>
      </c>
      <c r="J203" s="1">
        <v>-50.540129999999998</v>
      </c>
      <c r="K203" s="2">
        <f t="shared" si="21"/>
        <v>50.540129999999998</v>
      </c>
      <c r="L203">
        <v>49.976971283776173</v>
      </c>
      <c r="M203">
        <f t="shared" si="22"/>
        <v>1.0112683642437259</v>
      </c>
      <c r="Z203" s="2">
        <v>311.6497</v>
      </c>
      <c r="AA203">
        <v>50.540129999999998</v>
      </c>
      <c r="AB203">
        <f t="shared" si="23"/>
        <v>11.018923691860463</v>
      </c>
      <c r="AC203">
        <f t="shared" si="24"/>
        <v>43.436527198150351</v>
      </c>
      <c r="AD203" s="1">
        <f t="shared" si="25"/>
        <v>189692.4706396597</v>
      </c>
      <c r="AE203" s="3">
        <f t="shared" si="26"/>
        <v>8239582.1602239152</v>
      </c>
      <c r="AG203">
        <v>8239582.1602239152</v>
      </c>
      <c r="AH203">
        <v>11.018923691860463</v>
      </c>
      <c r="AJ203">
        <f t="shared" si="27"/>
        <v>32.516963540458477</v>
      </c>
    </row>
    <row r="204" spans="1:36" x14ac:dyDescent="0.35">
      <c r="A204">
        <v>28</v>
      </c>
      <c r="B204" t="s">
        <v>22</v>
      </c>
      <c r="C204" s="1">
        <v>0</v>
      </c>
      <c r="D204" s="1">
        <v>0</v>
      </c>
      <c r="E204" s="1">
        <v>0</v>
      </c>
      <c r="H204">
        <v>875</v>
      </c>
      <c r="I204" s="2">
        <v>311.48329999999999</v>
      </c>
      <c r="J204" s="1">
        <v>-50.365299999999998</v>
      </c>
      <c r="K204" s="2">
        <f t="shared" si="21"/>
        <v>50.365299999999998</v>
      </c>
      <c r="L204">
        <v>49.804107451028685</v>
      </c>
      <c r="M204">
        <f t="shared" si="22"/>
        <v>1.011267997313738</v>
      </c>
      <c r="Z204" s="2">
        <v>311.48329999999999</v>
      </c>
      <c r="AA204">
        <v>50.365299999999998</v>
      </c>
      <c r="AB204">
        <f t="shared" si="23"/>
        <v>10.980806686046511</v>
      </c>
      <c r="AC204">
        <f t="shared" si="24"/>
        <v>43.436527198150351</v>
      </c>
      <c r="AD204" s="1">
        <f t="shared" si="25"/>
        <v>186982.97364708123</v>
      </c>
      <c r="AE204" s="3">
        <f t="shared" si="26"/>
        <v>8121891.0204124749</v>
      </c>
      <c r="AG204">
        <v>8121891.0204124749</v>
      </c>
      <c r="AH204">
        <v>10.980806686046511</v>
      </c>
      <c r="AJ204">
        <f t="shared" si="27"/>
        <v>32.407401677545167</v>
      </c>
    </row>
    <row r="205" spans="1:36" x14ac:dyDescent="0.35">
      <c r="A205">
        <v>28</v>
      </c>
      <c r="B205" t="s">
        <v>23</v>
      </c>
      <c r="C205" s="1">
        <v>7117.317</v>
      </c>
      <c r="D205" s="1">
        <v>16633.919999999998</v>
      </c>
      <c r="E205" s="1">
        <v>30.37846</v>
      </c>
      <c r="H205">
        <v>880</v>
      </c>
      <c r="I205" s="2">
        <v>311.31990000000002</v>
      </c>
      <c r="J205" s="1">
        <v>-50.190579999999997</v>
      </c>
      <c r="K205" s="2">
        <f t="shared" si="21"/>
        <v>50.190579999999997</v>
      </c>
      <c r="L205">
        <v>49.631004703870502</v>
      </c>
      <c r="M205">
        <f t="shared" si="22"/>
        <v>1.0112747122382122</v>
      </c>
      <c r="Z205" s="2">
        <v>311.31990000000002</v>
      </c>
      <c r="AA205">
        <v>50.190579999999997</v>
      </c>
      <c r="AB205">
        <f t="shared" si="23"/>
        <v>10.942713662790696</v>
      </c>
      <c r="AC205">
        <f t="shared" si="24"/>
        <v>43.436527198150351</v>
      </c>
      <c r="AD205" s="1">
        <f t="shared" si="25"/>
        <v>184322.32575893696</v>
      </c>
      <c r="AE205" s="3">
        <f t="shared" si="26"/>
        <v>8006321.7160543939</v>
      </c>
      <c r="AG205">
        <v>8006321.7160543939</v>
      </c>
      <c r="AH205">
        <v>10.942713662790696</v>
      </c>
      <c r="AJ205">
        <f t="shared" si="27"/>
        <v>32.298650186045705</v>
      </c>
    </row>
    <row r="206" spans="1:36" x14ac:dyDescent="0.35">
      <c r="A206">
        <v>30</v>
      </c>
      <c r="B206" t="s">
        <v>17</v>
      </c>
      <c r="C206" s="1">
        <v>0</v>
      </c>
      <c r="D206" s="1">
        <v>0</v>
      </c>
      <c r="E206" s="1">
        <v>0</v>
      </c>
      <c r="H206">
        <v>885</v>
      </c>
      <c r="I206" s="2">
        <v>311.1592</v>
      </c>
      <c r="J206" s="1">
        <v>-50.015970000000003</v>
      </c>
      <c r="K206" s="2">
        <f t="shared" si="21"/>
        <v>50.015970000000003</v>
      </c>
      <c r="L206">
        <v>49.458773126683397</v>
      </c>
      <c r="M206">
        <f t="shared" si="22"/>
        <v>1.0112658854656464</v>
      </c>
      <c r="Z206" s="2">
        <v>311.1592</v>
      </c>
      <c r="AA206">
        <v>50.015970000000003</v>
      </c>
      <c r="AB206">
        <f t="shared" si="23"/>
        <v>10.904644622093024</v>
      </c>
      <c r="AC206">
        <f t="shared" si="24"/>
        <v>43.436527198150351</v>
      </c>
      <c r="AD206" s="1">
        <f t="shared" si="25"/>
        <v>181705.64206478203</v>
      </c>
      <c r="AE206" s="3">
        <f t="shared" si="26"/>
        <v>7892662.0636042776</v>
      </c>
      <c r="AG206">
        <v>7892662.0636042776</v>
      </c>
      <c r="AH206">
        <v>10.904644622093024</v>
      </c>
      <c r="AJ206">
        <f t="shared" si="27"/>
        <v>32.19054122806029</v>
      </c>
    </row>
    <row r="207" spans="1:36" x14ac:dyDescent="0.35">
      <c r="A207">
        <v>30</v>
      </c>
      <c r="B207" t="s">
        <v>18</v>
      </c>
      <c r="C207" s="1">
        <v>0</v>
      </c>
      <c r="D207" s="1">
        <v>0</v>
      </c>
      <c r="E207" s="1">
        <v>0</v>
      </c>
      <c r="H207">
        <v>890</v>
      </c>
      <c r="I207" s="2">
        <v>311.00150000000002</v>
      </c>
      <c r="J207" s="1">
        <v>-49.84151</v>
      </c>
      <c r="K207" s="2">
        <f t="shared" si="21"/>
        <v>49.84151</v>
      </c>
      <c r="L207">
        <v>49.285847906594753</v>
      </c>
      <c r="M207">
        <f t="shared" si="22"/>
        <v>1.0112742727782289</v>
      </c>
      <c r="Z207" s="2">
        <v>311.00150000000002</v>
      </c>
      <c r="AA207">
        <v>49.84151</v>
      </c>
      <c r="AB207">
        <f t="shared" si="23"/>
        <v>10.86660828488372</v>
      </c>
      <c r="AC207">
        <f t="shared" si="24"/>
        <v>43.436527198150351</v>
      </c>
      <c r="AD207" s="1">
        <f t="shared" si="25"/>
        <v>179137.80747506124</v>
      </c>
      <c r="AE207" s="3">
        <f t="shared" si="26"/>
        <v>7781124.2466075188</v>
      </c>
      <c r="AG207">
        <v>7781124.2466075188</v>
      </c>
      <c r="AH207">
        <v>10.86660828488372</v>
      </c>
      <c r="AJ207">
        <f t="shared" si="27"/>
        <v>32.083309319138266</v>
      </c>
    </row>
    <row r="208" spans="1:36" x14ac:dyDescent="0.35">
      <c r="A208">
        <v>30</v>
      </c>
      <c r="B208" t="s">
        <v>19</v>
      </c>
      <c r="C208" s="1">
        <v>0</v>
      </c>
      <c r="D208" s="1">
        <v>0</v>
      </c>
      <c r="E208" s="1">
        <v>0</v>
      </c>
      <c r="H208">
        <v>895</v>
      </c>
      <c r="I208" s="2">
        <v>310.84640000000002</v>
      </c>
      <c r="J208" s="1">
        <v>-49.667209999999997</v>
      </c>
      <c r="K208" s="2">
        <f t="shared" si="21"/>
        <v>49.667209999999997</v>
      </c>
      <c r="L208">
        <v>49.113762172046222</v>
      </c>
      <c r="M208">
        <f t="shared" si="22"/>
        <v>1.0112686913703544</v>
      </c>
      <c r="Z208" s="2">
        <v>310.84640000000002</v>
      </c>
      <c r="AA208">
        <v>49.667209999999997</v>
      </c>
      <c r="AB208">
        <f t="shared" si="23"/>
        <v>10.828606831395348</v>
      </c>
      <c r="AC208">
        <f t="shared" si="24"/>
        <v>43.436527198150351</v>
      </c>
      <c r="AD208" s="1">
        <f t="shared" si="25"/>
        <v>176612.30877584909</v>
      </c>
      <c r="AE208" s="3">
        <f t="shared" si="26"/>
        <v>7671425.3536702972</v>
      </c>
      <c r="AG208">
        <v>7671425.3536702972</v>
      </c>
      <c r="AH208">
        <v>10.828606831395348</v>
      </c>
      <c r="AJ208">
        <f t="shared" si="27"/>
        <v>31.976714904245664</v>
      </c>
    </row>
    <row r="209" spans="1:36" x14ac:dyDescent="0.35">
      <c r="A209">
        <v>30</v>
      </c>
      <c r="B209" t="s">
        <v>20</v>
      </c>
      <c r="C209" s="1">
        <v>0</v>
      </c>
      <c r="D209" s="1">
        <v>0</v>
      </c>
      <c r="E209" s="1">
        <v>0</v>
      </c>
      <c r="H209">
        <v>900</v>
      </c>
      <c r="I209" s="2">
        <v>310.69409999999999</v>
      </c>
      <c r="J209" s="1">
        <v>-49.493079999999999</v>
      </c>
      <c r="K209" s="2">
        <f t="shared" si="21"/>
        <v>49.493079999999999</v>
      </c>
      <c r="L209">
        <v>48.941398851381614</v>
      </c>
      <c r="M209">
        <f t="shared" si="22"/>
        <v>1.0112722799422562</v>
      </c>
      <c r="Z209" s="2">
        <v>310.69409999999999</v>
      </c>
      <c r="AA209">
        <v>49.493079999999999</v>
      </c>
      <c r="AB209">
        <f t="shared" si="23"/>
        <v>10.790642441860465</v>
      </c>
      <c r="AC209">
        <f t="shared" si="24"/>
        <v>43.436527198150351</v>
      </c>
      <c r="AD209" s="1">
        <f t="shared" si="25"/>
        <v>174132.40257410784</v>
      </c>
      <c r="AE209" s="3">
        <f t="shared" si="26"/>
        <v>7563706.8404895011</v>
      </c>
      <c r="AG209">
        <v>7563706.8404895011</v>
      </c>
      <c r="AH209">
        <v>10.790642441860465</v>
      </c>
      <c r="AJ209">
        <f t="shared" si="27"/>
        <v>31.870926526702149</v>
      </c>
    </row>
    <row r="210" spans="1:36" x14ac:dyDescent="0.35">
      <c r="A210">
        <v>30</v>
      </c>
      <c r="B210" t="s">
        <v>21</v>
      </c>
      <c r="C210" s="1">
        <v>0</v>
      </c>
      <c r="D210" s="1">
        <v>0</v>
      </c>
      <c r="E210" s="1">
        <v>0</v>
      </c>
      <c r="H210">
        <v>905</v>
      </c>
      <c r="I210" s="2">
        <v>310.5444</v>
      </c>
      <c r="J210" s="1">
        <v>-49.319139999999997</v>
      </c>
      <c r="K210" s="2">
        <f t="shared" si="21"/>
        <v>49.319139999999997</v>
      </c>
      <c r="L210">
        <v>48.769439284479844</v>
      </c>
      <c r="M210">
        <f t="shared" si="22"/>
        <v>1.0112714175841486</v>
      </c>
      <c r="Z210" s="2">
        <v>310.5444</v>
      </c>
      <c r="AA210">
        <v>49.319139999999997</v>
      </c>
      <c r="AB210">
        <f t="shared" si="23"/>
        <v>10.752719476744184</v>
      </c>
      <c r="AC210">
        <f t="shared" si="24"/>
        <v>43.436527198150351</v>
      </c>
      <c r="AD210" s="1">
        <f t="shared" si="25"/>
        <v>171694.83226287609</v>
      </c>
      <c r="AE210" s="3">
        <f t="shared" si="26"/>
        <v>7457827.2513682796</v>
      </c>
      <c r="AG210">
        <v>7457827.2513682796</v>
      </c>
      <c r="AH210">
        <v>10.752719476744184</v>
      </c>
      <c r="AJ210">
        <f t="shared" si="27"/>
        <v>31.765837159119034</v>
      </c>
    </row>
    <row r="211" spans="1:36" x14ac:dyDescent="0.35">
      <c r="A211">
        <v>30</v>
      </c>
      <c r="B211" t="s">
        <v>22</v>
      </c>
      <c r="C211" s="1">
        <v>0</v>
      </c>
      <c r="D211" s="1">
        <v>0</v>
      </c>
      <c r="E211" s="1">
        <v>0</v>
      </c>
      <c r="H211">
        <v>910</v>
      </c>
      <c r="I211" s="2">
        <v>310.39729999999997</v>
      </c>
      <c r="J211" s="1">
        <v>-49.145400000000002</v>
      </c>
      <c r="K211" s="2">
        <f t="shared" si="21"/>
        <v>49.145400000000002</v>
      </c>
      <c r="L211">
        <v>48.597689751233432</v>
      </c>
      <c r="M211">
        <f t="shared" si="22"/>
        <v>1.0112702939495735</v>
      </c>
      <c r="Z211" s="2">
        <v>310.39729999999997</v>
      </c>
      <c r="AA211">
        <v>49.145400000000002</v>
      </c>
      <c r="AB211">
        <f t="shared" si="23"/>
        <v>10.714840116279069</v>
      </c>
      <c r="AC211">
        <f t="shared" si="24"/>
        <v>43.436527198150351</v>
      </c>
      <c r="AD211" s="1">
        <f t="shared" si="25"/>
        <v>169299.59784215296</v>
      </c>
      <c r="AE211" s="3">
        <f t="shared" si="26"/>
        <v>7353786.5863065934</v>
      </c>
      <c r="AG211">
        <v>7353786.5863065934</v>
      </c>
      <c r="AH211">
        <v>10.714840116279069</v>
      </c>
      <c r="AJ211">
        <f t="shared" si="27"/>
        <v>31.66147728448869</v>
      </c>
    </row>
    <row r="212" spans="1:36" x14ac:dyDescent="0.35">
      <c r="A212">
        <v>30</v>
      </c>
      <c r="B212" t="s">
        <v>23</v>
      </c>
      <c r="C212" s="1">
        <v>7055.9430000000002</v>
      </c>
      <c r="D212" s="1">
        <v>16444.599999999999</v>
      </c>
      <c r="E212" s="1">
        <v>30.06249</v>
      </c>
      <c r="H212">
        <v>915</v>
      </c>
      <c r="I212" s="2">
        <v>310.2527</v>
      </c>
      <c r="J212" s="1">
        <v>-48.971870000000003</v>
      </c>
      <c r="K212" s="2">
        <f t="shared" si="21"/>
        <v>48.971870000000003</v>
      </c>
      <c r="L212">
        <v>48.426348327994624</v>
      </c>
      <c r="M212">
        <f t="shared" si="22"/>
        <v>1.0112649764196657</v>
      </c>
      <c r="Z212" s="2">
        <v>310.2527</v>
      </c>
      <c r="AA212">
        <v>48.971870000000003</v>
      </c>
      <c r="AB212">
        <f t="shared" si="23"/>
        <v>10.677006540697674</v>
      </c>
      <c r="AC212">
        <f t="shared" si="24"/>
        <v>43.436527198150351</v>
      </c>
      <c r="AD212" s="1">
        <f t="shared" si="25"/>
        <v>166945.07100845868</v>
      </c>
      <c r="AE212" s="3">
        <f t="shared" si="26"/>
        <v>7251514.1174560571</v>
      </c>
      <c r="AG212">
        <v>7251514.1174560571</v>
      </c>
      <c r="AH212">
        <v>10.677006540697674</v>
      </c>
      <c r="AJ212">
        <f t="shared" si="27"/>
        <v>31.557806102953034</v>
      </c>
    </row>
    <row r="213" spans="1:36" x14ac:dyDescent="0.35">
      <c r="A213">
        <v>35</v>
      </c>
      <c r="B213" t="s">
        <v>17</v>
      </c>
      <c r="C213" s="1">
        <v>0</v>
      </c>
      <c r="D213" s="1">
        <v>0</v>
      </c>
      <c r="E213" s="1">
        <v>0</v>
      </c>
      <c r="H213">
        <v>920</v>
      </c>
      <c r="I213" s="2">
        <v>310.11070000000001</v>
      </c>
      <c r="J213" s="1">
        <v>-48.798580000000001</v>
      </c>
      <c r="K213" s="2">
        <f t="shared" si="21"/>
        <v>48.798580000000001</v>
      </c>
      <c r="L213">
        <v>48.254767528282393</v>
      </c>
      <c r="M213">
        <f t="shared" si="22"/>
        <v>1.0112696112648119</v>
      </c>
      <c r="Z213" s="2">
        <v>310.11070000000001</v>
      </c>
      <c r="AA213">
        <v>48.798580000000001</v>
      </c>
      <c r="AB213">
        <f t="shared" si="23"/>
        <v>10.639225290697674</v>
      </c>
      <c r="AC213">
        <f t="shared" si="24"/>
        <v>43.436527198150351</v>
      </c>
      <c r="AD213" s="1">
        <f t="shared" si="25"/>
        <v>164632.88006527291</v>
      </c>
      <c r="AE213" s="3">
        <f t="shared" si="26"/>
        <v>7151080.5726650516</v>
      </c>
      <c r="AG213">
        <v>7151080.5726650516</v>
      </c>
      <c r="AH213">
        <v>10.639225290697674</v>
      </c>
      <c r="AJ213">
        <f t="shared" si="27"/>
        <v>31.454926238408444</v>
      </c>
    </row>
    <row r="214" spans="1:36" x14ac:dyDescent="0.35">
      <c r="A214">
        <v>35</v>
      </c>
      <c r="B214" t="s">
        <v>18</v>
      </c>
      <c r="C214" s="1">
        <v>0</v>
      </c>
      <c r="D214" s="1">
        <v>0</v>
      </c>
      <c r="E214" s="1">
        <v>0</v>
      </c>
      <c r="H214">
        <v>925</v>
      </c>
      <c r="I214" s="2">
        <v>309.97109999999998</v>
      </c>
      <c r="J214" s="1">
        <v>-48.625529999999998</v>
      </c>
      <c r="K214" s="2">
        <f t="shared" si="21"/>
        <v>48.625529999999998</v>
      </c>
      <c r="L214">
        <v>48.083645619205321</v>
      </c>
      <c r="M214">
        <f t="shared" si="22"/>
        <v>1.0112696193022901</v>
      </c>
      <c r="Z214" s="2">
        <v>309.97109999999998</v>
      </c>
      <c r="AA214">
        <v>48.625529999999998</v>
      </c>
      <c r="AB214">
        <f t="shared" si="23"/>
        <v>10.60149636627907</v>
      </c>
      <c r="AC214">
        <f t="shared" si="24"/>
        <v>43.436527198150351</v>
      </c>
      <c r="AD214" s="1">
        <f t="shared" si="25"/>
        <v>162359.76840563343</v>
      </c>
      <c r="AE214" s="3">
        <f t="shared" si="26"/>
        <v>7052344.4962366885</v>
      </c>
      <c r="AG214">
        <v>7052344.4962366885</v>
      </c>
      <c r="AH214">
        <v>10.60149636627907</v>
      </c>
      <c r="AJ214">
        <f t="shared" si="27"/>
        <v>31.352723349957405</v>
      </c>
    </row>
    <row r="215" spans="1:36" x14ac:dyDescent="0.35">
      <c r="A215">
        <v>35</v>
      </c>
      <c r="B215" t="s">
        <v>19</v>
      </c>
      <c r="C215" s="1">
        <v>0</v>
      </c>
      <c r="D215" s="1">
        <v>0</v>
      </c>
      <c r="E215" s="1">
        <v>0</v>
      </c>
      <c r="H215">
        <v>930</v>
      </c>
      <c r="I215" s="2">
        <v>309.83390000000003</v>
      </c>
      <c r="J215" s="1">
        <v>-48.452739999999999</v>
      </c>
      <c r="K215" s="2">
        <f t="shared" si="21"/>
        <v>48.452739999999999</v>
      </c>
      <c r="L215">
        <v>47.912803746216987</v>
      </c>
      <c r="M215">
        <f t="shared" si="22"/>
        <v>1.0112691433513874</v>
      </c>
      <c r="Z215" s="2">
        <v>309.83390000000003</v>
      </c>
      <c r="AA215">
        <v>48.452739999999999</v>
      </c>
      <c r="AB215">
        <f t="shared" si="23"/>
        <v>10.563824127906976</v>
      </c>
      <c r="AC215">
        <f t="shared" si="24"/>
        <v>43.436527198150351</v>
      </c>
      <c r="AD215" s="1">
        <f t="shared" si="25"/>
        <v>160125.73602954199</v>
      </c>
      <c r="AE215" s="3">
        <f t="shared" si="26"/>
        <v>6955305.8881710442</v>
      </c>
      <c r="AG215">
        <v>6955305.8881710442</v>
      </c>
      <c r="AH215">
        <v>10.563824127906976</v>
      </c>
      <c r="AJ215">
        <f t="shared" si="27"/>
        <v>31.251226474128671</v>
      </c>
    </row>
    <row r="216" spans="1:36" x14ac:dyDescent="0.35">
      <c r="A216">
        <v>35</v>
      </c>
      <c r="B216" t="s">
        <v>20</v>
      </c>
      <c r="C216" s="1">
        <v>0</v>
      </c>
      <c r="D216" s="1">
        <v>0</v>
      </c>
      <c r="E216" s="1">
        <v>0</v>
      </c>
      <c r="H216">
        <v>935</v>
      </c>
      <c r="I216" s="2">
        <v>309.69909999999999</v>
      </c>
      <c r="J216" s="1">
        <v>-48.280209999999997</v>
      </c>
      <c r="K216" s="2">
        <f t="shared" si="21"/>
        <v>48.280209999999997</v>
      </c>
      <c r="L216">
        <v>47.741979500453013</v>
      </c>
      <c r="M216">
        <f t="shared" si="22"/>
        <v>1.0112737365559357</v>
      </c>
      <c r="Z216" s="2">
        <v>309.69909999999999</v>
      </c>
      <c r="AA216">
        <v>48.280209999999997</v>
      </c>
      <c r="AB216">
        <f t="shared" si="23"/>
        <v>10.526208575581395</v>
      </c>
      <c r="AC216">
        <f t="shared" si="24"/>
        <v>43.436527198150351</v>
      </c>
      <c r="AD216" s="1">
        <f t="shared" si="25"/>
        <v>157930.78293699594</v>
      </c>
      <c r="AE216" s="3">
        <f t="shared" si="26"/>
        <v>6859964.7484680032</v>
      </c>
      <c r="AG216">
        <v>6859964.7484680032</v>
      </c>
      <c r="AH216">
        <v>10.526208575581395</v>
      </c>
      <c r="AJ216">
        <f t="shared" si="27"/>
        <v>31.150465387331295</v>
      </c>
    </row>
    <row r="217" spans="1:36" x14ac:dyDescent="0.35">
      <c r="A217">
        <v>35</v>
      </c>
      <c r="B217" t="s">
        <v>21</v>
      </c>
      <c r="C217" s="1">
        <v>0</v>
      </c>
      <c r="D217" s="1">
        <v>0</v>
      </c>
      <c r="E217" s="1">
        <v>0</v>
      </c>
      <c r="H217">
        <v>940</v>
      </c>
      <c r="I217" s="2">
        <v>309.56650000000002</v>
      </c>
      <c r="J217" s="1">
        <v>-48.107979999999998</v>
      </c>
      <c r="K217" s="2">
        <f t="shared" si="21"/>
        <v>48.107979999999998</v>
      </c>
      <c r="L217">
        <v>47.57196399660797</v>
      </c>
      <c r="M217">
        <f t="shared" si="22"/>
        <v>1.0112674768573828</v>
      </c>
      <c r="Z217" s="2">
        <v>309.56650000000002</v>
      </c>
      <c r="AA217">
        <v>48.107979999999998</v>
      </c>
      <c r="AB217">
        <f t="shared" si="23"/>
        <v>10.488658430232558</v>
      </c>
      <c r="AC217">
        <f t="shared" si="24"/>
        <v>43.436527198150351</v>
      </c>
      <c r="AD217" s="1">
        <f t="shared" si="25"/>
        <v>155771.65252103566</v>
      </c>
      <c r="AE217" s="3">
        <f t="shared" si="26"/>
        <v>6766179.621430791</v>
      </c>
      <c r="AG217">
        <v>6766179.621430791</v>
      </c>
      <c r="AH217">
        <v>10.488658430232558</v>
      </c>
      <c r="AJ217">
        <f t="shared" si="27"/>
        <v>31.050318775883518</v>
      </c>
    </row>
    <row r="218" spans="1:36" x14ac:dyDescent="0.35">
      <c r="A218">
        <v>35</v>
      </c>
      <c r="B218" t="s">
        <v>22</v>
      </c>
      <c r="C218" s="1">
        <v>0</v>
      </c>
      <c r="D218" s="1">
        <v>0</v>
      </c>
      <c r="E218" s="1">
        <v>0</v>
      </c>
      <c r="H218">
        <v>945</v>
      </c>
      <c r="I218" s="2">
        <v>309.43619999999999</v>
      </c>
      <c r="J218" s="1">
        <v>-47.936030000000002</v>
      </c>
      <c r="K218" s="2">
        <f t="shared" si="21"/>
        <v>47.936030000000002</v>
      </c>
      <c r="L218">
        <v>47.40210804570043</v>
      </c>
      <c r="M218">
        <f t="shared" si="22"/>
        <v>1.0112636753155539</v>
      </c>
      <c r="Z218" s="2">
        <v>309.43619999999999</v>
      </c>
      <c r="AA218">
        <v>47.936030000000002</v>
      </c>
      <c r="AB218">
        <f t="shared" si="23"/>
        <v>10.45116933139535</v>
      </c>
      <c r="AC218">
        <f t="shared" si="24"/>
        <v>43.436527198150351</v>
      </c>
      <c r="AD218" s="1">
        <f t="shared" si="25"/>
        <v>153649.97308513994</v>
      </c>
      <c r="AE218" s="3">
        <f t="shared" si="26"/>
        <v>6674021.23490775</v>
      </c>
      <c r="AG218">
        <v>6674021.23490775</v>
      </c>
      <c r="AH218">
        <v>10.45116933139535</v>
      </c>
      <c r="AJ218">
        <f t="shared" si="27"/>
        <v>30.95088989819963</v>
      </c>
    </row>
    <row r="219" spans="1:36" x14ac:dyDescent="0.35">
      <c r="A219">
        <v>35</v>
      </c>
      <c r="B219" t="s">
        <v>23</v>
      </c>
      <c r="C219" s="1">
        <v>6897.23</v>
      </c>
      <c r="D219" s="1">
        <v>16176.15</v>
      </c>
      <c r="E219" s="1">
        <v>29.404129999999999</v>
      </c>
      <c r="H219">
        <v>950</v>
      </c>
      <c r="I219" s="2">
        <v>309.3082</v>
      </c>
      <c r="J219" s="1">
        <v>-47.764400000000002</v>
      </c>
      <c r="K219" s="2">
        <f t="shared" si="21"/>
        <v>47.764400000000002</v>
      </c>
      <c r="L219">
        <v>47.232126299449796</v>
      </c>
      <c r="M219">
        <f t="shared" si="22"/>
        <v>1.01126931481288</v>
      </c>
      <c r="Z219" s="2">
        <v>309.3082</v>
      </c>
      <c r="AA219">
        <v>47.764400000000002</v>
      </c>
      <c r="AB219">
        <f t="shared" si="23"/>
        <v>10.41375</v>
      </c>
      <c r="AC219">
        <f t="shared" si="24"/>
        <v>43.436527198150351</v>
      </c>
      <c r="AD219" s="1">
        <f t="shared" si="25"/>
        <v>151565.74462931071</v>
      </c>
      <c r="AE219" s="3">
        <f t="shared" si="26"/>
        <v>6583489.5888989652</v>
      </c>
      <c r="AG219">
        <v>6583489.5888989652</v>
      </c>
      <c r="AH219">
        <v>10.41375</v>
      </c>
      <c r="AJ219">
        <f t="shared" si="27"/>
        <v>30.852208366675914</v>
      </c>
    </row>
    <row r="220" spans="1:36" x14ac:dyDescent="0.35">
      <c r="A220">
        <v>40</v>
      </c>
      <c r="B220" t="s">
        <v>17</v>
      </c>
      <c r="C220" s="1">
        <v>0</v>
      </c>
      <c r="D220" s="1">
        <v>0</v>
      </c>
      <c r="E220" s="1">
        <v>0</v>
      </c>
      <c r="H220">
        <v>955</v>
      </c>
      <c r="I220" s="2">
        <v>309.1823</v>
      </c>
      <c r="J220" s="1">
        <v>-47.59308</v>
      </c>
      <c r="K220" s="2">
        <f t="shared" si="21"/>
        <v>47.59308</v>
      </c>
      <c r="L220">
        <v>47.06281963274909</v>
      </c>
      <c r="M220">
        <f t="shared" si="22"/>
        <v>1.0112670760355786</v>
      </c>
      <c r="Z220" s="2">
        <v>309.1823</v>
      </c>
      <c r="AA220">
        <v>47.59308</v>
      </c>
      <c r="AB220">
        <f t="shared" si="23"/>
        <v>10.376398255813953</v>
      </c>
      <c r="AC220">
        <f t="shared" si="24"/>
        <v>43.436527198150351</v>
      </c>
      <c r="AD220" s="1">
        <f t="shared" si="25"/>
        <v>149515.71054658468</v>
      </c>
      <c r="AE220" s="3">
        <f t="shared" si="26"/>
        <v>6494443.2277075006</v>
      </c>
      <c r="AG220">
        <v>6494443.2277075006</v>
      </c>
      <c r="AH220">
        <v>10.376398255813953</v>
      </c>
      <c r="AJ220">
        <f t="shared" si="27"/>
        <v>30.754147939200575</v>
      </c>
    </row>
    <row r="221" spans="1:36" x14ac:dyDescent="0.35">
      <c r="A221">
        <v>40</v>
      </c>
      <c r="B221" t="s">
        <v>18</v>
      </c>
      <c r="C221" s="1">
        <v>0</v>
      </c>
      <c r="D221" s="1">
        <v>0</v>
      </c>
      <c r="E221" s="1">
        <v>0</v>
      </c>
      <c r="H221">
        <v>960</v>
      </c>
      <c r="I221" s="2">
        <v>309.05860000000001</v>
      </c>
      <c r="J221" s="1">
        <v>-47.422089999999997</v>
      </c>
      <c r="K221" s="2">
        <f t="shared" si="21"/>
        <v>47.422089999999997</v>
      </c>
      <c r="L221">
        <v>46.893542962161689</v>
      </c>
      <c r="M221">
        <f t="shared" si="22"/>
        <v>1.0112712114387432</v>
      </c>
      <c r="Z221" s="2">
        <v>309.05860000000001</v>
      </c>
      <c r="AA221">
        <v>47.422089999999997</v>
      </c>
      <c r="AB221">
        <f t="shared" si="23"/>
        <v>10.339118459302325</v>
      </c>
      <c r="AC221">
        <f t="shared" si="24"/>
        <v>43.436527198150351</v>
      </c>
      <c r="AD221" s="1">
        <f t="shared" si="25"/>
        <v>147501.49914044351</v>
      </c>
      <c r="AE221" s="3">
        <f t="shared" si="26"/>
        <v>6406952.8791818256</v>
      </c>
      <c r="AG221">
        <v>6406952.8791818256</v>
      </c>
      <c r="AH221">
        <v>10.339118459302325</v>
      </c>
      <c r="AJ221">
        <f t="shared" si="27"/>
        <v>30.656813952800313</v>
      </c>
    </row>
    <row r="222" spans="1:36" x14ac:dyDescent="0.35">
      <c r="A222">
        <v>40</v>
      </c>
      <c r="B222" t="s">
        <v>19</v>
      </c>
      <c r="C222" s="1">
        <v>0</v>
      </c>
      <c r="D222" s="1">
        <v>0</v>
      </c>
      <c r="E222" s="1">
        <v>0</v>
      </c>
      <c r="H222">
        <v>965</v>
      </c>
      <c r="I222" s="2">
        <v>308.93689999999998</v>
      </c>
      <c r="J222" s="1">
        <v>-47.251440000000002</v>
      </c>
      <c r="K222" s="2">
        <f t="shared" si="21"/>
        <v>47.251440000000002</v>
      </c>
      <c r="L222">
        <v>46.725072445005082</v>
      </c>
      <c r="M222">
        <f t="shared" si="22"/>
        <v>1.0112652057546716</v>
      </c>
      <c r="Z222" s="2">
        <v>308.93689999999998</v>
      </c>
      <c r="AA222">
        <v>47.251440000000002</v>
      </c>
      <c r="AB222">
        <f t="shared" si="23"/>
        <v>10.301912790697676</v>
      </c>
      <c r="AC222">
        <f t="shared" si="24"/>
        <v>43.436527198150351</v>
      </c>
      <c r="AD222" s="1">
        <f t="shared" si="25"/>
        <v>145519.85380392385</v>
      </c>
      <c r="AE222" s="3">
        <f t="shared" si="26"/>
        <v>6320877.0876250006</v>
      </c>
      <c r="AG222">
        <v>6320877.0876250006</v>
      </c>
      <c r="AH222">
        <v>10.301912790697676</v>
      </c>
      <c r="AJ222">
        <f t="shared" si="27"/>
        <v>30.560075948502078</v>
      </c>
    </row>
    <row r="223" spans="1:36" x14ac:dyDescent="0.35">
      <c r="A223">
        <v>40</v>
      </c>
      <c r="B223" t="s">
        <v>20</v>
      </c>
      <c r="C223" s="1">
        <v>0</v>
      </c>
      <c r="D223" s="1">
        <v>0</v>
      </c>
      <c r="E223" s="1">
        <v>0</v>
      </c>
      <c r="H223">
        <v>970</v>
      </c>
      <c r="I223" s="2">
        <v>308.81729999999999</v>
      </c>
      <c r="J223" s="1">
        <v>-47.081150000000001</v>
      </c>
      <c r="K223" s="2">
        <f t="shared" si="21"/>
        <v>47.081150000000001</v>
      </c>
      <c r="L223">
        <v>46.556747296838374</v>
      </c>
      <c r="M223">
        <f t="shared" si="22"/>
        <v>1.011263731545035</v>
      </c>
      <c r="Z223" s="2">
        <v>308.81729999999999</v>
      </c>
      <c r="AA223">
        <v>47.081150000000001</v>
      </c>
      <c r="AB223">
        <f t="shared" si="23"/>
        <v>10.264785610465117</v>
      </c>
      <c r="AC223">
        <f t="shared" si="24"/>
        <v>43.436527198150351</v>
      </c>
      <c r="AD223" s="1">
        <f t="shared" si="25"/>
        <v>143572.40284050835</v>
      </c>
      <c r="AE223" s="3">
        <f t="shared" si="26"/>
        <v>6236286.5808855398</v>
      </c>
      <c r="AG223">
        <v>6236286.5808855398</v>
      </c>
      <c r="AH223">
        <v>10.264785610465117</v>
      </c>
      <c r="AJ223">
        <f t="shared" si="27"/>
        <v>30.464039785781502</v>
      </c>
    </row>
    <row r="224" spans="1:36" x14ac:dyDescent="0.35">
      <c r="A224">
        <v>40</v>
      </c>
      <c r="B224" t="s">
        <v>21</v>
      </c>
      <c r="C224" s="1">
        <v>0</v>
      </c>
      <c r="D224" s="1">
        <v>0</v>
      </c>
      <c r="E224" s="1">
        <v>0</v>
      </c>
      <c r="H224">
        <v>975</v>
      </c>
      <c r="I224" s="2">
        <v>308.69979999999998</v>
      </c>
      <c r="J224" s="1">
        <v>-46.91122</v>
      </c>
      <c r="K224" s="2">
        <f t="shared" si="21"/>
        <v>46.91122</v>
      </c>
      <c r="L224">
        <v>46.388288871062393</v>
      </c>
      <c r="M224">
        <f t="shared" si="22"/>
        <v>1.0112729126610189</v>
      </c>
      <c r="Z224" s="2">
        <v>308.69979999999998</v>
      </c>
      <c r="AA224">
        <v>46.91122</v>
      </c>
      <c r="AB224">
        <f t="shared" si="23"/>
        <v>10.227736918604652</v>
      </c>
      <c r="AC224">
        <f t="shared" si="24"/>
        <v>43.436527198150351</v>
      </c>
      <c r="AD224" s="1">
        <f t="shared" si="25"/>
        <v>141659.14625019606</v>
      </c>
      <c r="AE224" s="3">
        <f t="shared" si="26"/>
        <v>6153181.3589633992</v>
      </c>
      <c r="AG224">
        <v>6153181.3589633992</v>
      </c>
      <c r="AH224">
        <v>10.227736918604652</v>
      </c>
      <c r="AJ224">
        <f t="shared" si="27"/>
        <v>30.36873370227848</v>
      </c>
    </row>
    <row r="225" spans="1:36" x14ac:dyDescent="0.35">
      <c r="A225">
        <v>40</v>
      </c>
      <c r="B225" t="s">
        <v>22</v>
      </c>
      <c r="C225" s="1">
        <v>0</v>
      </c>
      <c r="D225" s="1">
        <v>0</v>
      </c>
      <c r="E225" s="1">
        <v>0</v>
      </c>
      <c r="H225">
        <v>980</v>
      </c>
      <c r="I225" s="2">
        <v>308.58420000000001</v>
      </c>
      <c r="J225" s="1">
        <v>-46.741660000000003</v>
      </c>
      <c r="K225" s="2">
        <f t="shared" si="21"/>
        <v>46.741660000000003</v>
      </c>
      <c r="L225">
        <v>46.220603775584323</v>
      </c>
      <c r="M225">
        <f t="shared" si="22"/>
        <v>1.0112732457357236</v>
      </c>
      <c r="Z225" s="2">
        <v>308.58420000000001</v>
      </c>
      <c r="AA225">
        <v>46.741660000000003</v>
      </c>
      <c r="AB225">
        <f t="shared" si="23"/>
        <v>10.190768895348837</v>
      </c>
      <c r="AC225">
        <f t="shared" si="24"/>
        <v>43.436527198150351</v>
      </c>
      <c r="AD225" s="1">
        <f t="shared" si="25"/>
        <v>139776.82742602553</v>
      </c>
      <c r="AE225" s="3">
        <f t="shared" si="26"/>
        <v>6071419.966161726</v>
      </c>
      <c r="AG225">
        <v>6071419.966161726</v>
      </c>
      <c r="AH225">
        <v>10.190768895348837</v>
      </c>
      <c r="AJ225">
        <f t="shared" si="27"/>
        <v>30.274021915580775</v>
      </c>
    </row>
    <row r="226" spans="1:36" x14ac:dyDescent="0.35">
      <c r="A226">
        <v>40</v>
      </c>
      <c r="B226" t="s">
        <v>23</v>
      </c>
      <c r="C226" s="1">
        <v>6744.7330000000002</v>
      </c>
      <c r="D226" s="1">
        <v>16060.23</v>
      </c>
      <c r="E226" s="1">
        <v>28.885079999999999</v>
      </c>
      <c r="H226">
        <v>985</v>
      </c>
      <c r="I226" s="2">
        <v>308.47050000000002</v>
      </c>
      <c r="J226" s="1">
        <v>-46.572490000000002</v>
      </c>
      <c r="K226" s="2">
        <f t="shared" si="21"/>
        <v>46.572490000000002</v>
      </c>
      <c r="L226">
        <v>46.053502479064093</v>
      </c>
      <c r="M226">
        <f t="shared" si="22"/>
        <v>1.0112692301996322</v>
      </c>
      <c r="Z226" s="2">
        <v>308.47050000000002</v>
      </c>
      <c r="AA226">
        <v>46.572490000000002</v>
      </c>
      <c r="AB226">
        <f t="shared" si="23"/>
        <v>10.153885901162791</v>
      </c>
      <c r="AC226">
        <f t="shared" si="24"/>
        <v>43.436527198150351</v>
      </c>
      <c r="AD226" s="1">
        <f t="shared" si="25"/>
        <v>137925.44636799584</v>
      </c>
      <c r="AE226" s="3">
        <f t="shared" si="26"/>
        <v>5991002.4024804793</v>
      </c>
      <c r="AG226">
        <v>5991002.4024804793</v>
      </c>
      <c r="AH226">
        <v>10.153885901162791</v>
      </c>
      <c r="AJ226">
        <f t="shared" si="27"/>
        <v>30.179929035337622</v>
      </c>
    </row>
    <row r="227" spans="1:36" x14ac:dyDescent="0.35">
      <c r="A227">
        <v>45</v>
      </c>
      <c r="B227" t="s">
        <v>17</v>
      </c>
      <c r="C227" s="1">
        <v>0</v>
      </c>
      <c r="D227" s="1">
        <v>0</v>
      </c>
      <c r="E227" s="1">
        <v>0</v>
      </c>
      <c r="H227">
        <v>990</v>
      </c>
      <c r="I227" s="2">
        <v>308.3587</v>
      </c>
      <c r="J227" s="1">
        <v>-46.403709999999997</v>
      </c>
      <c r="K227" s="2">
        <f t="shared" si="21"/>
        <v>46.403709999999997</v>
      </c>
      <c r="L227">
        <v>45.886826567831555</v>
      </c>
      <c r="M227">
        <f t="shared" si="22"/>
        <v>1.0112643098429213</v>
      </c>
      <c r="Z227" s="2">
        <v>308.3587</v>
      </c>
      <c r="AA227">
        <v>46.403709999999997</v>
      </c>
      <c r="AB227">
        <f t="shared" si="23"/>
        <v>10.117087936046511</v>
      </c>
      <c r="AC227">
        <f t="shared" si="24"/>
        <v>43.436527198150351</v>
      </c>
      <c r="AD227" s="1">
        <f t="shared" si="25"/>
        <v>136105.00307610704</v>
      </c>
      <c r="AE227" s="3">
        <f t="shared" si="26"/>
        <v>5911928.6679196609</v>
      </c>
      <c r="AG227">
        <v>5911928.6679196609</v>
      </c>
      <c r="AH227">
        <v>10.117087936046511</v>
      </c>
      <c r="AJ227">
        <f t="shared" si="27"/>
        <v>30.08648027783504</v>
      </c>
    </row>
    <row r="228" spans="1:36" x14ac:dyDescent="0.35">
      <c r="A228">
        <v>45</v>
      </c>
      <c r="B228" t="s">
        <v>18</v>
      </c>
      <c r="C228" s="1">
        <v>0</v>
      </c>
      <c r="D228" s="1">
        <v>0</v>
      </c>
      <c r="E228" s="1">
        <v>0</v>
      </c>
      <c r="H228">
        <v>995</v>
      </c>
      <c r="I228" s="2">
        <v>308.24880000000002</v>
      </c>
      <c r="J228" s="1">
        <v>-46.235329999999998</v>
      </c>
      <c r="K228" s="2">
        <f t="shared" si="21"/>
        <v>46.235329999999998</v>
      </c>
      <c r="L228">
        <v>45.720322626608748</v>
      </c>
      <c r="M228">
        <f t="shared" si="22"/>
        <v>1.0112642987582838</v>
      </c>
      <c r="Z228" s="2">
        <v>308.24880000000002</v>
      </c>
      <c r="AA228">
        <v>46.235329999999998</v>
      </c>
      <c r="AB228">
        <f t="shared" si="23"/>
        <v>10.080377180232558</v>
      </c>
      <c r="AC228">
        <f t="shared" si="24"/>
        <v>43.436527198150351</v>
      </c>
      <c r="AD228" s="1">
        <f t="shared" si="25"/>
        <v>134315.49755035999</v>
      </c>
      <c r="AE228" s="3">
        <f t="shared" si="26"/>
        <v>5834198.7624793081</v>
      </c>
      <c r="AG228">
        <v>5834198.7624793081</v>
      </c>
      <c r="AH228">
        <v>10.080377180232558</v>
      </c>
      <c r="AJ228">
        <f t="shared" si="27"/>
        <v>29.993701468290556</v>
      </c>
    </row>
    <row r="229" spans="1:36" x14ac:dyDescent="0.35">
      <c r="A229">
        <v>45</v>
      </c>
      <c r="B229" t="s">
        <v>19</v>
      </c>
      <c r="C229" s="1">
        <v>0</v>
      </c>
      <c r="D229" s="1">
        <v>0</v>
      </c>
      <c r="E229" s="1">
        <v>0</v>
      </c>
      <c r="H229">
        <v>1000</v>
      </c>
      <c r="I229" s="2">
        <v>308.14080000000001</v>
      </c>
      <c r="J229" s="1">
        <v>-46.067360000000001</v>
      </c>
      <c r="K229" s="2">
        <f t="shared" si="21"/>
        <v>46.067360000000001</v>
      </c>
      <c r="L229">
        <v>45.553810086829984</v>
      </c>
      <c r="M229">
        <f t="shared" si="22"/>
        <v>1.0112734788196891</v>
      </c>
      <c r="Z229" s="2">
        <v>308.14080000000001</v>
      </c>
      <c r="AA229">
        <v>46.067360000000001</v>
      </c>
      <c r="AB229">
        <f t="shared" si="23"/>
        <v>10.043755813953489</v>
      </c>
      <c r="AC229">
        <f t="shared" si="24"/>
        <v>43.436527198150351</v>
      </c>
      <c r="AD229" s="1">
        <f t="shared" si="25"/>
        <v>132556.92979075384</v>
      </c>
      <c r="AE229" s="3">
        <f t="shared" si="26"/>
        <v>5757812.6861593854</v>
      </c>
      <c r="AG229">
        <v>5757812.6861593854</v>
      </c>
      <c r="AH229">
        <v>10.043755813953489</v>
      </c>
      <c r="AJ229">
        <f t="shared" si="27"/>
        <v>29.901619042064151</v>
      </c>
    </row>
    <row r="230" spans="1:36" x14ac:dyDescent="0.35">
      <c r="A230">
        <v>45</v>
      </c>
      <c r="B230" t="s">
        <v>20</v>
      </c>
      <c r="C230" s="1">
        <v>0</v>
      </c>
      <c r="D230" s="1">
        <v>0</v>
      </c>
      <c r="E230" s="1">
        <v>0</v>
      </c>
    </row>
    <row r="231" spans="1:36" x14ac:dyDescent="0.35">
      <c r="A231">
        <v>45</v>
      </c>
      <c r="B231" t="s">
        <v>21</v>
      </c>
      <c r="C231" s="1">
        <v>0</v>
      </c>
      <c r="D231" s="1">
        <v>0</v>
      </c>
      <c r="E231" s="1">
        <v>0</v>
      </c>
    </row>
    <row r="232" spans="1:36" x14ac:dyDescent="0.35">
      <c r="A232">
        <v>45</v>
      </c>
      <c r="B232" t="s">
        <v>22</v>
      </c>
      <c r="C232" s="1">
        <v>0</v>
      </c>
      <c r="D232" s="1">
        <v>0</v>
      </c>
      <c r="E232" s="1">
        <v>0</v>
      </c>
    </row>
    <row r="233" spans="1:36" x14ac:dyDescent="0.35">
      <c r="A233">
        <v>45</v>
      </c>
      <c r="B233" t="s">
        <v>23</v>
      </c>
      <c r="C233" s="1">
        <v>6603.924</v>
      </c>
      <c r="D233" s="1">
        <v>15993.48</v>
      </c>
      <c r="E233" s="1">
        <v>28.46003</v>
      </c>
    </row>
    <row r="234" spans="1:36" x14ac:dyDescent="0.35">
      <c r="A234">
        <v>50</v>
      </c>
      <c r="B234" t="s">
        <v>17</v>
      </c>
      <c r="C234" s="1">
        <v>0</v>
      </c>
      <c r="D234" s="1">
        <v>0</v>
      </c>
      <c r="E234" s="1">
        <v>0</v>
      </c>
    </row>
    <row r="235" spans="1:36" x14ac:dyDescent="0.35">
      <c r="A235">
        <v>50</v>
      </c>
      <c r="B235" t="s">
        <v>18</v>
      </c>
      <c r="C235" s="1">
        <v>0</v>
      </c>
      <c r="D235" s="1">
        <v>0</v>
      </c>
      <c r="E235" s="1">
        <v>0</v>
      </c>
    </row>
    <row r="236" spans="1:36" x14ac:dyDescent="0.35">
      <c r="A236">
        <v>50</v>
      </c>
      <c r="B236" t="s">
        <v>19</v>
      </c>
      <c r="C236" s="1">
        <v>0</v>
      </c>
      <c r="D236" s="1">
        <v>0</v>
      </c>
      <c r="E236" s="1">
        <v>0</v>
      </c>
    </row>
    <row r="237" spans="1:36" x14ac:dyDescent="0.35">
      <c r="A237">
        <v>50</v>
      </c>
      <c r="B237" t="s">
        <v>20</v>
      </c>
      <c r="C237" s="1">
        <v>0</v>
      </c>
      <c r="D237" s="1">
        <v>0</v>
      </c>
      <c r="E237" s="1">
        <v>0</v>
      </c>
      <c r="J237" t="s">
        <v>33</v>
      </c>
      <c r="K237">
        <f>4*PI()*(1.5/100)^2</f>
        <v>2.8274333882308137E-3</v>
      </c>
      <c r="L237" t="s">
        <v>34</v>
      </c>
    </row>
    <row r="238" spans="1:36" x14ac:dyDescent="0.35">
      <c r="A238">
        <v>50</v>
      </c>
      <c r="B238" t="s">
        <v>21</v>
      </c>
      <c r="C238" s="1">
        <v>0</v>
      </c>
      <c r="D238" s="1">
        <v>0</v>
      </c>
      <c r="E238" s="1">
        <v>0</v>
      </c>
      <c r="J238" t="s">
        <v>36</v>
      </c>
      <c r="K238">
        <v>300</v>
      </c>
      <c r="L238" t="s">
        <v>37</v>
      </c>
    </row>
    <row r="239" spans="1:36" x14ac:dyDescent="0.35">
      <c r="A239">
        <v>50</v>
      </c>
      <c r="B239" t="s">
        <v>22</v>
      </c>
      <c r="C239" s="1">
        <v>0</v>
      </c>
      <c r="D239" s="1">
        <v>0</v>
      </c>
      <c r="E239" s="1">
        <v>0</v>
      </c>
      <c r="H239" t="s">
        <v>30</v>
      </c>
      <c r="I239" t="s">
        <v>31</v>
      </c>
      <c r="J239" t="s">
        <v>32</v>
      </c>
      <c r="K239" t="s">
        <v>35</v>
      </c>
    </row>
    <row r="240" spans="1:36" x14ac:dyDescent="0.35">
      <c r="A240">
        <v>50</v>
      </c>
      <c r="B240" t="s">
        <v>23</v>
      </c>
      <c r="C240" s="1">
        <v>6474.0649999999996</v>
      </c>
      <c r="D240" s="1">
        <v>15944.78</v>
      </c>
      <c r="E240" s="1">
        <v>28.097999999999999</v>
      </c>
      <c r="H240">
        <v>0.5</v>
      </c>
      <c r="I240" s="1">
        <v>42.232030000000002</v>
      </c>
      <c r="J240" s="2">
        <v>499.56060000000002</v>
      </c>
      <c r="K240" s="1">
        <f>-I240/($K$237*($K$238-J240))</f>
        <v>74.847064904987562</v>
      </c>
    </row>
    <row r="241" spans="1:11" x14ac:dyDescent="0.35">
      <c r="A241">
        <v>55</v>
      </c>
      <c r="B241" t="s">
        <v>17</v>
      </c>
      <c r="C241" s="1">
        <v>0</v>
      </c>
      <c r="D241" s="1">
        <v>0</v>
      </c>
      <c r="E241" s="1">
        <v>0</v>
      </c>
      <c r="H241">
        <v>1</v>
      </c>
      <c r="I241" s="1">
        <v>41.800280000000001</v>
      </c>
      <c r="J241" s="2">
        <v>499.21780000000001</v>
      </c>
      <c r="K241" s="1">
        <f t="shared" ref="K241:K304" si="28">-I241/($K$237*($K$238-J241))</f>
        <v>74.209357069111647</v>
      </c>
    </row>
    <row r="242" spans="1:11" x14ac:dyDescent="0.35">
      <c r="A242">
        <v>55</v>
      </c>
      <c r="B242" t="s">
        <v>18</v>
      </c>
      <c r="C242" s="1">
        <v>0</v>
      </c>
      <c r="D242" s="1">
        <v>0</v>
      </c>
      <c r="E242" s="1">
        <v>0</v>
      </c>
      <c r="H242">
        <v>1.5</v>
      </c>
      <c r="I242" s="1">
        <v>41.380310000000001</v>
      </c>
      <c r="J242" s="2">
        <v>498.88029999999998</v>
      </c>
      <c r="K242" s="1">
        <f t="shared" si="28"/>
        <v>73.588439133991542</v>
      </c>
    </row>
    <row r="243" spans="1:11" x14ac:dyDescent="0.35">
      <c r="A243">
        <v>55</v>
      </c>
      <c r="B243" t="s">
        <v>19</v>
      </c>
      <c r="C243" s="1">
        <v>0</v>
      </c>
      <c r="D243" s="1">
        <v>0</v>
      </c>
      <c r="E243" s="1">
        <v>0</v>
      </c>
      <c r="H243">
        <v>2</v>
      </c>
      <c r="I243" s="1">
        <v>40.971589999999999</v>
      </c>
      <c r="J243" s="2">
        <v>498.54590000000002</v>
      </c>
      <c r="K243" s="1">
        <f t="shared" si="28"/>
        <v>72.984311042707873</v>
      </c>
    </row>
    <row r="244" spans="1:11" x14ac:dyDescent="0.35">
      <c r="A244">
        <v>55</v>
      </c>
      <c r="B244" t="s">
        <v>20</v>
      </c>
      <c r="C244" s="1">
        <v>0</v>
      </c>
      <c r="D244" s="1">
        <v>0</v>
      </c>
      <c r="E244" s="1">
        <v>0</v>
      </c>
      <c r="H244">
        <v>2.5</v>
      </c>
      <c r="I244" s="1">
        <v>40.57396</v>
      </c>
      <c r="J244" s="2">
        <v>498.21429999999998</v>
      </c>
      <c r="K244" s="1">
        <f t="shared" si="28"/>
        <v>72.396910199525792</v>
      </c>
    </row>
    <row r="245" spans="1:11" x14ac:dyDescent="0.35">
      <c r="A245">
        <v>55</v>
      </c>
      <c r="B245" t="s">
        <v>21</v>
      </c>
      <c r="C245" s="1">
        <v>0</v>
      </c>
      <c r="D245" s="1">
        <v>0</v>
      </c>
      <c r="E245" s="1">
        <v>0</v>
      </c>
      <c r="H245">
        <v>3</v>
      </c>
      <c r="I245" s="1">
        <v>40.18723</v>
      </c>
      <c r="J245" s="2">
        <v>497.88560000000001</v>
      </c>
      <c r="K245" s="1">
        <f t="shared" si="28"/>
        <v>71.825969748524841</v>
      </c>
    </row>
    <row r="246" spans="1:11" x14ac:dyDescent="0.35">
      <c r="A246">
        <v>55</v>
      </c>
      <c r="B246" t="s">
        <v>22</v>
      </c>
      <c r="C246" s="1">
        <v>0</v>
      </c>
      <c r="D246" s="1">
        <v>0</v>
      </c>
      <c r="E246" s="1">
        <v>0</v>
      </c>
      <c r="H246">
        <v>3.5</v>
      </c>
      <c r="I246" s="1">
        <v>39.811239999999998</v>
      </c>
      <c r="J246" s="2">
        <v>497.55970000000002</v>
      </c>
      <c r="K246" s="1">
        <f t="shared" si="28"/>
        <v>71.27134663167962</v>
      </c>
    </row>
    <row r="247" spans="1:11" x14ac:dyDescent="0.35">
      <c r="A247">
        <v>55</v>
      </c>
      <c r="B247" t="s">
        <v>23</v>
      </c>
      <c r="C247" s="1">
        <v>6350.3620000000001</v>
      </c>
      <c r="D247" s="1">
        <v>15895.94</v>
      </c>
      <c r="E247" s="1">
        <v>27.778490000000001</v>
      </c>
      <c r="H247">
        <v>4</v>
      </c>
      <c r="I247" s="1">
        <v>39.445770000000003</v>
      </c>
      <c r="J247" s="2">
        <v>497.2364</v>
      </c>
      <c r="K247" s="1">
        <f t="shared" si="28"/>
        <v>70.732822582061061</v>
      </c>
    </row>
    <row r="248" spans="1:11" x14ac:dyDescent="0.35">
      <c r="A248">
        <v>60</v>
      </c>
      <c r="B248" t="s">
        <v>17</v>
      </c>
      <c r="C248" s="1">
        <v>0</v>
      </c>
      <c r="D248" s="1">
        <v>0</v>
      </c>
      <c r="E248" s="1">
        <v>0</v>
      </c>
      <c r="H248">
        <v>4.5</v>
      </c>
      <c r="I248" s="1">
        <v>39.09064</v>
      </c>
      <c r="J248" s="2">
        <v>496.91570000000002</v>
      </c>
      <c r="K248" s="1">
        <f t="shared" si="28"/>
        <v>70.210174930758782</v>
      </c>
    </row>
    <row r="249" spans="1:11" x14ac:dyDescent="0.35">
      <c r="A249">
        <v>60</v>
      </c>
      <c r="B249" t="s">
        <v>18</v>
      </c>
      <c r="C249" s="1">
        <v>0</v>
      </c>
      <c r="D249" s="1">
        <v>0</v>
      </c>
      <c r="E249" s="1">
        <v>0</v>
      </c>
      <c r="H249">
        <v>5</v>
      </c>
      <c r="I249" s="1">
        <v>38.745649999999998</v>
      </c>
      <c r="J249" s="2">
        <v>496.59750000000003</v>
      </c>
      <c r="K249" s="1">
        <f t="shared" si="28"/>
        <v>69.703177765157449</v>
      </c>
    </row>
    <row r="250" spans="1:11" x14ac:dyDescent="0.35">
      <c r="A250">
        <v>60</v>
      </c>
      <c r="B250" t="s">
        <v>19</v>
      </c>
      <c r="C250" s="1">
        <v>0</v>
      </c>
      <c r="D250" s="1">
        <v>0</v>
      </c>
      <c r="E250" s="1">
        <v>0</v>
      </c>
      <c r="H250">
        <v>5.5</v>
      </c>
      <c r="I250" s="1">
        <v>38.410600000000002</v>
      </c>
      <c r="J250" s="2">
        <v>496.28179999999998</v>
      </c>
      <c r="K250" s="1">
        <f t="shared" si="28"/>
        <v>69.211566195196639</v>
      </c>
    </row>
    <row r="251" spans="1:11" x14ac:dyDescent="0.35">
      <c r="A251">
        <v>60</v>
      </c>
      <c r="B251" t="s">
        <v>20</v>
      </c>
      <c r="C251" s="1">
        <v>0</v>
      </c>
      <c r="D251" s="1">
        <v>0</v>
      </c>
      <c r="E251" s="1">
        <v>0</v>
      </c>
      <c r="H251">
        <v>6</v>
      </c>
      <c r="I251" s="1">
        <v>38.085279999999997</v>
      </c>
      <c r="J251" s="2">
        <v>495.96850000000001</v>
      </c>
      <c r="K251" s="1">
        <f t="shared" si="28"/>
        <v>68.735089466350175</v>
      </c>
    </row>
    <row r="252" spans="1:11" x14ac:dyDescent="0.35">
      <c r="A252">
        <v>60</v>
      </c>
      <c r="B252" t="s">
        <v>21</v>
      </c>
      <c r="C252" s="1">
        <v>0</v>
      </c>
      <c r="D252" s="1">
        <v>0</v>
      </c>
      <c r="E252" s="1">
        <v>0</v>
      </c>
      <c r="H252">
        <v>6.5</v>
      </c>
      <c r="I252" s="1">
        <v>37.769500000000001</v>
      </c>
      <c r="J252" s="2">
        <v>495.65750000000003</v>
      </c>
      <c r="K252" s="1">
        <f t="shared" si="28"/>
        <v>68.273529260846573</v>
      </c>
    </row>
    <row r="253" spans="1:11" x14ac:dyDescent="0.35">
      <c r="A253">
        <v>60</v>
      </c>
      <c r="B253" t="s">
        <v>22</v>
      </c>
      <c r="C253" s="1">
        <v>0</v>
      </c>
      <c r="D253" s="1">
        <v>0</v>
      </c>
      <c r="E253" s="1">
        <v>0</v>
      </c>
      <c r="H253">
        <v>7</v>
      </c>
      <c r="I253" s="1">
        <v>37.463050000000003</v>
      </c>
      <c r="J253" s="2">
        <v>495.34870000000001</v>
      </c>
      <c r="K253" s="1">
        <f t="shared" si="28"/>
        <v>67.82662764128203</v>
      </c>
    </row>
    <row r="254" spans="1:11" x14ac:dyDescent="0.35">
      <c r="A254">
        <v>60</v>
      </c>
      <c r="B254" t="s">
        <v>23</v>
      </c>
      <c r="C254" s="1">
        <v>6237.8639999999996</v>
      </c>
      <c r="D254" s="1">
        <v>15837.06</v>
      </c>
      <c r="E254" s="1">
        <v>27.487929999999999</v>
      </c>
      <c r="H254">
        <v>7.5</v>
      </c>
      <c r="I254" s="1">
        <v>37.16572</v>
      </c>
      <c r="J254" s="2">
        <v>495.0421</v>
      </c>
      <c r="K254" s="1">
        <f t="shared" si="28"/>
        <v>67.394088553409375</v>
      </c>
    </row>
    <row r="255" spans="1:11" x14ac:dyDescent="0.35">
      <c r="A255">
        <v>65</v>
      </c>
      <c r="B255" t="s">
        <v>17</v>
      </c>
      <c r="C255" s="1">
        <v>0</v>
      </c>
      <c r="D255" s="1">
        <v>0</v>
      </c>
      <c r="E255" s="1">
        <v>0</v>
      </c>
      <c r="H255">
        <v>8</v>
      </c>
      <c r="I255" s="1">
        <v>36.877299999999998</v>
      </c>
      <c r="J255" s="2">
        <v>494.73759999999999</v>
      </c>
      <c r="K255" s="1">
        <f t="shared" si="28"/>
        <v>66.975647491036966</v>
      </c>
    </row>
    <row r="256" spans="1:11" x14ac:dyDescent="0.35">
      <c r="A256">
        <v>65</v>
      </c>
      <c r="B256" t="s">
        <v>18</v>
      </c>
      <c r="C256" s="1">
        <v>0</v>
      </c>
      <c r="D256" s="1">
        <v>0</v>
      </c>
      <c r="E256" s="1">
        <v>0</v>
      </c>
      <c r="H256">
        <v>8.5</v>
      </c>
      <c r="I256" s="1">
        <v>36.597569999999997</v>
      </c>
      <c r="J256" s="2">
        <v>494.43520000000001</v>
      </c>
      <c r="K256" s="1">
        <f t="shared" si="28"/>
        <v>66.570984067947194</v>
      </c>
    </row>
    <row r="257" spans="1:11" x14ac:dyDescent="0.35">
      <c r="A257">
        <v>65</v>
      </c>
      <c r="B257" t="s">
        <v>19</v>
      </c>
      <c r="C257" s="1">
        <v>0</v>
      </c>
      <c r="D257" s="1">
        <v>0</v>
      </c>
      <c r="E257" s="1">
        <v>0</v>
      </c>
      <c r="H257">
        <v>9</v>
      </c>
      <c r="I257" s="1">
        <v>36.32629</v>
      </c>
      <c r="J257" s="2">
        <v>494.13479999999998</v>
      </c>
      <c r="K257" s="1">
        <f t="shared" si="28"/>
        <v>66.179772653843131</v>
      </c>
    </row>
    <row r="258" spans="1:11" x14ac:dyDescent="0.35">
      <c r="A258">
        <v>65</v>
      </c>
      <c r="B258" t="s">
        <v>20</v>
      </c>
      <c r="C258" s="1">
        <v>0</v>
      </c>
      <c r="D258" s="1">
        <v>0</v>
      </c>
      <c r="E258" s="1">
        <v>0</v>
      </c>
      <c r="H258">
        <v>9.5</v>
      </c>
      <c r="I258" s="1">
        <v>36.063220000000001</v>
      </c>
      <c r="J258" s="2">
        <v>493.83620000000002</v>
      </c>
      <c r="K258" s="1">
        <f t="shared" si="28"/>
        <v>65.801717885863326</v>
      </c>
    </row>
    <row r="259" spans="1:11" x14ac:dyDescent="0.35">
      <c r="A259">
        <v>65</v>
      </c>
      <c r="B259" t="s">
        <v>21</v>
      </c>
      <c r="C259" s="1">
        <v>0</v>
      </c>
      <c r="D259" s="1">
        <v>0</v>
      </c>
      <c r="E259" s="1">
        <v>0</v>
      </c>
      <c r="H259">
        <v>10</v>
      </c>
      <c r="I259" s="1">
        <v>35.808160000000001</v>
      </c>
      <c r="J259" s="2">
        <v>493.53960000000001</v>
      </c>
      <c r="K259" s="1">
        <f t="shared" si="28"/>
        <v>65.436458103268251</v>
      </c>
    </row>
    <row r="260" spans="1:11" x14ac:dyDescent="0.35">
      <c r="A260">
        <v>65</v>
      </c>
      <c r="B260" t="s">
        <v>22</v>
      </c>
      <c r="C260" s="1">
        <v>0</v>
      </c>
      <c r="D260" s="1">
        <v>0</v>
      </c>
      <c r="E260" s="1">
        <v>0</v>
      </c>
      <c r="H260">
        <v>12</v>
      </c>
      <c r="I260" s="1">
        <v>34.863549999999996</v>
      </c>
      <c r="J260" s="2">
        <v>492.37020000000001</v>
      </c>
      <c r="K260" s="1">
        <f t="shared" si="28"/>
        <v>64.097549831077416</v>
      </c>
    </row>
    <row r="261" spans="1:11" x14ac:dyDescent="0.35">
      <c r="A261">
        <v>65</v>
      </c>
      <c r="B261" t="s">
        <v>23</v>
      </c>
      <c r="C261" s="1">
        <v>6136.1809999999996</v>
      </c>
      <c r="D261" s="1">
        <v>15764.71</v>
      </c>
      <c r="E261" s="1">
        <v>27.21669</v>
      </c>
      <c r="H261">
        <v>14</v>
      </c>
      <c r="I261" s="1">
        <v>34.030679999999997</v>
      </c>
      <c r="J261" s="2">
        <v>491.22640000000001</v>
      </c>
      <c r="K261" s="1">
        <f t="shared" si="28"/>
        <v>62.940530047437662</v>
      </c>
    </row>
    <row r="262" spans="1:11" x14ac:dyDescent="0.35">
      <c r="A262">
        <v>70</v>
      </c>
      <c r="B262" t="s">
        <v>17</v>
      </c>
      <c r="C262" s="1">
        <v>0</v>
      </c>
      <c r="D262" s="1">
        <v>0</v>
      </c>
      <c r="E262" s="1">
        <v>0</v>
      </c>
      <c r="H262">
        <v>16</v>
      </c>
      <c r="I262" s="1">
        <v>33.296999999999997</v>
      </c>
      <c r="J262" s="2">
        <v>490.10520000000002</v>
      </c>
      <c r="K262" s="1">
        <f t="shared" si="28"/>
        <v>61.946778709084789</v>
      </c>
    </row>
    <row r="263" spans="1:11" x14ac:dyDescent="0.35">
      <c r="A263">
        <v>70</v>
      </c>
      <c r="B263" t="s">
        <v>18</v>
      </c>
      <c r="C263" s="1">
        <v>0</v>
      </c>
      <c r="D263" s="1">
        <v>0</v>
      </c>
      <c r="E263" s="1">
        <v>0</v>
      </c>
      <c r="H263">
        <v>18</v>
      </c>
      <c r="I263" s="1">
        <v>32.650350000000003</v>
      </c>
      <c r="J263" s="2">
        <v>489.00369999999998</v>
      </c>
      <c r="K263" s="1">
        <f t="shared" si="28"/>
        <v>61.097740957575212</v>
      </c>
    </row>
    <row r="264" spans="1:11" x14ac:dyDescent="0.35">
      <c r="A264">
        <v>70</v>
      </c>
      <c r="B264" t="s">
        <v>19</v>
      </c>
      <c r="C264" s="1">
        <v>0</v>
      </c>
      <c r="D264" s="1">
        <v>0</v>
      </c>
      <c r="E264" s="1">
        <v>0</v>
      </c>
      <c r="H264">
        <v>20</v>
      </c>
      <c r="I264" s="1">
        <v>32.079720000000002</v>
      </c>
      <c r="J264" s="2">
        <v>487.9194</v>
      </c>
      <c r="K264" s="1">
        <f t="shared" si="28"/>
        <v>60.376310399315848</v>
      </c>
    </row>
    <row r="265" spans="1:11" x14ac:dyDescent="0.35">
      <c r="A265">
        <v>70</v>
      </c>
      <c r="B265" t="s">
        <v>20</v>
      </c>
      <c r="C265" s="1">
        <v>0</v>
      </c>
      <c r="D265" s="1">
        <v>0</v>
      </c>
      <c r="E265" s="1">
        <v>0</v>
      </c>
      <c r="H265">
        <v>22</v>
      </c>
      <c r="I265" s="1">
        <v>31.575340000000001</v>
      </c>
      <c r="J265" s="2">
        <v>486.8503</v>
      </c>
      <c r="K265" s="1">
        <f t="shared" si="28"/>
        <v>59.767054645792754</v>
      </c>
    </row>
    <row r="266" spans="1:11" x14ac:dyDescent="0.35">
      <c r="A266">
        <v>70</v>
      </c>
      <c r="B266" t="s">
        <v>21</v>
      </c>
      <c r="C266" s="1">
        <v>0</v>
      </c>
      <c r="D266" s="1">
        <v>0</v>
      </c>
      <c r="E266" s="1">
        <v>0</v>
      </c>
      <c r="H266">
        <v>24</v>
      </c>
      <c r="I266" s="1">
        <v>31.128589999999999</v>
      </c>
      <c r="J266" s="2">
        <v>485.7944</v>
      </c>
      <c r="K266" s="1">
        <f t="shared" si="28"/>
        <v>59.256288671551182</v>
      </c>
    </row>
    <row r="267" spans="1:11" x14ac:dyDescent="0.35">
      <c r="A267">
        <v>70</v>
      </c>
      <c r="B267" t="s">
        <v>22</v>
      </c>
      <c r="C267" s="1">
        <v>0</v>
      </c>
      <c r="D267" s="1">
        <v>0</v>
      </c>
      <c r="E267" s="1">
        <v>0</v>
      </c>
      <c r="H267">
        <v>26</v>
      </c>
      <c r="I267" s="1">
        <v>30.73188</v>
      </c>
      <c r="J267" s="2">
        <v>484.75009999999997</v>
      </c>
      <c r="K267" s="1">
        <f t="shared" si="28"/>
        <v>58.831790288093757</v>
      </c>
    </row>
    <row r="268" spans="1:11" x14ac:dyDescent="0.35">
      <c r="A268">
        <v>70</v>
      </c>
      <c r="B268" t="s">
        <v>23</v>
      </c>
      <c r="C268" s="1">
        <v>6044.1719999999996</v>
      </c>
      <c r="D268" s="1">
        <v>15679.45</v>
      </c>
      <c r="E268" s="1">
        <v>26.95675</v>
      </c>
      <c r="H268">
        <v>28</v>
      </c>
      <c r="I268" s="1">
        <v>30.37846</v>
      </c>
      <c r="J268" s="2">
        <v>483.71600000000001</v>
      </c>
      <c r="K268" s="1">
        <f t="shared" si="28"/>
        <v>58.482562125108792</v>
      </c>
    </row>
    <row r="269" spans="1:11" x14ac:dyDescent="0.35">
      <c r="A269">
        <v>75</v>
      </c>
      <c r="B269" t="s">
        <v>17</v>
      </c>
      <c r="C269" s="1">
        <v>0</v>
      </c>
      <c r="D269" s="1">
        <v>0</v>
      </c>
      <c r="E269" s="1">
        <v>0</v>
      </c>
      <c r="H269">
        <v>30</v>
      </c>
      <c r="I269" s="1">
        <v>30.06249</v>
      </c>
      <c r="J269" s="2">
        <v>482.69099999999997</v>
      </c>
      <c r="K269" s="1">
        <f t="shared" si="28"/>
        <v>58.198985477611849</v>
      </c>
    </row>
    <row r="270" spans="1:11" x14ac:dyDescent="0.35">
      <c r="A270">
        <v>75</v>
      </c>
      <c r="B270" t="s">
        <v>18</v>
      </c>
      <c r="C270" s="1">
        <v>0</v>
      </c>
      <c r="D270" s="1">
        <v>0</v>
      </c>
      <c r="E270" s="1">
        <v>0</v>
      </c>
      <c r="H270">
        <v>35</v>
      </c>
      <c r="I270" s="1">
        <v>29.404129999999999</v>
      </c>
      <c r="J270" s="2">
        <v>480.16120000000001</v>
      </c>
      <c r="K270" s="1">
        <f t="shared" si="28"/>
        <v>57.723769809317588</v>
      </c>
    </row>
    <row r="271" spans="1:11" x14ac:dyDescent="0.35">
      <c r="A271">
        <v>75</v>
      </c>
      <c r="B271" t="s">
        <v>19</v>
      </c>
      <c r="C271" s="1">
        <v>0</v>
      </c>
      <c r="D271" s="1">
        <v>0</v>
      </c>
      <c r="E271" s="1">
        <v>0</v>
      </c>
      <c r="H271">
        <v>40</v>
      </c>
      <c r="I271" s="1">
        <v>28.885079999999999</v>
      </c>
      <c r="J271" s="2">
        <v>477.66879999999998</v>
      </c>
      <c r="K271" s="1">
        <f t="shared" si="28"/>
        <v>57.500288471893832</v>
      </c>
    </row>
    <row r="272" spans="1:11" x14ac:dyDescent="0.35">
      <c r="A272">
        <v>75</v>
      </c>
      <c r="B272" t="s">
        <v>20</v>
      </c>
      <c r="C272" s="1">
        <v>0</v>
      </c>
      <c r="D272" s="1">
        <v>0</v>
      </c>
      <c r="E272" s="1">
        <v>0</v>
      </c>
      <c r="H272">
        <v>45</v>
      </c>
      <c r="I272" s="1">
        <v>28.46003</v>
      </c>
      <c r="J272" s="2">
        <v>475.20490000000001</v>
      </c>
      <c r="K272" s="1">
        <f t="shared" si="28"/>
        <v>57.450885030975911</v>
      </c>
    </row>
    <row r="273" spans="1:11" x14ac:dyDescent="0.35">
      <c r="A273">
        <v>75</v>
      </c>
      <c r="B273" t="s">
        <v>21</v>
      </c>
      <c r="C273" s="1">
        <v>0</v>
      </c>
      <c r="D273" s="1">
        <v>0</v>
      </c>
      <c r="E273" s="1">
        <v>0</v>
      </c>
      <c r="H273">
        <v>50</v>
      </c>
      <c r="I273" s="1">
        <v>28.097999999999999</v>
      </c>
      <c r="J273" s="2">
        <v>472.76400000000001</v>
      </c>
      <c r="K273" s="1">
        <f t="shared" si="28"/>
        <v>57.521443394792577</v>
      </c>
    </row>
    <row r="274" spans="1:11" x14ac:dyDescent="0.35">
      <c r="A274">
        <v>75</v>
      </c>
      <c r="B274" t="s">
        <v>22</v>
      </c>
      <c r="C274" s="1">
        <v>0</v>
      </c>
      <c r="D274" s="1">
        <v>0</v>
      </c>
      <c r="E274" s="1">
        <v>0</v>
      </c>
      <c r="H274">
        <v>55</v>
      </c>
      <c r="I274" s="1">
        <v>27.778490000000001</v>
      </c>
      <c r="J274" s="2">
        <v>470.34190000000001</v>
      </c>
      <c r="K274" s="1">
        <f t="shared" si="28"/>
        <v>57.675951132904977</v>
      </c>
    </row>
    <row r="275" spans="1:11" x14ac:dyDescent="0.35">
      <c r="A275">
        <v>75</v>
      </c>
      <c r="B275" t="s">
        <v>23</v>
      </c>
      <c r="C275" s="1">
        <v>5960.183</v>
      </c>
      <c r="D275" s="1">
        <v>15583</v>
      </c>
      <c r="E275" s="1">
        <v>26.700240000000001</v>
      </c>
      <c r="H275">
        <v>60</v>
      </c>
      <c r="I275" s="1">
        <v>27.487929999999999</v>
      </c>
      <c r="J275" s="2">
        <v>467.93650000000002</v>
      </c>
      <c r="K275" s="1">
        <f t="shared" si="28"/>
        <v>57.890134199057414</v>
      </c>
    </row>
    <row r="276" spans="1:11" x14ac:dyDescent="0.35">
      <c r="A276">
        <v>80</v>
      </c>
      <c r="B276" t="s">
        <v>17</v>
      </c>
      <c r="C276" s="1">
        <v>0</v>
      </c>
      <c r="D276" s="1">
        <v>0</v>
      </c>
      <c r="E276" s="1">
        <v>0</v>
      </c>
      <c r="H276">
        <v>65</v>
      </c>
      <c r="I276" s="1">
        <v>27.21669</v>
      </c>
      <c r="J276" s="2">
        <v>465.54599999999999</v>
      </c>
      <c r="K276" s="1">
        <f t="shared" si="28"/>
        <v>58.146587629886795</v>
      </c>
    </row>
    <row r="277" spans="1:11" x14ac:dyDescent="0.35">
      <c r="A277">
        <v>80</v>
      </c>
      <c r="B277" t="s">
        <v>18</v>
      </c>
      <c r="C277" s="1">
        <v>0</v>
      </c>
      <c r="D277" s="1">
        <v>0</v>
      </c>
      <c r="E277" s="1">
        <v>0</v>
      </c>
      <c r="H277">
        <v>70</v>
      </c>
      <c r="I277" s="1">
        <v>26.95675</v>
      </c>
      <c r="J277" s="2">
        <v>463.1696</v>
      </c>
      <c r="K277" s="1">
        <f t="shared" si="28"/>
        <v>58.430001833027312</v>
      </c>
    </row>
    <row r="278" spans="1:11" x14ac:dyDescent="0.35">
      <c r="A278">
        <v>80</v>
      </c>
      <c r="B278" t="s">
        <v>19</v>
      </c>
      <c r="C278" s="1">
        <v>0</v>
      </c>
      <c r="D278" s="1">
        <v>0</v>
      </c>
      <c r="E278" s="1">
        <v>0</v>
      </c>
      <c r="H278">
        <v>75</v>
      </c>
      <c r="I278" s="1">
        <v>26.700240000000001</v>
      </c>
      <c r="J278" s="2">
        <v>460.80680000000001</v>
      </c>
      <c r="K278" s="1">
        <f t="shared" si="28"/>
        <v>58.724370939260275</v>
      </c>
    </row>
    <row r="279" spans="1:11" x14ac:dyDescent="0.35">
      <c r="A279">
        <v>80</v>
      </c>
      <c r="B279" t="s">
        <v>20</v>
      </c>
      <c r="C279" s="1">
        <v>0</v>
      </c>
      <c r="D279" s="1">
        <v>0</v>
      </c>
      <c r="E279" s="1">
        <v>0</v>
      </c>
      <c r="H279">
        <v>80</v>
      </c>
      <c r="I279" s="1">
        <v>26.439830000000001</v>
      </c>
      <c r="J279" s="2">
        <v>458.45819999999998</v>
      </c>
      <c r="K279" s="1">
        <f t="shared" si="28"/>
        <v>59.01352517936224</v>
      </c>
    </row>
    <row r="280" spans="1:11" x14ac:dyDescent="0.35">
      <c r="A280">
        <v>80</v>
      </c>
      <c r="B280" t="s">
        <v>21</v>
      </c>
      <c r="C280" s="1">
        <v>0</v>
      </c>
      <c r="D280" s="1">
        <v>0</v>
      </c>
      <c r="E280" s="1">
        <v>0</v>
      </c>
      <c r="H280">
        <v>85</v>
      </c>
      <c r="I280" s="1">
        <v>26.169460000000001</v>
      </c>
      <c r="J280" s="2">
        <v>456.12479999999999</v>
      </c>
      <c r="K280" s="1">
        <f t="shared" si="28"/>
        <v>59.28304246980808</v>
      </c>
    </row>
    <row r="281" spans="1:11" x14ac:dyDescent="0.35">
      <c r="A281">
        <v>80</v>
      </c>
      <c r="B281" t="s">
        <v>22</v>
      </c>
      <c r="C281" s="1">
        <v>0</v>
      </c>
      <c r="D281" s="1">
        <v>0</v>
      </c>
      <c r="E281" s="1">
        <v>0</v>
      </c>
      <c r="H281">
        <v>90</v>
      </c>
      <c r="I281" s="1">
        <v>25.885529999999999</v>
      </c>
      <c r="J281" s="2">
        <v>453.80770000000001</v>
      </c>
      <c r="K281" s="1">
        <f t="shared" si="28"/>
        <v>59.523245282598545</v>
      </c>
    </row>
    <row r="282" spans="1:11" x14ac:dyDescent="0.35">
      <c r="A282">
        <v>80</v>
      </c>
      <c r="B282" t="s">
        <v>23</v>
      </c>
      <c r="C282" s="1">
        <v>5882.335</v>
      </c>
      <c r="D282" s="1">
        <v>15476.1</v>
      </c>
      <c r="E282" s="1">
        <v>26.439830000000001</v>
      </c>
      <c r="H282">
        <v>95</v>
      </c>
      <c r="I282" s="1">
        <v>25.58745</v>
      </c>
      <c r="J282" s="2">
        <v>451.50869999999998</v>
      </c>
      <c r="K282" s="1">
        <f t="shared" si="28"/>
        <v>59.730624176355967</v>
      </c>
    </row>
    <row r="283" spans="1:11" x14ac:dyDescent="0.35">
      <c r="A283">
        <v>85</v>
      </c>
      <c r="B283" t="s">
        <v>17</v>
      </c>
      <c r="C283" s="1">
        <v>0</v>
      </c>
      <c r="D283" s="1">
        <v>0</v>
      </c>
      <c r="E283" s="1">
        <v>0</v>
      </c>
      <c r="H283">
        <v>100</v>
      </c>
      <c r="I283" s="1">
        <v>25.276910000000001</v>
      </c>
      <c r="J283" s="2">
        <v>449.22919999999999</v>
      </c>
      <c r="K283" s="1">
        <f t="shared" si="28"/>
        <v>59.907030000219812</v>
      </c>
    </row>
    <row r="284" spans="1:11" x14ac:dyDescent="0.35">
      <c r="A284">
        <v>85</v>
      </c>
      <c r="B284" t="s">
        <v>18</v>
      </c>
      <c r="C284" s="1">
        <v>0</v>
      </c>
      <c r="D284" s="1">
        <v>0</v>
      </c>
      <c r="E284" s="1">
        <v>0</v>
      </c>
      <c r="H284">
        <v>105</v>
      </c>
      <c r="I284" s="1">
        <v>24.957170000000001</v>
      </c>
      <c r="J284" s="2">
        <v>446.97050000000002</v>
      </c>
      <c r="K284" s="1">
        <f t="shared" si="28"/>
        <v>60.058265223818658</v>
      </c>
    </row>
    <row r="285" spans="1:11" x14ac:dyDescent="0.35">
      <c r="A285">
        <v>85</v>
      </c>
      <c r="B285" t="s">
        <v>19</v>
      </c>
      <c r="C285" s="1">
        <v>0</v>
      </c>
      <c r="D285" s="1">
        <v>0</v>
      </c>
      <c r="E285" s="1">
        <v>0</v>
      </c>
      <c r="H285">
        <v>110</v>
      </c>
      <c r="I285" s="1">
        <v>24.631900000000002</v>
      </c>
      <c r="J285" s="2">
        <v>444.7337</v>
      </c>
      <c r="K285" s="1">
        <f t="shared" si="28"/>
        <v>60.191596977303178</v>
      </c>
    </row>
    <row r="286" spans="1:11" x14ac:dyDescent="0.35">
      <c r="A286">
        <v>85</v>
      </c>
      <c r="B286" t="s">
        <v>20</v>
      </c>
      <c r="C286" s="1">
        <v>0</v>
      </c>
      <c r="D286" s="1">
        <v>0</v>
      </c>
      <c r="E286" s="1">
        <v>0</v>
      </c>
      <c r="H286">
        <v>115</v>
      </c>
      <c r="I286" s="1">
        <v>24.304500000000001</v>
      </c>
      <c r="J286" s="2">
        <v>442.51940000000002</v>
      </c>
      <c r="K286" s="1">
        <f t="shared" si="28"/>
        <v>60.314304413246667</v>
      </c>
    </row>
    <row r="287" spans="1:11" x14ac:dyDescent="0.35">
      <c r="A287">
        <v>85</v>
      </c>
      <c r="B287" t="s">
        <v>21</v>
      </c>
      <c r="C287" s="1">
        <v>0</v>
      </c>
      <c r="D287" s="1">
        <v>0</v>
      </c>
      <c r="E287" s="1">
        <v>0</v>
      </c>
      <c r="H287">
        <v>120</v>
      </c>
      <c r="I287" s="1">
        <v>23.977550000000001</v>
      </c>
      <c r="J287" s="2">
        <v>440.32799999999997</v>
      </c>
      <c r="K287" s="1">
        <f t="shared" si="28"/>
        <v>60.432155865513117</v>
      </c>
    </row>
    <row r="288" spans="1:11" x14ac:dyDescent="0.35">
      <c r="A288">
        <v>85</v>
      </c>
      <c r="B288" t="s">
        <v>22</v>
      </c>
      <c r="C288" s="1">
        <v>0</v>
      </c>
      <c r="D288" s="1">
        <v>0</v>
      </c>
      <c r="E288" s="1">
        <v>0</v>
      </c>
      <c r="H288">
        <v>125</v>
      </c>
      <c r="I288" s="1">
        <v>23.65258</v>
      </c>
      <c r="J288" s="2">
        <v>438.15960000000001</v>
      </c>
      <c r="K288" s="1">
        <f t="shared" si="28"/>
        <v>60.548734521146429</v>
      </c>
    </row>
    <row r="289" spans="1:11" x14ac:dyDescent="0.35">
      <c r="A289">
        <v>85</v>
      </c>
      <c r="B289" t="s">
        <v>23</v>
      </c>
      <c r="C289" s="1">
        <v>5808.78</v>
      </c>
      <c r="D289" s="1">
        <v>15430.85</v>
      </c>
      <c r="E289" s="1">
        <v>26.169460000000001</v>
      </c>
      <c r="H289">
        <v>130</v>
      </c>
      <c r="I289" s="1">
        <v>23.33034</v>
      </c>
      <c r="J289" s="2">
        <v>436.0145</v>
      </c>
      <c r="K289" s="1">
        <f t="shared" si="28"/>
        <v>60.665736782386674</v>
      </c>
    </row>
    <row r="290" spans="1:11" x14ac:dyDescent="0.35">
      <c r="A290">
        <v>90</v>
      </c>
      <c r="B290" t="s">
        <v>17</v>
      </c>
      <c r="C290" s="1">
        <v>0</v>
      </c>
      <c r="D290" s="1">
        <v>0</v>
      </c>
      <c r="E290" s="1">
        <v>0</v>
      </c>
      <c r="H290">
        <v>135</v>
      </c>
      <c r="I290" s="1">
        <v>23.010940000000002</v>
      </c>
      <c r="J290" s="2">
        <v>433.89269999999999</v>
      </c>
      <c r="K290" s="1">
        <f t="shared" si="28"/>
        <v>60.783412491926889</v>
      </c>
    </row>
    <row r="291" spans="1:11" x14ac:dyDescent="0.35">
      <c r="A291">
        <v>90</v>
      </c>
      <c r="B291" t="s">
        <v>18</v>
      </c>
      <c r="C291" s="1">
        <v>0</v>
      </c>
      <c r="D291" s="1">
        <v>0</v>
      </c>
      <c r="E291" s="1">
        <v>0</v>
      </c>
      <c r="H291">
        <v>140</v>
      </c>
      <c r="I291" s="1">
        <v>22.694189999999999</v>
      </c>
      <c r="J291" s="2">
        <v>431.79419999999999</v>
      </c>
      <c r="K291" s="1">
        <f t="shared" si="28"/>
        <v>60.901221887637618</v>
      </c>
    </row>
    <row r="292" spans="1:11" x14ac:dyDescent="0.35">
      <c r="A292">
        <v>90</v>
      </c>
      <c r="B292" t="s">
        <v>19</v>
      </c>
      <c r="C292" s="1">
        <v>0</v>
      </c>
      <c r="D292" s="1">
        <v>0</v>
      </c>
      <c r="E292" s="1">
        <v>0</v>
      </c>
      <c r="H292">
        <v>145</v>
      </c>
      <c r="I292" s="1">
        <v>22.379829999999998</v>
      </c>
      <c r="J292" s="2">
        <v>429.7192</v>
      </c>
      <c r="K292" s="1">
        <f t="shared" si="28"/>
        <v>61.018305009869039</v>
      </c>
    </row>
    <row r="293" spans="1:11" x14ac:dyDescent="0.35">
      <c r="A293">
        <v>90</v>
      </c>
      <c r="B293" t="s">
        <v>20</v>
      </c>
      <c r="C293" s="1">
        <v>0</v>
      </c>
      <c r="D293" s="1">
        <v>0</v>
      </c>
      <c r="E293" s="1">
        <v>0</v>
      </c>
      <c r="H293">
        <v>150</v>
      </c>
      <c r="I293" s="1">
        <v>22.067589999999999</v>
      </c>
      <c r="J293" s="2">
        <v>427.66750000000002</v>
      </c>
      <c r="K293" s="1">
        <f t="shared" si="28"/>
        <v>61.133909580664671</v>
      </c>
    </row>
    <row r="294" spans="1:11" x14ac:dyDescent="0.35">
      <c r="A294">
        <v>90</v>
      </c>
      <c r="B294" t="s">
        <v>21</v>
      </c>
      <c r="C294" s="1">
        <v>0</v>
      </c>
      <c r="D294" s="1">
        <v>0</v>
      </c>
      <c r="E294" s="1">
        <v>0</v>
      </c>
      <c r="H294">
        <v>155</v>
      </c>
      <c r="I294" s="1">
        <v>21.757349999999999</v>
      </c>
      <c r="J294" s="2">
        <v>425.6395</v>
      </c>
      <c r="K294" s="1">
        <f t="shared" si="28"/>
        <v>61.247366050051482</v>
      </c>
    </row>
    <row r="295" spans="1:11" x14ac:dyDescent="0.35">
      <c r="A295">
        <v>90</v>
      </c>
      <c r="B295" t="s">
        <v>22</v>
      </c>
      <c r="C295" s="1">
        <v>0</v>
      </c>
      <c r="D295" s="1">
        <v>0</v>
      </c>
      <c r="E295" s="1">
        <v>0</v>
      </c>
      <c r="H295">
        <v>160</v>
      </c>
      <c r="I295" s="1">
        <v>21.44903</v>
      </c>
      <c r="J295" s="2">
        <v>423.63510000000002</v>
      </c>
      <c r="K295" s="1">
        <f t="shared" si="28"/>
        <v>61.358324241189607</v>
      </c>
    </row>
    <row r="296" spans="1:11" x14ac:dyDescent="0.35">
      <c r="A296">
        <v>90</v>
      </c>
      <c r="B296" t="s">
        <v>23</v>
      </c>
      <c r="C296" s="1">
        <v>5737.93</v>
      </c>
      <c r="D296" s="1">
        <v>15335.08</v>
      </c>
      <c r="E296" s="1">
        <v>25.885529999999999</v>
      </c>
      <c r="H296">
        <v>165</v>
      </c>
      <c r="I296" s="1">
        <v>21.142589999999998</v>
      </c>
      <c r="J296" s="2">
        <v>421.65449999999998</v>
      </c>
      <c r="K296" s="1">
        <f t="shared" si="28"/>
        <v>61.466378752309488</v>
      </c>
    </row>
    <row r="297" spans="1:11" x14ac:dyDescent="0.35">
      <c r="A297">
        <v>95</v>
      </c>
      <c r="B297" t="s">
        <v>17</v>
      </c>
      <c r="C297" s="1">
        <v>0</v>
      </c>
      <c r="D297" s="1">
        <v>0</v>
      </c>
      <c r="E297" s="1">
        <v>0</v>
      </c>
      <c r="H297">
        <v>170</v>
      </c>
      <c r="I297" s="1">
        <v>20.838080000000001</v>
      </c>
      <c r="J297" s="2">
        <v>419.6977</v>
      </c>
      <c r="K297" s="1">
        <f t="shared" si="28"/>
        <v>61.571468727643108</v>
      </c>
    </row>
    <row r="298" spans="1:11" x14ac:dyDescent="0.35">
      <c r="A298">
        <v>95</v>
      </c>
      <c r="B298" t="s">
        <v>18</v>
      </c>
      <c r="C298" s="1">
        <v>0</v>
      </c>
      <c r="D298" s="1">
        <v>0</v>
      </c>
      <c r="E298" s="1">
        <v>0</v>
      </c>
      <c r="H298">
        <v>175</v>
      </c>
      <c r="I298" s="1">
        <v>20.535540000000001</v>
      </c>
      <c r="J298" s="2">
        <v>417.7647</v>
      </c>
      <c r="K298" s="1">
        <f t="shared" si="28"/>
        <v>61.673502804251768</v>
      </c>
    </row>
    <row r="299" spans="1:11" x14ac:dyDescent="0.35">
      <c r="A299">
        <v>95</v>
      </c>
      <c r="B299" t="s">
        <v>19</v>
      </c>
      <c r="C299" s="1">
        <v>0</v>
      </c>
      <c r="D299" s="1">
        <v>0</v>
      </c>
      <c r="E299" s="1">
        <v>0</v>
      </c>
      <c r="H299">
        <v>180</v>
      </c>
      <c r="I299" s="1">
        <v>20.23509</v>
      </c>
      <c r="J299" s="2">
        <v>415.85579999999999</v>
      </c>
      <c r="K299" s="1">
        <f t="shared" si="28"/>
        <v>61.77247151505734</v>
      </c>
    </row>
    <row r="300" spans="1:11" x14ac:dyDescent="0.35">
      <c r="A300">
        <v>95</v>
      </c>
      <c r="B300" t="s">
        <v>20</v>
      </c>
      <c r="C300" s="1">
        <v>0</v>
      </c>
      <c r="D300" s="1">
        <v>0</v>
      </c>
      <c r="E300" s="1">
        <v>0</v>
      </c>
      <c r="H300">
        <v>185</v>
      </c>
      <c r="I300" s="1">
        <v>19.936789999999998</v>
      </c>
      <c r="J300" s="2">
        <v>413.97070000000002</v>
      </c>
      <c r="K300" s="1">
        <f t="shared" si="28"/>
        <v>61.868507098463176</v>
      </c>
    </row>
    <row r="301" spans="1:11" x14ac:dyDescent="0.35">
      <c r="A301">
        <v>95</v>
      </c>
      <c r="B301" t="s">
        <v>21</v>
      </c>
      <c r="C301" s="1">
        <v>0</v>
      </c>
      <c r="D301" s="1">
        <v>0</v>
      </c>
      <c r="E301" s="1">
        <v>0</v>
      </c>
      <c r="H301">
        <v>190</v>
      </c>
      <c r="I301" s="1">
        <v>19.640709999999999</v>
      </c>
      <c r="J301" s="2">
        <v>412.10969999999998</v>
      </c>
      <c r="K301" s="1">
        <f t="shared" si="28"/>
        <v>61.961455458050267</v>
      </c>
    </row>
    <row r="302" spans="1:11" x14ac:dyDescent="0.35">
      <c r="A302">
        <v>95</v>
      </c>
      <c r="B302" t="s">
        <v>22</v>
      </c>
      <c r="C302" s="1">
        <v>0</v>
      </c>
      <c r="D302" s="1">
        <v>0</v>
      </c>
      <c r="E302" s="1">
        <v>0</v>
      </c>
      <c r="H302">
        <v>195</v>
      </c>
      <c r="I302" s="1">
        <v>19.346900000000002</v>
      </c>
      <c r="J302" s="2">
        <v>410.27260000000001</v>
      </c>
      <c r="K302" s="1">
        <f t="shared" si="28"/>
        <v>62.051372255958618</v>
      </c>
    </row>
    <row r="303" spans="1:11" x14ac:dyDescent="0.35">
      <c r="A303">
        <v>95</v>
      </c>
      <c r="B303" t="s">
        <v>23</v>
      </c>
      <c r="C303" s="1">
        <v>5668.5630000000001</v>
      </c>
      <c r="D303" s="1">
        <v>15196.74</v>
      </c>
      <c r="E303" s="1">
        <v>25.58745</v>
      </c>
      <c r="H303">
        <v>200</v>
      </c>
      <c r="I303" s="1">
        <v>19.055440000000001</v>
      </c>
      <c r="J303" s="2">
        <v>408.45949999999999</v>
      </c>
      <c r="K303" s="1">
        <f t="shared" si="28"/>
        <v>62.138247585320414</v>
      </c>
    </row>
    <row r="304" spans="1:11" x14ac:dyDescent="0.35">
      <c r="A304">
        <v>100</v>
      </c>
      <c r="B304" t="s">
        <v>17</v>
      </c>
      <c r="C304" s="1">
        <v>0</v>
      </c>
      <c r="D304" s="1">
        <v>0</v>
      </c>
      <c r="E304" s="1">
        <v>0</v>
      </c>
      <c r="H304">
        <v>205</v>
      </c>
      <c r="I304" s="1">
        <v>18.76634</v>
      </c>
      <c r="J304" s="2">
        <v>406.6703</v>
      </c>
      <c r="K304" s="1">
        <f t="shared" si="28"/>
        <v>62.221959204997063</v>
      </c>
    </row>
    <row r="305" spans="1:11" x14ac:dyDescent="0.35">
      <c r="A305">
        <v>100</v>
      </c>
      <c r="B305" t="s">
        <v>18</v>
      </c>
      <c r="C305" s="1">
        <v>0</v>
      </c>
      <c r="D305" s="1">
        <v>0</v>
      </c>
      <c r="E305" s="1">
        <v>0</v>
      </c>
      <c r="H305">
        <v>210</v>
      </c>
      <c r="I305" s="1">
        <v>18.479690000000002</v>
      </c>
      <c r="J305" s="2">
        <v>404.90499999999997</v>
      </c>
      <c r="K305" s="1">
        <f t="shared" ref="K305:K368" si="29">-I305/($K$237*($K$238-J305))</f>
        <v>62.302591451649235</v>
      </c>
    </row>
    <row r="306" spans="1:11" x14ac:dyDescent="0.35">
      <c r="A306">
        <v>100</v>
      </c>
      <c r="B306" t="s">
        <v>19</v>
      </c>
      <c r="C306" s="1">
        <v>0</v>
      </c>
      <c r="D306" s="1">
        <v>0</v>
      </c>
      <c r="E306" s="1">
        <v>0</v>
      </c>
      <c r="H306">
        <v>215</v>
      </c>
      <c r="I306" s="1">
        <v>18.195519999999998</v>
      </c>
      <c r="J306" s="2">
        <v>403.16359999999997</v>
      </c>
      <c r="K306" s="1">
        <f t="shared" si="29"/>
        <v>62.380033054885509</v>
      </c>
    </row>
    <row r="307" spans="1:11" x14ac:dyDescent="0.35">
      <c r="A307">
        <v>100</v>
      </c>
      <c r="B307" t="s">
        <v>20</v>
      </c>
      <c r="C307" s="1">
        <v>0</v>
      </c>
      <c r="D307" s="1">
        <v>0</v>
      </c>
      <c r="E307" s="1">
        <v>0</v>
      </c>
      <c r="H307">
        <v>220</v>
      </c>
      <c r="I307" s="1">
        <v>17.913869999999999</v>
      </c>
      <c r="J307" s="2">
        <v>401.44600000000003</v>
      </c>
      <c r="K307" s="1">
        <f t="shared" si="29"/>
        <v>62.454265989472468</v>
      </c>
    </row>
    <row r="308" spans="1:11" x14ac:dyDescent="0.35">
      <c r="A308">
        <v>100</v>
      </c>
      <c r="B308" t="s">
        <v>21</v>
      </c>
      <c r="C308" s="1">
        <v>0</v>
      </c>
      <c r="D308" s="1">
        <v>0</v>
      </c>
      <c r="E308" s="1">
        <v>0</v>
      </c>
      <c r="H308">
        <v>225</v>
      </c>
      <c r="I308" s="1">
        <v>17.63477</v>
      </c>
      <c r="J308" s="2">
        <v>399.75209999999998</v>
      </c>
      <c r="K308" s="1">
        <f t="shared" si="29"/>
        <v>62.525240421865</v>
      </c>
    </row>
    <row r="309" spans="1:11" x14ac:dyDescent="0.35">
      <c r="A309">
        <v>100</v>
      </c>
      <c r="B309" t="s">
        <v>22</v>
      </c>
      <c r="C309" s="1">
        <v>0</v>
      </c>
      <c r="D309" s="1">
        <v>0</v>
      </c>
      <c r="E309" s="1">
        <v>0</v>
      </c>
      <c r="H309">
        <v>230</v>
      </c>
      <c r="I309" s="1">
        <v>17.358270000000001</v>
      </c>
      <c r="J309" s="2">
        <v>398.08190000000002</v>
      </c>
      <c r="K309" s="1">
        <f t="shared" si="29"/>
        <v>62.592916373940874</v>
      </c>
    </row>
    <row r="310" spans="1:11" x14ac:dyDescent="0.35">
      <c r="A310">
        <v>100</v>
      </c>
      <c r="B310" t="s">
        <v>23</v>
      </c>
      <c r="C310" s="1">
        <v>5599.8329999999996</v>
      </c>
      <c r="D310" s="1">
        <v>15026.53</v>
      </c>
      <c r="E310" s="1">
        <v>25.276910000000001</v>
      </c>
      <c r="H310">
        <v>235</v>
      </c>
      <c r="I310" s="1">
        <v>17.084379999999999</v>
      </c>
      <c r="J310" s="2">
        <v>396.43520000000001</v>
      </c>
      <c r="K310" s="1">
        <f t="shared" si="29"/>
        <v>62.657239188371854</v>
      </c>
    </row>
    <row r="311" spans="1:11" x14ac:dyDescent="0.35">
      <c r="A311">
        <v>105</v>
      </c>
      <c r="B311" t="s">
        <v>17</v>
      </c>
      <c r="C311" s="1">
        <v>0</v>
      </c>
      <c r="D311" s="1">
        <v>0</v>
      </c>
      <c r="E311" s="1">
        <v>0</v>
      </c>
      <c r="H311">
        <v>240</v>
      </c>
      <c r="I311" s="1">
        <v>16.81317</v>
      </c>
      <c r="J311" s="2">
        <v>394.81189999999998</v>
      </c>
      <c r="K311" s="1">
        <f t="shared" si="29"/>
        <v>62.718313595289722</v>
      </c>
    </row>
    <row r="312" spans="1:11" x14ac:dyDescent="0.35">
      <c r="A312">
        <v>105</v>
      </c>
      <c r="B312" t="s">
        <v>18</v>
      </c>
      <c r="C312" s="1">
        <v>0</v>
      </c>
      <c r="D312" s="1">
        <v>0</v>
      </c>
      <c r="E312" s="1">
        <v>0</v>
      </c>
      <c r="H312">
        <v>245</v>
      </c>
      <c r="I312" s="1">
        <v>16.54466</v>
      </c>
      <c r="J312" s="2">
        <v>393.21210000000002</v>
      </c>
      <c r="K312" s="1">
        <f t="shared" si="29"/>
        <v>62.775932423049909</v>
      </c>
    </row>
    <row r="313" spans="1:11" x14ac:dyDescent="0.35">
      <c r="A313">
        <v>105</v>
      </c>
      <c r="B313" t="s">
        <v>19</v>
      </c>
      <c r="C313" s="1">
        <v>0</v>
      </c>
      <c r="D313" s="1">
        <v>0</v>
      </c>
      <c r="E313" s="1">
        <v>0</v>
      </c>
      <c r="H313">
        <v>250</v>
      </c>
      <c r="I313" s="1">
        <v>16.278890000000001</v>
      </c>
      <c r="J313" s="2">
        <v>391.6354</v>
      </c>
      <c r="K313" s="1">
        <f t="shared" si="29"/>
        <v>62.830299002574314</v>
      </c>
    </row>
    <row r="314" spans="1:11" x14ac:dyDescent="0.35">
      <c r="A314">
        <v>105</v>
      </c>
      <c r="B314" t="s">
        <v>20</v>
      </c>
      <c r="C314" s="1">
        <v>0</v>
      </c>
      <c r="D314" s="1">
        <v>0</v>
      </c>
      <c r="E314" s="1">
        <v>0</v>
      </c>
      <c r="H314">
        <v>255</v>
      </c>
      <c r="I314" s="1">
        <v>16.015879999999999</v>
      </c>
      <c r="J314" s="2">
        <v>390.08190000000002</v>
      </c>
      <c r="K314" s="1">
        <f t="shared" si="29"/>
        <v>62.881209456595094</v>
      </c>
    </row>
    <row r="315" spans="1:11" x14ac:dyDescent="0.35">
      <c r="A315">
        <v>105</v>
      </c>
      <c r="B315" t="s">
        <v>21</v>
      </c>
      <c r="C315" s="1">
        <v>0</v>
      </c>
      <c r="D315" s="1">
        <v>0</v>
      </c>
      <c r="E315" s="1">
        <v>0</v>
      </c>
      <c r="H315">
        <v>260</v>
      </c>
      <c r="I315" s="1">
        <v>15.755649999999999</v>
      </c>
      <c r="J315" s="2">
        <v>388.55130000000003</v>
      </c>
      <c r="K315" s="1">
        <f t="shared" si="29"/>
        <v>62.928734947383802</v>
      </c>
    </row>
    <row r="316" spans="1:11" x14ac:dyDescent="0.35">
      <c r="A316">
        <v>105</v>
      </c>
      <c r="B316" t="s">
        <v>22</v>
      </c>
      <c r="C316" s="1">
        <v>0</v>
      </c>
      <c r="D316" s="1">
        <v>0</v>
      </c>
      <c r="E316" s="1">
        <v>0</v>
      </c>
      <c r="H316">
        <v>265</v>
      </c>
      <c r="I316" s="1">
        <v>15.49821</v>
      </c>
      <c r="J316" s="2">
        <v>387.04349999999999</v>
      </c>
      <c r="K316" s="1">
        <f t="shared" si="29"/>
        <v>62.972772376933975</v>
      </c>
    </row>
    <row r="317" spans="1:11" x14ac:dyDescent="0.35">
      <c r="A317">
        <v>105</v>
      </c>
      <c r="B317" t="s">
        <v>23</v>
      </c>
      <c r="C317" s="1">
        <v>5531.2520000000004</v>
      </c>
      <c r="D317" s="1">
        <v>14835.48</v>
      </c>
      <c r="E317" s="1">
        <v>24.957170000000001</v>
      </c>
      <c r="H317">
        <v>270</v>
      </c>
      <c r="I317" s="1">
        <v>15.24362</v>
      </c>
      <c r="J317" s="2">
        <v>385.55840000000001</v>
      </c>
      <c r="K317" s="1">
        <f t="shared" si="29"/>
        <v>63.013423803428815</v>
      </c>
    </row>
    <row r="318" spans="1:11" x14ac:dyDescent="0.35">
      <c r="A318">
        <v>110</v>
      </c>
      <c r="B318" t="s">
        <v>17</v>
      </c>
      <c r="C318" s="1">
        <v>0</v>
      </c>
      <c r="D318" s="1">
        <v>0</v>
      </c>
      <c r="E318" s="1">
        <v>0</v>
      </c>
      <c r="H318">
        <v>275</v>
      </c>
      <c r="I318" s="1">
        <v>14.99189</v>
      </c>
      <c r="J318" s="2">
        <v>384.0958</v>
      </c>
      <c r="K318" s="1">
        <f t="shared" si="29"/>
        <v>63.050668927314774</v>
      </c>
    </row>
    <row r="319" spans="1:11" x14ac:dyDescent="0.35">
      <c r="A319">
        <v>110</v>
      </c>
      <c r="B319" t="s">
        <v>18</v>
      </c>
      <c r="C319" s="1">
        <v>0</v>
      </c>
      <c r="D319" s="1">
        <v>0</v>
      </c>
      <c r="E319" s="1">
        <v>0</v>
      </c>
      <c r="H319">
        <v>280</v>
      </c>
      <c r="I319" s="1">
        <v>14.743040000000001</v>
      </c>
      <c r="J319" s="2">
        <v>382.65559999999999</v>
      </c>
      <c r="K319" s="1">
        <f t="shared" si="29"/>
        <v>63.084458408720764</v>
      </c>
    </row>
    <row r="320" spans="1:11" x14ac:dyDescent="0.35">
      <c r="A320">
        <v>110</v>
      </c>
      <c r="B320" t="s">
        <v>19</v>
      </c>
      <c r="C320" s="1">
        <v>0</v>
      </c>
      <c r="D320" s="1">
        <v>0</v>
      </c>
      <c r="E320" s="1">
        <v>0</v>
      </c>
      <c r="H320">
        <v>285</v>
      </c>
      <c r="I320" s="1">
        <v>14.49708</v>
      </c>
      <c r="J320" s="2">
        <v>381.23759999999999</v>
      </c>
      <c r="K320" s="1">
        <f t="shared" si="29"/>
        <v>63.114779428864757</v>
      </c>
    </row>
    <row r="321" spans="1:11" x14ac:dyDescent="0.35">
      <c r="A321">
        <v>110</v>
      </c>
      <c r="B321" t="s">
        <v>20</v>
      </c>
      <c r="C321" s="1">
        <v>0</v>
      </c>
      <c r="D321" s="1">
        <v>0</v>
      </c>
      <c r="E321" s="1">
        <v>0</v>
      </c>
      <c r="H321">
        <v>290</v>
      </c>
      <c r="I321" s="1">
        <v>14.254020000000001</v>
      </c>
      <c r="J321" s="2">
        <v>379.8415</v>
      </c>
      <c r="K321" s="1">
        <f t="shared" si="29"/>
        <v>63.141703442465897</v>
      </c>
    </row>
    <row r="322" spans="1:11" x14ac:dyDescent="0.35">
      <c r="A322">
        <v>110</v>
      </c>
      <c r="B322" t="s">
        <v>21</v>
      </c>
      <c r="C322" s="1">
        <v>0</v>
      </c>
      <c r="D322" s="1">
        <v>0</v>
      </c>
      <c r="E322" s="1">
        <v>0</v>
      </c>
      <c r="H322">
        <v>295</v>
      </c>
      <c r="I322" s="1">
        <v>14.01388</v>
      </c>
      <c r="J322" s="2">
        <v>378.46730000000002</v>
      </c>
      <c r="K322" s="1">
        <f t="shared" si="29"/>
        <v>63.165116732890993</v>
      </c>
    </row>
    <row r="323" spans="1:11" x14ac:dyDescent="0.35">
      <c r="A323">
        <v>110</v>
      </c>
      <c r="B323" t="s">
        <v>22</v>
      </c>
      <c r="C323" s="1">
        <v>0</v>
      </c>
      <c r="D323" s="1">
        <v>0</v>
      </c>
      <c r="E323" s="1">
        <v>0</v>
      </c>
      <c r="H323">
        <v>300</v>
      </c>
      <c r="I323" s="1">
        <v>13.77666</v>
      </c>
      <c r="J323" s="2">
        <v>377.1146</v>
      </c>
      <c r="K323" s="1">
        <f t="shared" si="29"/>
        <v>63.185139412896625</v>
      </c>
    </row>
    <row r="324" spans="1:11" x14ac:dyDescent="0.35">
      <c r="A324">
        <v>110</v>
      </c>
      <c r="B324" t="s">
        <v>23</v>
      </c>
      <c r="C324" s="1">
        <v>5459.4809999999998</v>
      </c>
      <c r="D324" s="1">
        <v>14633.1</v>
      </c>
      <c r="E324" s="1">
        <v>24.631900000000002</v>
      </c>
      <c r="H324">
        <v>305</v>
      </c>
      <c r="I324" s="1">
        <v>13.54238</v>
      </c>
      <c r="J324" s="2">
        <v>375.7835</v>
      </c>
      <c r="K324" s="1">
        <f t="shared" si="29"/>
        <v>63.201582819737851</v>
      </c>
    </row>
    <row r="325" spans="1:11" x14ac:dyDescent="0.35">
      <c r="A325">
        <v>115</v>
      </c>
      <c r="B325" t="s">
        <v>17</v>
      </c>
      <c r="C325" s="1">
        <v>0</v>
      </c>
      <c r="D325" s="1">
        <v>0</v>
      </c>
      <c r="E325" s="1">
        <v>0</v>
      </c>
      <c r="H325">
        <v>310</v>
      </c>
      <c r="I325" s="1">
        <v>13.31104</v>
      </c>
      <c r="J325" s="2">
        <v>374.47359999999998</v>
      </c>
      <c r="K325" s="1">
        <f t="shared" si="29"/>
        <v>63.214580250777701</v>
      </c>
    </row>
    <row r="326" spans="1:11" x14ac:dyDescent="0.35">
      <c r="A326">
        <v>115</v>
      </c>
      <c r="B326" t="s">
        <v>18</v>
      </c>
      <c r="C326" s="1">
        <v>0</v>
      </c>
      <c r="D326" s="1">
        <v>0</v>
      </c>
      <c r="E326" s="1">
        <v>0</v>
      </c>
      <c r="H326">
        <v>315</v>
      </c>
      <c r="I326" s="1">
        <v>13.082660000000001</v>
      </c>
      <c r="J326" s="2">
        <v>373.18470000000002</v>
      </c>
      <c r="K326" s="1">
        <f t="shared" si="29"/>
        <v>63.224204809979717</v>
      </c>
    </row>
    <row r="327" spans="1:11" x14ac:dyDescent="0.35">
      <c r="A327">
        <v>115</v>
      </c>
      <c r="B327" t="s">
        <v>19</v>
      </c>
      <c r="C327" s="1">
        <v>0</v>
      </c>
      <c r="D327" s="1">
        <v>0</v>
      </c>
      <c r="E327" s="1">
        <v>0</v>
      </c>
      <c r="H327">
        <v>320</v>
      </c>
      <c r="I327" s="1">
        <v>12.857229999999999</v>
      </c>
      <c r="J327" s="2">
        <v>371.91660000000002</v>
      </c>
      <c r="K327" s="1">
        <f t="shared" si="29"/>
        <v>63.230393383737677</v>
      </c>
    </row>
    <row r="328" spans="1:11" x14ac:dyDescent="0.35">
      <c r="A328">
        <v>115</v>
      </c>
      <c r="B328" t="s">
        <v>20</v>
      </c>
      <c r="C328" s="1">
        <v>0</v>
      </c>
      <c r="D328" s="1">
        <v>0</v>
      </c>
      <c r="E328" s="1">
        <v>0</v>
      </c>
      <c r="H328">
        <v>325</v>
      </c>
      <c r="I328" s="1">
        <v>12.63476</v>
      </c>
      <c r="J328" s="2">
        <v>370.66919999999999</v>
      </c>
      <c r="K328" s="1">
        <f t="shared" si="29"/>
        <v>63.233095064508881</v>
      </c>
    </row>
    <row r="329" spans="1:11" x14ac:dyDescent="0.35">
      <c r="A329">
        <v>115</v>
      </c>
      <c r="B329" t="s">
        <v>21</v>
      </c>
      <c r="C329" s="1">
        <v>0</v>
      </c>
      <c r="D329" s="1">
        <v>0</v>
      </c>
      <c r="E329" s="1">
        <v>0</v>
      </c>
      <c r="H329">
        <v>330</v>
      </c>
      <c r="I329" s="1">
        <v>12.415240000000001</v>
      </c>
      <c r="J329" s="2">
        <v>369.44209999999998</v>
      </c>
      <c r="K329" s="1">
        <f t="shared" si="29"/>
        <v>63.232432828443443</v>
      </c>
    </row>
    <row r="330" spans="1:11" x14ac:dyDescent="0.35">
      <c r="A330">
        <v>115</v>
      </c>
      <c r="B330" t="s">
        <v>22</v>
      </c>
      <c r="C330" s="1">
        <v>0</v>
      </c>
      <c r="D330" s="1">
        <v>0</v>
      </c>
      <c r="E330" s="1">
        <v>0</v>
      </c>
      <c r="H330">
        <v>335</v>
      </c>
      <c r="I330" s="1">
        <v>12.19867</v>
      </c>
      <c r="J330" s="2">
        <v>368.2353</v>
      </c>
      <c r="K330" s="1">
        <f t="shared" si="29"/>
        <v>63.228225782999289</v>
      </c>
    </row>
    <row r="331" spans="1:11" x14ac:dyDescent="0.35">
      <c r="A331">
        <v>115</v>
      </c>
      <c r="B331" t="s">
        <v>23</v>
      </c>
      <c r="C331" s="1">
        <v>5386.2529999999997</v>
      </c>
      <c r="D331" s="1">
        <v>14426.68</v>
      </c>
      <c r="E331" s="1">
        <v>24.304500000000001</v>
      </c>
      <c r="H331">
        <v>340</v>
      </c>
      <c r="I331" s="1">
        <v>11.98503</v>
      </c>
      <c r="J331" s="2">
        <v>367.04829999999998</v>
      </c>
      <c r="K331" s="1">
        <f t="shared" si="29"/>
        <v>63.22065229608635</v>
      </c>
    </row>
    <row r="332" spans="1:11" x14ac:dyDescent="0.35">
      <c r="A332">
        <v>120</v>
      </c>
      <c r="B332" t="s">
        <v>17</v>
      </c>
      <c r="C332" s="1">
        <v>0</v>
      </c>
      <c r="D332" s="1">
        <v>0</v>
      </c>
      <c r="E332" s="1">
        <v>0</v>
      </c>
      <c r="H332">
        <v>345</v>
      </c>
      <c r="I332" s="1">
        <v>11.77435</v>
      </c>
      <c r="J332" s="2">
        <v>365.88119999999998</v>
      </c>
      <c r="K332" s="1">
        <f t="shared" si="29"/>
        <v>63.209602341253266</v>
      </c>
    </row>
    <row r="333" spans="1:11" x14ac:dyDescent="0.35">
      <c r="A333">
        <v>120</v>
      </c>
      <c r="B333" t="s">
        <v>18</v>
      </c>
      <c r="C333" s="1">
        <v>0</v>
      </c>
      <c r="D333" s="1">
        <v>0</v>
      </c>
      <c r="E333" s="1">
        <v>0</v>
      </c>
      <c r="H333">
        <v>350</v>
      </c>
      <c r="I333" s="1">
        <v>11.566610000000001</v>
      </c>
      <c r="J333" s="2">
        <v>364.73360000000002</v>
      </c>
      <c r="K333" s="1">
        <f t="shared" si="29"/>
        <v>63.19517929607386</v>
      </c>
    </row>
    <row r="334" spans="1:11" x14ac:dyDescent="0.35">
      <c r="A334">
        <v>120</v>
      </c>
      <c r="B334" t="s">
        <v>19</v>
      </c>
      <c r="C334" s="1">
        <v>0</v>
      </c>
      <c r="D334" s="1">
        <v>0</v>
      </c>
      <c r="E334" s="1">
        <v>0</v>
      </c>
      <c r="H334">
        <v>355</v>
      </c>
      <c r="I334" s="1">
        <v>11.36181</v>
      </c>
      <c r="J334" s="2">
        <v>363.60520000000002</v>
      </c>
      <c r="K334" s="1">
        <f t="shared" si="29"/>
        <v>63.177511830651397</v>
      </c>
    </row>
    <row r="335" spans="1:11" x14ac:dyDescent="0.35">
      <c r="A335">
        <v>120</v>
      </c>
      <c r="B335" t="s">
        <v>20</v>
      </c>
      <c r="C335" s="1">
        <v>0</v>
      </c>
      <c r="D335" s="1">
        <v>0</v>
      </c>
      <c r="E335" s="1">
        <v>0</v>
      </c>
      <c r="H335">
        <v>360</v>
      </c>
      <c r="I335" s="1">
        <v>11.159929999999999</v>
      </c>
      <c r="J335" s="2">
        <v>362.49599999999998</v>
      </c>
      <c r="K335" s="1">
        <f t="shared" si="29"/>
        <v>63.156327304842122</v>
      </c>
    </row>
    <row r="336" spans="1:11" x14ac:dyDescent="0.35">
      <c r="A336">
        <v>120</v>
      </c>
      <c r="B336" t="s">
        <v>21</v>
      </c>
      <c r="C336" s="1">
        <v>0</v>
      </c>
      <c r="D336" s="1">
        <v>0</v>
      </c>
      <c r="E336" s="1">
        <v>0</v>
      </c>
      <c r="H336">
        <v>365</v>
      </c>
      <c r="I336" s="1">
        <v>10.96097</v>
      </c>
      <c r="J336" s="2">
        <v>361.40550000000002</v>
      </c>
      <c r="K336" s="1">
        <f t="shared" si="29"/>
        <v>63.13196905387489</v>
      </c>
    </row>
    <row r="337" spans="1:11" x14ac:dyDescent="0.35">
      <c r="A337">
        <v>120</v>
      </c>
      <c r="B337" t="s">
        <v>22</v>
      </c>
      <c r="C337" s="1">
        <v>0</v>
      </c>
      <c r="D337" s="1">
        <v>0</v>
      </c>
      <c r="E337" s="1">
        <v>0</v>
      </c>
      <c r="H337">
        <v>370</v>
      </c>
      <c r="I337" s="1">
        <v>10.76491</v>
      </c>
      <c r="J337" s="2">
        <v>360.33359999999999</v>
      </c>
      <c r="K337" s="1">
        <f t="shared" si="29"/>
        <v>63.104274988080185</v>
      </c>
    </row>
    <row r="338" spans="1:11" x14ac:dyDescent="0.35">
      <c r="A338">
        <v>120</v>
      </c>
      <c r="B338" t="s">
        <v>23</v>
      </c>
      <c r="C338" s="1">
        <v>5313.7839999999997</v>
      </c>
      <c r="D338" s="1">
        <v>14221.02</v>
      </c>
      <c r="E338" s="1">
        <v>23.977550000000001</v>
      </c>
      <c r="H338">
        <v>375</v>
      </c>
      <c r="I338" s="1">
        <v>10.57175</v>
      </c>
      <c r="J338" s="2">
        <v>359.28019999999998</v>
      </c>
      <c r="K338" s="1">
        <f t="shared" si="29"/>
        <v>63.073196620334734</v>
      </c>
    </row>
    <row r="339" spans="1:11" x14ac:dyDescent="0.35">
      <c r="A339">
        <v>125</v>
      </c>
      <c r="B339" t="s">
        <v>17</v>
      </c>
      <c r="C339" s="1">
        <v>0</v>
      </c>
      <c r="D339" s="1">
        <v>0</v>
      </c>
      <c r="E339" s="1">
        <v>0</v>
      </c>
      <c r="H339">
        <v>380</v>
      </c>
      <c r="I339" s="1">
        <v>10.381460000000001</v>
      </c>
      <c r="J339" s="2">
        <v>358.2448</v>
      </c>
      <c r="K339" s="1">
        <f t="shared" si="29"/>
        <v>63.038938927148408</v>
      </c>
    </row>
    <row r="340" spans="1:11" x14ac:dyDescent="0.35">
      <c r="A340">
        <v>125</v>
      </c>
      <c r="B340" t="s">
        <v>18</v>
      </c>
      <c r="C340" s="1">
        <v>0</v>
      </c>
      <c r="D340" s="1">
        <v>0</v>
      </c>
      <c r="E340" s="1">
        <v>0</v>
      </c>
      <c r="H340">
        <v>385</v>
      </c>
      <c r="I340" s="1">
        <v>10.19403</v>
      </c>
      <c r="J340" s="2">
        <v>357.22730000000001</v>
      </c>
      <c r="K340" s="1">
        <f t="shared" si="29"/>
        <v>63.001409953605027</v>
      </c>
    </row>
    <row r="341" spans="1:11" x14ac:dyDescent="0.35">
      <c r="A341">
        <v>125</v>
      </c>
      <c r="B341" t="s">
        <v>19</v>
      </c>
      <c r="C341" s="1">
        <v>0</v>
      </c>
      <c r="D341" s="1">
        <v>0</v>
      </c>
      <c r="E341" s="1">
        <v>0</v>
      </c>
      <c r="H341">
        <v>390</v>
      </c>
      <c r="I341" s="1">
        <v>10.009449999999999</v>
      </c>
      <c r="J341" s="2">
        <v>356.22739999999999</v>
      </c>
      <c r="K341" s="1">
        <f t="shared" si="29"/>
        <v>62.960740972518025</v>
      </c>
    </row>
    <row r="342" spans="1:11" x14ac:dyDescent="0.35">
      <c r="A342">
        <v>125</v>
      </c>
      <c r="B342" t="s">
        <v>20</v>
      </c>
      <c r="C342" s="1">
        <v>0</v>
      </c>
      <c r="D342" s="1">
        <v>0</v>
      </c>
      <c r="E342" s="1">
        <v>0</v>
      </c>
      <c r="H342">
        <v>395</v>
      </c>
      <c r="I342" s="1">
        <v>9.8277099999999997</v>
      </c>
      <c r="J342" s="2">
        <v>355.245</v>
      </c>
      <c r="K342" s="1">
        <f t="shared" si="29"/>
        <v>62.916850223696493</v>
      </c>
    </row>
    <row r="343" spans="1:11" x14ac:dyDescent="0.35">
      <c r="A343">
        <v>125</v>
      </c>
      <c r="B343" t="s">
        <v>21</v>
      </c>
      <c r="C343" s="1">
        <v>0</v>
      </c>
      <c r="D343" s="1">
        <v>0</v>
      </c>
      <c r="E343" s="1">
        <v>0</v>
      </c>
      <c r="H343">
        <v>400</v>
      </c>
      <c r="I343" s="1">
        <v>9.6487850000000002</v>
      </c>
      <c r="J343" s="2">
        <v>354.27980000000002</v>
      </c>
      <c r="K343" s="1">
        <f t="shared" si="29"/>
        <v>62.869789808483404</v>
      </c>
    </row>
    <row r="344" spans="1:11" x14ac:dyDescent="0.35">
      <c r="A344">
        <v>125</v>
      </c>
      <c r="B344" t="s">
        <v>22</v>
      </c>
      <c r="C344" s="1">
        <v>0</v>
      </c>
      <c r="D344" s="1">
        <v>0</v>
      </c>
      <c r="E344" s="1">
        <v>0</v>
      </c>
      <c r="H344">
        <v>405</v>
      </c>
      <c r="I344" s="1">
        <v>9.4726579999999991</v>
      </c>
      <c r="J344" s="2">
        <v>353.33150000000001</v>
      </c>
      <c r="K344" s="1">
        <f t="shared" si="29"/>
        <v>62.819673797911257</v>
      </c>
    </row>
    <row r="345" spans="1:11" x14ac:dyDescent="0.35">
      <c r="A345">
        <v>125</v>
      </c>
      <c r="B345" t="s">
        <v>23</v>
      </c>
      <c r="C345" s="1">
        <v>5242.2719999999999</v>
      </c>
      <c r="D345" s="1">
        <v>14018.56</v>
      </c>
      <c r="E345" s="1">
        <v>23.65258</v>
      </c>
      <c r="H345">
        <v>410</v>
      </c>
      <c r="I345" s="1">
        <v>9.2993070000000007</v>
      </c>
      <c r="J345" s="2">
        <v>352.3999</v>
      </c>
      <c r="K345" s="1">
        <f t="shared" si="29"/>
        <v>62.766475863887955</v>
      </c>
    </row>
    <row r="346" spans="1:11" x14ac:dyDescent="0.35">
      <c r="A346">
        <v>130</v>
      </c>
      <c r="B346" t="s">
        <v>17</v>
      </c>
      <c r="C346" s="1">
        <v>0</v>
      </c>
      <c r="D346" s="1">
        <v>0</v>
      </c>
      <c r="E346" s="1">
        <v>0</v>
      </c>
      <c r="H346">
        <v>415</v>
      </c>
      <c r="I346" s="1">
        <v>9.1287129999999994</v>
      </c>
      <c r="J346" s="2">
        <v>351.48480000000001</v>
      </c>
      <c r="K346" s="1">
        <f t="shared" si="29"/>
        <v>62.710193559490477</v>
      </c>
    </row>
    <row r="347" spans="1:11" x14ac:dyDescent="0.35">
      <c r="A347">
        <v>130</v>
      </c>
      <c r="B347" t="s">
        <v>18</v>
      </c>
      <c r="C347" s="1">
        <v>0</v>
      </c>
      <c r="D347" s="1">
        <v>0</v>
      </c>
      <c r="E347" s="1">
        <v>0</v>
      </c>
      <c r="H347">
        <v>420</v>
      </c>
      <c r="I347" s="1">
        <v>8.9608530000000002</v>
      </c>
      <c r="J347" s="2">
        <v>350.58589999999998</v>
      </c>
      <c r="K347" s="1">
        <f t="shared" si="29"/>
        <v>62.65092531361244</v>
      </c>
    </row>
    <row r="348" spans="1:11" x14ac:dyDescent="0.35">
      <c r="A348">
        <v>130</v>
      </c>
      <c r="B348" t="s">
        <v>19</v>
      </c>
      <c r="C348" s="1">
        <v>0</v>
      </c>
      <c r="D348" s="1">
        <v>0</v>
      </c>
      <c r="E348" s="1">
        <v>0</v>
      </c>
      <c r="H348">
        <v>425</v>
      </c>
      <c r="I348" s="1">
        <v>8.7957059999999991</v>
      </c>
      <c r="J348" s="2">
        <v>349.70299999999997</v>
      </c>
      <c r="K348" s="1">
        <f t="shared" si="29"/>
        <v>62.588669491581904</v>
      </c>
    </row>
    <row r="349" spans="1:11" x14ac:dyDescent="0.35">
      <c r="A349">
        <v>130</v>
      </c>
      <c r="B349" t="s">
        <v>20</v>
      </c>
      <c r="C349" s="1">
        <v>0</v>
      </c>
      <c r="D349" s="1">
        <v>0</v>
      </c>
      <c r="E349" s="1">
        <v>0</v>
      </c>
      <c r="H349">
        <v>430</v>
      </c>
      <c r="I349" s="1">
        <v>8.6332489999999993</v>
      </c>
      <c r="J349" s="2">
        <v>348.83580000000001</v>
      </c>
      <c r="K349" s="1">
        <f t="shared" si="29"/>
        <v>62.52354276044133</v>
      </c>
    </row>
    <row r="350" spans="1:11" x14ac:dyDescent="0.35">
      <c r="A350">
        <v>130</v>
      </c>
      <c r="B350" t="s">
        <v>21</v>
      </c>
      <c r="C350" s="1">
        <v>0</v>
      </c>
      <c r="D350" s="1">
        <v>0</v>
      </c>
      <c r="E350" s="1">
        <v>0</v>
      </c>
      <c r="H350">
        <v>435</v>
      </c>
      <c r="I350" s="1">
        <v>8.4734470000000002</v>
      </c>
      <c r="J350" s="2">
        <v>347.98419999999999</v>
      </c>
      <c r="K350" s="1">
        <f t="shared" si="29"/>
        <v>62.455325576020236</v>
      </c>
    </row>
    <row r="351" spans="1:11" x14ac:dyDescent="0.35">
      <c r="A351">
        <v>130</v>
      </c>
      <c r="B351" t="s">
        <v>22</v>
      </c>
      <c r="C351" s="1">
        <v>0</v>
      </c>
      <c r="D351" s="1">
        <v>0</v>
      </c>
      <c r="E351" s="1">
        <v>0</v>
      </c>
      <c r="H351">
        <v>440</v>
      </c>
      <c r="I351" s="1">
        <v>8.3162950000000002</v>
      </c>
      <c r="J351" s="2">
        <v>347.14780000000002</v>
      </c>
      <c r="K351" s="1">
        <f t="shared" si="29"/>
        <v>62.384409945858835</v>
      </c>
    </row>
    <row r="352" spans="1:11" x14ac:dyDescent="0.35">
      <c r="A352">
        <v>130</v>
      </c>
      <c r="B352" t="s">
        <v>23</v>
      </c>
      <c r="C352" s="1">
        <v>5171.7920000000004</v>
      </c>
      <c r="D352" s="1">
        <v>13820.06</v>
      </c>
      <c r="E352" s="1">
        <v>23.33034</v>
      </c>
      <c r="H352">
        <v>445</v>
      </c>
      <c r="I352" s="1">
        <v>8.1617610000000003</v>
      </c>
      <c r="J352" s="2">
        <v>346.32650000000001</v>
      </c>
      <c r="K352" s="1">
        <f t="shared" si="29"/>
        <v>62.310609717483551</v>
      </c>
    </row>
    <row r="353" spans="1:11" x14ac:dyDescent="0.35">
      <c r="A353">
        <v>135</v>
      </c>
      <c r="B353" t="s">
        <v>17</v>
      </c>
      <c r="C353" s="1">
        <v>0</v>
      </c>
      <c r="D353" s="1">
        <v>0</v>
      </c>
      <c r="E353" s="1">
        <v>0</v>
      </c>
      <c r="H353">
        <v>450</v>
      </c>
      <c r="I353" s="1">
        <v>8.0098190000000002</v>
      </c>
      <c r="J353" s="2">
        <v>345.52010000000001</v>
      </c>
      <c r="K353" s="1">
        <f t="shared" si="29"/>
        <v>62.233913620155676</v>
      </c>
    </row>
    <row r="354" spans="1:11" x14ac:dyDescent="0.35">
      <c r="A354">
        <v>135</v>
      </c>
      <c r="B354" t="s">
        <v>18</v>
      </c>
      <c r="C354" s="1">
        <v>0</v>
      </c>
      <c r="D354" s="1">
        <v>0</v>
      </c>
      <c r="E354" s="1">
        <v>0</v>
      </c>
      <c r="H354">
        <v>455</v>
      </c>
      <c r="I354" s="1">
        <v>7.8604440000000002</v>
      </c>
      <c r="J354" s="2">
        <v>344.72820000000002</v>
      </c>
      <c r="K354" s="1">
        <f t="shared" si="29"/>
        <v>62.154599832222672</v>
      </c>
    </row>
    <row r="355" spans="1:11" x14ac:dyDescent="0.35">
      <c r="A355">
        <v>135</v>
      </c>
      <c r="B355" t="s">
        <v>19</v>
      </c>
      <c r="C355" s="1">
        <v>0</v>
      </c>
      <c r="D355" s="1">
        <v>0</v>
      </c>
      <c r="E355" s="1">
        <v>0</v>
      </c>
      <c r="H355">
        <v>460</v>
      </c>
      <c r="I355" s="1">
        <v>7.7136069999999997</v>
      </c>
      <c r="J355" s="2">
        <v>343.95069999999998</v>
      </c>
      <c r="K355" s="1">
        <f t="shared" si="29"/>
        <v>62.072513223439799</v>
      </c>
    </row>
    <row r="356" spans="1:11" x14ac:dyDescent="0.35">
      <c r="A356">
        <v>135</v>
      </c>
      <c r="B356" t="s">
        <v>20</v>
      </c>
      <c r="C356" s="1">
        <v>0</v>
      </c>
      <c r="D356" s="1">
        <v>0</v>
      </c>
      <c r="E356" s="1">
        <v>0</v>
      </c>
      <c r="H356">
        <v>465</v>
      </c>
      <c r="I356" s="1">
        <v>7.5692830000000004</v>
      </c>
      <c r="J356" s="2">
        <v>343.18729999999999</v>
      </c>
      <c r="K356" s="1">
        <f t="shared" si="29"/>
        <v>61.98781200910922</v>
      </c>
    </row>
    <row r="357" spans="1:11" x14ac:dyDescent="0.35">
      <c r="A357">
        <v>135</v>
      </c>
      <c r="B357" t="s">
        <v>21</v>
      </c>
      <c r="C357" s="1">
        <v>0</v>
      </c>
      <c r="D357" s="1">
        <v>0</v>
      </c>
      <c r="E357" s="1">
        <v>0</v>
      </c>
      <c r="H357">
        <v>470</v>
      </c>
      <c r="I357" s="1">
        <v>7.4274430000000002</v>
      </c>
      <c r="J357" s="2">
        <v>342.43779999999998</v>
      </c>
      <c r="K357" s="1">
        <f t="shared" si="29"/>
        <v>61.900489552201996</v>
      </c>
    </row>
    <row r="358" spans="1:11" x14ac:dyDescent="0.35">
      <c r="A358">
        <v>135</v>
      </c>
      <c r="B358" t="s">
        <v>22</v>
      </c>
      <c r="C358" s="1">
        <v>0</v>
      </c>
      <c r="D358" s="1">
        <v>0</v>
      </c>
      <c r="E358" s="1">
        <v>0</v>
      </c>
      <c r="H358">
        <v>475</v>
      </c>
      <c r="I358" s="1">
        <v>7.2880609999999999</v>
      </c>
      <c r="J358" s="2">
        <v>341.70209999999997</v>
      </c>
      <c r="K358" s="1">
        <f t="shared" si="29"/>
        <v>61.810419550161882</v>
      </c>
    </row>
    <row r="359" spans="1:11" x14ac:dyDescent="0.35">
      <c r="A359">
        <v>135</v>
      </c>
      <c r="B359" t="s">
        <v>23</v>
      </c>
      <c r="C359" s="1">
        <v>5102.3059999999996</v>
      </c>
      <c r="D359" s="1">
        <v>13625.18</v>
      </c>
      <c r="E359" s="1">
        <v>23.010940000000002</v>
      </c>
      <c r="H359">
        <v>480</v>
      </c>
      <c r="I359" s="1">
        <v>7.1511060000000004</v>
      </c>
      <c r="J359" s="2">
        <v>340.97969999999998</v>
      </c>
      <c r="K359" s="1">
        <f t="shared" si="29"/>
        <v>61.71803049770778</v>
      </c>
    </row>
    <row r="360" spans="1:11" x14ac:dyDescent="0.35">
      <c r="A360">
        <v>140</v>
      </c>
      <c r="B360" t="s">
        <v>17</v>
      </c>
      <c r="C360" s="1">
        <v>0</v>
      </c>
      <c r="D360" s="1">
        <v>0</v>
      </c>
      <c r="E360" s="1">
        <v>0</v>
      </c>
      <c r="H360">
        <v>485</v>
      </c>
      <c r="I360" s="1">
        <v>7.0165509999999998</v>
      </c>
      <c r="J360" s="2">
        <v>340.27069999999998</v>
      </c>
      <c r="K360" s="1">
        <f t="shared" si="29"/>
        <v>61.622898981497272</v>
      </c>
    </row>
    <row r="361" spans="1:11" x14ac:dyDescent="0.35">
      <c r="A361">
        <v>140</v>
      </c>
      <c r="B361" t="s">
        <v>18</v>
      </c>
      <c r="C361" s="1">
        <v>0</v>
      </c>
      <c r="D361" s="1">
        <v>0</v>
      </c>
      <c r="E361" s="1">
        <v>0</v>
      </c>
      <c r="H361">
        <v>490</v>
      </c>
      <c r="I361" s="1">
        <v>6.8843670000000001</v>
      </c>
      <c r="J361" s="2">
        <v>339.57459999999998</v>
      </c>
      <c r="K361" s="1">
        <f t="shared" si="29"/>
        <v>61.525492395443486</v>
      </c>
    </row>
    <row r="362" spans="1:11" x14ac:dyDescent="0.35">
      <c r="A362">
        <v>140</v>
      </c>
      <c r="B362" t="s">
        <v>19</v>
      </c>
      <c r="C362" s="1">
        <v>0</v>
      </c>
      <c r="D362" s="1">
        <v>0</v>
      </c>
      <c r="E362" s="1">
        <v>0</v>
      </c>
      <c r="H362">
        <v>495</v>
      </c>
      <c r="I362" s="1">
        <v>6.7545159999999997</v>
      </c>
      <c r="J362" s="2">
        <v>338.8913</v>
      </c>
      <c r="K362" s="1">
        <f t="shared" si="29"/>
        <v>61.425597875405806</v>
      </c>
    </row>
    <row r="363" spans="1:11" x14ac:dyDescent="0.35">
      <c r="A363">
        <v>140</v>
      </c>
      <c r="B363" t="s">
        <v>20</v>
      </c>
      <c r="C363" s="1">
        <v>0</v>
      </c>
      <c r="D363" s="1">
        <v>0</v>
      </c>
      <c r="E363" s="1">
        <v>0</v>
      </c>
      <c r="H363">
        <v>500</v>
      </c>
      <c r="I363" s="1">
        <v>6.6269830000000001</v>
      </c>
      <c r="J363" s="2">
        <v>338.22070000000002</v>
      </c>
      <c r="K363" s="1">
        <f t="shared" si="29"/>
        <v>61.323203990156429</v>
      </c>
    </row>
    <row r="364" spans="1:11" x14ac:dyDescent="0.35">
      <c r="A364">
        <v>140</v>
      </c>
      <c r="B364" t="s">
        <v>21</v>
      </c>
      <c r="C364" s="1">
        <v>0</v>
      </c>
      <c r="D364" s="1">
        <v>0</v>
      </c>
      <c r="E364" s="1">
        <v>0</v>
      </c>
      <c r="H364">
        <v>505</v>
      </c>
      <c r="I364" s="1">
        <v>6.5017339999999999</v>
      </c>
      <c r="J364" s="2">
        <v>337.56240000000003</v>
      </c>
      <c r="K364" s="1">
        <f t="shared" si="29"/>
        <v>61.218612511367184</v>
      </c>
    </row>
    <row r="365" spans="1:11" x14ac:dyDescent="0.35">
      <c r="A365">
        <v>140</v>
      </c>
      <c r="B365" t="s">
        <v>22</v>
      </c>
      <c r="C365" s="1">
        <v>0</v>
      </c>
      <c r="D365" s="1">
        <v>0</v>
      </c>
      <c r="E365" s="1">
        <v>0</v>
      </c>
      <c r="H365">
        <v>510</v>
      </c>
      <c r="I365" s="1">
        <v>6.3787390000000004</v>
      </c>
      <c r="J365" s="2">
        <v>336.91629999999998</v>
      </c>
      <c r="K365" s="1">
        <f t="shared" si="29"/>
        <v>61.111688546074596</v>
      </c>
    </row>
    <row r="366" spans="1:11" x14ac:dyDescent="0.35">
      <c r="A366">
        <v>140</v>
      </c>
      <c r="B366" t="s">
        <v>23</v>
      </c>
      <c r="C366" s="1">
        <v>5033.7160000000003</v>
      </c>
      <c r="D366" s="1">
        <v>13433.2</v>
      </c>
      <c r="E366" s="1">
        <v>22.694189999999999</v>
      </c>
      <c r="H366">
        <v>515</v>
      </c>
      <c r="I366" s="1">
        <v>6.257968</v>
      </c>
      <c r="J366" s="2">
        <v>336.28210000000001</v>
      </c>
      <c r="K366" s="1">
        <f t="shared" si="29"/>
        <v>61.002627307858376</v>
      </c>
    </row>
    <row r="367" spans="1:11" x14ac:dyDescent="0.35">
      <c r="A367">
        <v>145</v>
      </c>
      <c r="B367" t="s">
        <v>17</v>
      </c>
      <c r="C367" s="1">
        <v>0</v>
      </c>
      <c r="D367" s="1">
        <v>0</v>
      </c>
      <c r="E367" s="1">
        <v>0</v>
      </c>
      <c r="H367">
        <v>520</v>
      </c>
      <c r="I367" s="1">
        <v>6.1393909999999998</v>
      </c>
      <c r="J367" s="2">
        <v>335.65969999999999</v>
      </c>
      <c r="K367" s="1">
        <f t="shared" si="29"/>
        <v>60.891297161401603</v>
      </c>
    </row>
    <row r="368" spans="1:11" x14ac:dyDescent="0.35">
      <c r="A368">
        <v>145</v>
      </c>
      <c r="B368" t="s">
        <v>18</v>
      </c>
      <c r="C368" s="1">
        <v>0</v>
      </c>
      <c r="D368" s="1">
        <v>0</v>
      </c>
      <c r="E368" s="1">
        <v>0</v>
      </c>
      <c r="H368">
        <v>525</v>
      </c>
      <c r="I368" s="1">
        <v>6.022977</v>
      </c>
      <c r="J368" s="2">
        <v>335.0489</v>
      </c>
      <c r="K368" s="1">
        <f t="shared" si="29"/>
        <v>60.77772367424398</v>
      </c>
    </row>
    <row r="369" spans="1:11" x14ac:dyDescent="0.35">
      <c r="A369">
        <v>145</v>
      </c>
      <c r="B369" t="s">
        <v>19</v>
      </c>
      <c r="C369" s="1">
        <v>0</v>
      </c>
      <c r="D369" s="1">
        <v>0</v>
      </c>
      <c r="E369" s="1">
        <v>0</v>
      </c>
      <c r="H369">
        <v>530</v>
      </c>
      <c r="I369" s="1">
        <v>5.9086970000000001</v>
      </c>
      <c r="J369" s="2">
        <v>334.44940000000003</v>
      </c>
      <c r="K369" s="1">
        <f t="shared" ref="K369:K432" si="30">-I369/($K$237*($K$238-J369))</f>
        <v>60.662132788782777</v>
      </c>
    </row>
    <row r="370" spans="1:11" x14ac:dyDescent="0.35">
      <c r="A370">
        <v>145</v>
      </c>
      <c r="B370" t="s">
        <v>20</v>
      </c>
      <c r="C370" s="1">
        <v>0</v>
      </c>
      <c r="D370" s="1">
        <v>0</v>
      </c>
      <c r="E370" s="1">
        <v>0</v>
      </c>
      <c r="H370">
        <v>535</v>
      </c>
      <c r="I370" s="1">
        <v>5.796519</v>
      </c>
      <c r="J370" s="2">
        <v>333.86099999999999</v>
      </c>
      <c r="K370" s="1">
        <f t="shared" si="30"/>
        <v>60.544556443242826</v>
      </c>
    </row>
    <row r="371" spans="1:11" x14ac:dyDescent="0.35">
      <c r="A371">
        <v>145</v>
      </c>
      <c r="B371" t="s">
        <v>21</v>
      </c>
      <c r="C371" s="1">
        <v>0</v>
      </c>
      <c r="D371" s="1">
        <v>0</v>
      </c>
      <c r="E371" s="1">
        <v>0</v>
      </c>
      <c r="H371">
        <v>540</v>
      </c>
      <c r="I371" s="1">
        <v>5.6864129999999999</v>
      </c>
      <c r="J371" s="2">
        <v>333.28359999999998</v>
      </c>
      <c r="K371" s="1">
        <f t="shared" si="30"/>
        <v>60.424869733109432</v>
      </c>
    </row>
    <row r="372" spans="1:11" x14ac:dyDescent="0.35">
      <c r="A372">
        <v>145</v>
      </c>
      <c r="B372" t="s">
        <v>22</v>
      </c>
      <c r="C372" s="1">
        <v>0</v>
      </c>
      <c r="D372" s="1">
        <v>0</v>
      </c>
      <c r="E372" s="1">
        <v>0</v>
      </c>
      <c r="H372">
        <v>545</v>
      </c>
      <c r="I372" s="1">
        <v>5.5783490000000002</v>
      </c>
      <c r="J372" s="2">
        <v>332.71699999999998</v>
      </c>
      <c r="K372" s="1">
        <f t="shared" si="30"/>
        <v>60.303125975400611</v>
      </c>
    </row>
    <row r="373" spans="1:11" x14ac:dyDescent="0.35">
      <c r="A373">
        <v>145</v>
      </c>
      <c r="B373" t="s">
        <v>23</v>
      </c>
      <c r="C373" s="1">
        <v>4965.9049999999997</v>
      </c>
      <c r="D373" s="1">
        <v>13243.33</v>
      </c>
      <c r="E373" s="1">
        <v>22.379829999999998</v>
      </c>
      <c r="H373">
        <v>550</v>
      </c>
      <c r="I373" s="1">
        <v>5.4722970000000002</v>
      </c>
      <c r="J373" s="2">
        <v>332.16090000000003</v>
      </c>
      <c r="K373" s="1">
        <f t="shared" si="30"/>
        <v>60.179570542487511</v>
      </c>
    </row>
    <row r="374" spans="1:11" x14ac:dyDescent="0.35">
      <c r="A374">
        <v>150</v>
      </c>
      <c r="B374" t="s">
        <v>17</v>
      </c>
      <c r="C374" s="1">
        <v>0</v>
      </c>
      <c r="D374" s="1">
        <v>0</v>
      </c>
      <c r="E374" s="1">
        <v>0</v>
      </c>
      <c r="H374">
        <v>555</v>
      </c>
      <c r="I374" s="1">
        <v>5.3682249999999998</v>
      </c>
      <c r="J374" s="2">
        <v>331.61520000000002</v>
      </c>
      <c r="K374" s="1">
        <f t="shared" si="30"/>
        <v>60.054062910631551</v>
      </c>
    </row>
    <row r="375" spans="1:11" x14ac:dyDescent="0.35">
      <c r="A375">
        <v>150</v>
      </c>
      <c r="B375" t="s">
        <v>18</v>
      </c>
      <c r="C375" s="1">
        <v>0</v>
      </c>
      <c r="D375" s="1">
        <v>0</v>
      </c>
      <c r="E375" s="1">
        <v>0</v>
      </c>
      <c r="H375">
        <v>560</v>
      </c>
      <c r="I375" s="1">
        <v>5.2661059999999997</v>
      </c>
      <c r="J375" s="2">
        <v>331.0797</v>
      </c>
      <c r="K375" s="1">
        <f t="shared" si="30"/>
        <v>59.926704622552023</v>
      </c>
    </row>
    <row r="376" spans="1:11" x14ac:dyDescent="0.35">
      <c r="A376">
        <v>150</v>
      </c>
      <c r="B376" t="s">
        <v>19</v>
      </c>
      <c r="C376" s="1">
        <v>0</v>
      </c>
      <c r="D376" s="1">
        <v>0</v>
      </c>
      <c r="E376" s="1">
        <v>0</v>
      </c>
      <c r="H376">
        <v>565</v>
      </c>
      <c r="I376" s="1">
        <v>5.1658999999999997</v>
      </c>
      <c r="J376" s="2">
        <v>330.55419999999998</v>
      </c>
      <c r="K376" s="1">
        <f t="shared" si="30"/>
        <v>59.797454324768054</v>
      </c>
    </row>
    <row r="377" spans="1:11" x14ac:dyDescent="0.35">
      <c r="A377">
        <v>150</v>
      </c>
      <c r="B377" t="s">
        <v>20</v>
      </c>
      <c r="C377" s="1">
        <v>0</v>
      </c>
      <c r="D377" s="1">
        <v>0</v>
      </c>
      <c r="E377" s="1">
        <v>0</v>
      </c>
      <c r="H377">
        <v>570</v>
      </c>
      <c r="I377" s="1">
        <v>5.06759</v>
      </c>
      <c r="J377" s="2">
        <v>330.0385</v>
      </c>
      <c r="K377" s="1">
        <f t="shared" si="30"/>
        <v>59.666538909366899</v>
      </c>
    </row>
    <row r="378" spans="1:11" x14ac:dyDescent="0.35">
      <c r="A378">
        <v>150</v>
      </c>
      <c r="B378" t="s">
        <v>21</v>
      </c>
      <c r="C378" s="1">
        <v>0</v>
      </c>
      <c r="D378" s="1">
        <v>0</v>
      </c>
      <c r="E378" s="1">
        <v>0</v>
      </c>
      <c r="H378">
        <v>575</v>
      </c>
      <c r="I378" s="1">
        <v>4.9711429999999996</v>
      </c>
      <c r="J378" s="2">
        <v>329.53250000000003</v>
      </c>
      <c r="K378" s="1">
        <f t="shared" si="30"/>
        <v>59.533807858887897</v>
      </c>
    </row>
    <row r="379" spans="1:11" x14ac:dyDescent="0.35">
      <c r="A379">
        <v>150</v>
      </c>
      <c r="B379" t="s">
        <v>22</v>
      </c>
      <c r="C379" s="1">
        <v>0</v>
      </c>
      <c r="D379" s="1">
        <v>0</v>
      </c>
      <c r="E379" s="1">
        <v>0</v>
      </c>
      <c r="H379">
        <v>580</v>
      </c>
      <c r="I379" s="1">
        <v>4.8765280000000004</v>
      </c>
      <c r="J379" s="2">
        <v>329.036</v>
      </c>
      <c r="K379" s="1">
        <f t="shared" si="30"/>
        <v>59.399330817378754</v>
      </c>
    </row>
    <row r="380" spans="1:11" x14ac:dyDescent="0.35">
      <c r="A380">
        <v>150</v>
      </c>
      <c r="B380" t="s">
        <v>23</v>
      </c>
      <c r="C380" s="1">
        <v>4898.7569999999996</v>
      </c>
      <c r="D380" s="1">
        <v>13054.94</v>
      </c>
      <c r="E380" s="1">
        <v>22.067589999999999</v>
      </c>
      <c r="H380">
        <v>585</v>
      </c>
      <c r="I380" s="1">
        <v>4.7837170000000002</v>
      </c>
      <c r="J380" s="2">
        <v>328.5487</v>
      </c>
      <c r="K380" s="1">
        <f t="shared" si="30"/>
        <v>59.263426815132846</v>
      </c>
    </row>
    <row r="381" spans="1:11" x14ac:dyDescent="0.35">
      <c r="A381">
        <v>155</v>
      </c>
      <c r="B381" t="s">
        <v>17</v>
      </c>
      <c r="C381" s="1">
        <v>0</v>
      </c>
      <c r="D381" s="1">
        <v>0</v>
      </c>
      <c r="E381" s="1">
        <v>0</v>
      </c>
      <c r="H381">
        <v>590</v>
      </c>
      <c r="I381" s="1">
        <v>4.6926779999999999</v>
      </c>
      <c r="J381" s="2">
        <v>328.07060000000001</v>
      </c>
      <c r="K381" s="1">
        <f t="shared" si="30"/>
        <v>59.125751976056314</v>
      </c>
    </row>
    <row r="382" spans="1:11" x14ac:dyDescent="0.35">
      <c r="A382">
        <v>155</v>
      </c>
      <c r="B382" t="s">
        <v>18</v>
      </c>
      <c r="C382" s="1">
        <v>0</v>
      </c>
      <c r="D382" s="1">
        <v>0</v>
      </c>
      <c r="E382" s="1">
        <v>0</v>
      </c>
      <c r="H382">
        <v>595</v>
      </c>
      <c r="I382" s="1">
        <v>4.6033840000000001</v>
      </c>
      <c r="J382" s="2">
        <v>327.60140000000001</v>
      </c>
      <c r="K382" s="1">
        <f t="shared" si="30"/>
        <v>58.986647098427483</v>
      </c>
    </row>
    <row r="383" spans="1:11" x14ac:dyDescent="0.35">
      <c r="A383">
        <v>155</v>
      </c>
      <c r="B383" t="s">
        <v>19</v>
      </c>
      <c r="C383" s="1">
        <v>0</v>
      </c>
      <c r="D383" s="1">
        <v>0</v>
      </c>
      <c r="E383" s="1">
        <v>0</v>
      </c>
      <c r="H383">
        <v>600</v>
      </c>
      <c r="I383" s="1">
        <v>4.5158050000000003</v>
      </c>
      <c r="J383" s="2">
        <v>327.14109999999999</v>
      </c>
      <c r="K383" s="1">
        <f t="shared" si="30"/>
        <v>58.845783929096193</v>
      </c>
    </row>
    <row r="384" spans="1:11" x14ac:dyDescent="0.35">
      <c r="A384">
        <v>155</v>
      </c>
      <c r="B384" t="s">
        <v>20</v>
      </c>
      <c r="C384" s="1">
        <v>0</v>
      </c>
      <c r="D384" s="1">
        <v>0</v>
      </c>
      <c r="E384" s="1">
        <v>0</v>
      </c>
      <c r="H384">
        <v>605</v>
      </c>
      <c r="I384" s="1">
        <v>4.429913</v>
      </c>
      <c r="J384" s="2">
        <v>326.6893</v>
      </c>
      <c r="K384" s="1">
        <f t="shared" si="30"/>
        <v>58.703721168079205</v>
      </c>
    </row>
    <row r="385" spans="1:11" x14ac:dyDescent="0.35">
      <c r="A385">
        <v>155</v>
      </c>
      <c r="B385" t="s">
        <v>21</v>
      </c>
      <c r="C385" s="1">
        <v>0</v>
      </c>
      <c r="D385" s="1">
        <v>0</v>
      </c>
      <c r="E385" s="1">
        <v>0</v>
      </c>
      <c r="H385">
        <v>610</v>
      </c>
      <c r="I385" s="1">
        <v>4.3456789999999996</v>
      </c>
      <c r="J385" s="2">
        <v>326.24599999999998</v>
      </c>
      <c r="K385" s="1">
        <f t="shared" si="30"/>
        <v>58.560144101589671</v>
      </c>
    </row>
    <row r="386" spans="1:11" x14ac:dyDescent="0.35">
      <c r="A386">
        <v>155</v>
      </c>
      <c r="B386" t="s">
        <v>22</v>
      </c>
      <c r="C386" s="1">
        <v>0</v>
      </c>
      <c r="D386" s="1">
        <v>0</v>
      </c>
      <c r="E386" s="1">
        <v>0</v>
      </c>
      <c r="H386">
        <v>615</v>
      </c>
      <c r="I386" s="1">
        <v>4.2630749999999997</v>
      </c>
      <c r="J386" s="2">
        <v>325.81099999999998</v>
      </c>
      <c r="K386" s="1">
        <f t="shared" si="30"/>
        <v>58.415185517069148</v>
      </c>
    </row>
    <row r="387" spans="1:11" x14ac:dyDescent="0.35">
      <c r="A387">
        <v>155</v>
      </c>
      <c r="B387" t="s">
        <v>23</v>
      </c>
      <c r="C387" s="1">
        <v>4832.1869999999999</v>
      </c>
      <c r="D387" s="1">
        <v>12867.64</v>
      </c>
      <c r="E387" s="1">
        <v>21.757349999999999</v>
      </c>
      <c r="H387">
        <v>620</v>
      </c>
      <c r="I387" s="1">
        <v>4.1820729999999999</v>
      </c>
      <c r="J387" s="2">
        <v>325.38420000000002</v>
      </c>
      <c r="K387" s="1">
        <f t="shared" si="30"/>
        <v>58.268756008431453</v>
      </c>
    </row>
    <row r="388" spans="1:11" x14ac:dyDescent="0.35">
      <c r="A388">
        <v>160</v>
      </c>
      <c r="B388" t="s">
        <v>17</v>
      </c>
      <c r="C388" s="1">
        <v>0</v>
      </c>
      <c r="D388" s="1">
        <v>0</v>
      </c>
      <c r="E388" s="1">
        <v>0</v>
      </c>
      <c r="H388">
        <v>625</v>
      </c>
      <c r="I388" s="1">
        <v>4.102646</v>
      </c>
      <c r="J388" s="2">
        <v>324.96539999999999</v>
      </c>
      <c r="K388" s="1">
        <f t="shared" si="30"/>
        <v>58.121007532753545</v>
      </c>
    </row>
    <row r="389" spans="1:11" x14ac:dyDescent="0.35">
      <c r="A389">
        <v>160</v>
      </c>
      <c r="B389" t="s">
        <v>18</v>
      </c>
      <c r="C389" s="1">
        <v>0</v>
      </c>
      <c r="D389" s="1">
        <v>0</v>
      </c>
      <c r="E389" s="1">
        <v>0</v>
      </c>
      <c r="H389">
        <v>630</v>
      </c>
      <c r="I389" s="1">
        <v>4.0247650000000004</v>
      </c>
      <c r="J389" s="2">
        <v>324.55439999999999</v>
      </c>
      <c r="K389" s="1">
        <f t="shared" si="30"/>
        <v>57.972071494156523</v>
      </c>
    </row>
    <row r="390" spans="1:11" x14ac:dyDescent="0.35">
      <c r="A390">
        <v>160</v>
      </c>
      <c r="B390" t="s">
        <v>19</v>
      </c>
      <c r="C390" s="1">
        <v>0</v>
      </c>
      <c r="D390" s="1">
        <v>0</v>
      </c>
      <c r="E390" s="1">
        <v>0</v>
      </c>
      <c r="H390">
        <v>635</v>
      </c>
      <c r="I390" s="1">
        <v>3.948404</v>
      </c>
      <c r="J390" s="2">
        <v>324.15109999999999</v>
      </c>
      <c r="K390" s="1">
        <f t="shared" si="30"/>
        <v>57.821890231253541</v>
      </c>
    </row>
    <row r="391" spans="1:11" x14ac:dyDescent="0.35">
      <c r="A391">
        <v>160</v>
      </c>
      <c r="B391" t="s">
        <v>20</v>
      </c>
      <c r="C391" s="1">
        <v>0</v>
      </c>
      <c r="D391" s="1">
        <v>0</v>
      </c>
      <c r="E391" s="1">
        <v>0</v>
      </c>
      <c r="H391">
        <v>640</v>
      </c>
      <c r="I391" s="1">
        <v>3.8735360000000001</v>
      </c>
      <c r="J391" s="2">
        <v>323.75540000000001</v>
      </c>
      <c r="K391" s="1">
        <f t="shared" si="30"/>
        <v>57.670387144200916</v>
      </c>
    </row>
    <row r="392" spans="1:11" x14ac:dyDescent="0.35">
      <c r="A392">
        <v>160</v>
      </c>
      <c r="B392" t="s">
        <v>21</v>
      </c>
      <c r="C392" s="1">
        <v>0</v>
      </c>
      <c r="D392" s="1">
        <v>0</v>
      </c>
      <c r="E392" s="1">
        <v>0</v>
      </c>
      <c r="H392">
        <v>645</v>
      </c>
      <c r="I392" s="1">
        <v>3.8001339999999999</v>
      </c>
      <c r="J392" s="2">
        <v>323.36700000000002</v>
      </c>
      <c r="K392" s="1">
        <f t="shared" si="30"/>
        <v>57.517972688128665</v>
      </c>
    </row>
    <row r="393" spans="1:11" x14ac:dyDescent="0.35">
      <c r="A393">
        <v>160</v>
      </c>
      <c r="B393" t="s">
        <v>22</v>
      </c>
      <c r="C393" s="1">
        <v>0</v>
      </c>
      <c r="D393" s="1">
        <v>0</v>
      </c>
      <c r="E393" s="1">
        <v>0</v>
      </c>
      <c r="H393">
        <v>650</v>
      </c>
      <c r="I393" s="1">
        <v>3.7281719999999998</v>
      </c>
      <c r="J393" s="2">
        <v>322.98590000000002</v>
      </c>
      <c r="K393" s="1">
        <f t="shared" si="30"/>
        <v>57.364345823289469</v>
      </c>
    </row>
    <row r="394" spans="1:11" x14ac:dyDescent="0.35">
      <c r="A394">
        <v>160</v>
      </c>
      <c r="B394" t="s">
        <v>23</v>
      </c>
      <c r="C394" s="1">
        <v>4766.1270000000004</v>
      </c>
      <c r="D394" s="1">
        <v>12681.24</v>
      </c>
      <c r="E394" s="1">
        <v>21.44903</v>
      </c>
      <c r="H394">
        <v>655</v>
      </c>
      <c r="I394" s="1">
        <v>3.6576240000000002</v>
      </c>
      <c r="J394" s="2">
        <v>322.61200000000002</v>
      </c>
      <c r="K394" s="1">
        <f t="shared" si="30"/>
        <v>57.209440373012363</v>
      </c>
    </row>
    <row r="395" spans="1:11" x14ac:dyDescent="0.35">
      <c r="A395">
        <v>165</v>
      </c>
      <c r="B395" t="s">
        <v>17</v>
      </c>
      <c r="C395" s="1">
        <v>0</v>
      </c>
      <c r="D395" s="1">
        <v>0</v>
      </c>
      <c r="E395" s="1">
        <v>0</v>
      </c>
      <c r="H395">
        <v>660</v>
      </c>
      <c r="I395" s="1">
        <v>3.58846</v>
      </c>
      <c r="J395" s="2">
        <v>322.245</v>
      </c>
      <c r="K395" s="1">
        <f t="shared" si="30"/>
        <v>57.053634733152784</v>
      </c>
    </row>
    <row r="396" spans="1:11" x14ac:dyDescent="0.35">
      <c r="A396">
        <v>165</v>
      </c>
      <c r="B396" t="s">
        <v>18</v>
      </c>
      <c r="C396" s="1">
        <v>0</v>
      </c>
      <c r="D396" s="1">
        <v>0</v>
      </c>
      <c r="E396" s="1">
        <v>0</v>
      </c>
      <c r="H396">
        <v>665</v>
      </c>
      <c r="I396" s="1">
        <v>3.5206620000000002</v>
      </c>
      <c r="J396" s="2">
        <v>321.88490000000002</v>
      </c>
      <c r="K396" s="1">
        <f t="shared" si="30"/>
        <v>56.896740091803338</v>
      </c>
    </row>
    <row r="397" spans="1:11" x14ac:dyDescent="0.35">
      <c r="A397">
        <v>165</v>
      </c>
      <c r="B397" t="s">
        <v>19</v>
      </c>
      <c r="C397" s="1">
        <v>0</v>
      </c>
      <c r="D397" s="1">
        <v>0</v>
      </c>
      <c r="E397" s="1">
        <v>0</v>
      </c>
      <c r="H397">
        <v>670</v>
      </c>
      <c r="I397" s="1">
        <v>3.4542030000000001</v>
      </c>
      <c r="J397" s="2">
        <v>321.53149999999999</v>
      </c>
      <c r="K397" s="1">
        <f t="shared" si="30"/>
        <v>56.738936172878944</v>
      </c>
    </row>
    <row r="398" spans="1:11" x14ac:dyDescent="0.35">
      <c r="A398">
        <v>165</v>
      </c>
      <c r="B398" t="s">
        <v>20</v>
      </c>
      <c r="C398" s="1">
        <v>0</v>
      </c>
      <c r="D398" s="1">
        <v>0</v>
      </c>
      <c r="E398" s="1">
        <v>0</v>
      </c>
      <c r="H398">
        <v>675</v>
      </c>
      <c r="I398" s="1">
        <v>3.3890570000000002</v>
      </c>
      <c r="J398" s="2">
        <v>321.18470000000002</v>
      </c>
      <c r="K398" s="1">
        <f t="shared" si="30"/>
        <v>56.580160206835757</v>
      </c>
    </row>
    <row r="399" spans="1:11" x14ac:dyDescent="0.35">
      <c r="A399">
        <v>165</v>
      </c>
      <c r="B399" t="s">
        <v>21</v>
      </c>
      <c r="C399" s="1">
        <v>0</v>
      </c>
      <c r="D399" s="1">
        <v>0</v>
      </c>
      <c r="E399" s="1">
        <v>0</v>
      </c>
      <c r="H399">
        <v>680</v>
      </c>
      <c r="I399" s="1">
        <v>3.3252009999999999</v>
      </c>
      <c r="J399" s="2">
        <v>320.84440000000001</v>
      </c>
      <c r="K399" s="1">
        <f t="shared" si="30"/>
        <v>56.420394918124906</v>
      </c>
    </row>
    <row r="400" spans="1:11" x14ac:dyDescent="0.35">
      <c r="A400">
        <v>165</v>
      </c>
      <c r="B400" t="s">
        <v>22</v>
      </c>
      <c r="C400" s="1">
        <v>0</v>
      </c>
      <c r="D400" s="1">
        <v>0</v>
      </c>
      <c r="E400" s="1">
        <v>0</v>
      </c>
      <c r="H400">
        <v>685</v>
      </c>
      <c r="I400" s="1">
        <v>3.2626089999999999</v>
      </c>
      <c r="J400" s="2">
        <v>320.5104</v>
      </c>
      <c r="K400" s="1">
        <f t="shared" si="30"/>
        <v>56.259843215160814</v>
      </c>
    </row>
    <row r="401" spans="1:11" x14ac:dyDescent="0.35">
      <c r="A401">
        <v>165</v>
      </c>
      <c r="B401" t="s">
        <v>23</v>
      </c>
      <c r="C401" s="1">
        <v>4700.5389999999998</v>
      </c>
      <c r="D401" s="1">
        <v>12495.68</v>
      </c>
      <c r="E401" s="1">
        <v>21.142589999999998</v>
      </c>
      <c r="H401">
        <v>690</v>
      </c>
      <c r="I401" s="1">
        <v>3.2012589999999999</v>
      </c>
      <c r="J401" s="2">
        <v>320.18259999999998</v>
      </c>
      <c r="K401" s="1">
        <f t="shared" si="30"/>
        <v>56.098508832957137</v>
      </c>
    </row>
    <row r="402" spans="1:11" x14ac:dyDescent="0.35">
      <c r="A402">
        <v>170</v>
      </c>
      <c r="B402" t="s">
        <v>17</v>
      </c>
      <c r="C402" s="1">
        <v>0</v>
      </c>
      <c r="D402" s="1">
        <v>0</v>
      </c>
      <c r="E402" s="1">
        <v>0</v>
      </c>
      <c r="H402">
        <v>695</v>
      </c>
      <c r="I402" s="1">
        <v>3.141127</v>
      </c>
      <c r="J402" s="2">
        <v>319.86090000000002</v>
      </c>
      <c r="K402" s="1">
        <f t="shared" si="30"/>
        <v>55.936358364582965</v>
      </c>
    </row>
    <row r="403" spans="1:11" x14ac:dyDescent="0.35">
      <c r="A403">
        <v>170</v>
      </c>
      <c r="B403" t="s">
        <v>18</v>
      </c>
      <c r="C403" s="1">
        <v>0</v>
      </c>
      <c r="D403" s="1">
        <v>0</v>
      </c>
      <c r="E403" s="1">
        <v>0</v>
      </c>
      <c r="H403">
        <v>700</v>
      </c>
      <c r="I403" s="1">
        <v>3.0821890000000001</v>
      </c>
      <c r="J403" s="2">
        <v>319.54520000000002</v>
      </c>
      <c r="K403" s="1">
        <f t="shared" si="30"/>
        <v>55.77335440056499</v>
      </c>
    </row>
    <row r="404" spans="1:11" x14ac:dyDescent="0.35">
      <c r="A404">
        <v>170</v>
      </c>
      <c r="B404" t="s">
        <v>19</v>
      </c>
      <c r="C404" s="1">
        <v>0</v>
      </c>
      <c r="D404" s="1">
        <v>0</v>
      </c>
      <c r="E404" s="1">
        <v>0</v>
      </c>
      <c r="H404">
        <v>705</v>
      </c>
      <c r="I404" s="1">
        <v>3.0244230000000001</v>
      </c>
      <c r="J404" s="2">
        <v>319.2353</v>
      </c>
      <c r="K404" s="1">
        <f t="shared" si="30"/>
        <v>55.609781143212921</v>
      </c>
    </row>
    <row r="405" spans="1:11" x14ac:dyDescent="0.35">
      <c r="A405">
        <v>170</v>
      </c>
      <c r="B405" t="s">
        <v>20</v>
      </c>
      <c r="C405" s="1">
        <v>0</v>
      </c>
      <c r="D405" s="1">
        <v>0</v>
      </c>
      <c r="E405" s="1">
        <v>0</v>
      </c>
      <c r="H405">
        <v>710</v>
      </c>
      <c r="I405" s="1">
        <v>2.9678070000000001</v>
      </c>
      <c r="J405" s="2">
        <v>318.93119999999999</v>
      </c>
      <c r="K405" s="1">
        <f t="shared" si="30"/>
        <v>55.445349968157082</v>
      </c>
    </row>
    <row r="406" spans="1:11" x14ac:dyDescent="0.35">
      <c r="A406">
        <v>170</v>
      </c>
      <c r="B406" t="s">
        <v>21</v>
      </c>
      <c r="C406" s="1">
        <v>0</v>
      </c>
      <c r="D406" s="1">
        <v>0</v>
      </c>
      <c r="E406" s="1">
        <v>0</v>
      </c>
      <c r="H406">
        <v>715</v>
      </c>
      <c r="I406" s="1">
        <v>2.9123190000000001</v>
      </c>
      <c r="J406" s="2">
        <v>318.63279999999997</v>
      </c>
      <c r="K406" s="1">
        <f t="shared" si="30"/>
        <v>55.280051511366601</v>
      </c>
    </row>
    <row r="407" spans="1:11" x14ac:dyDescent="0.35">
      <c r="A407">
        <v>170</v>
      </c>
      <c r="B407" t="s">
        <v>22</v>
      </c>
      <c r="C407" s="1">
        <v>0</v>
      </c>
      <c r="D407" s="1">
        <v>0</v>
      </c>
      <c r="E407" s="1">
        <v>0</v>
      </c>
      <c r="H407">
        <v>720</v>
      </c>
      <c r="I407" s="1">
        <v>2.857936</v>
      </c>
      <c r="J407" s="2">
        <v>318.33980000000003</v>
      </c>
      <c r="K407" s="1">
        <f t="shared" si="30"/>
        <v>55.114455560557232</v>
      </c>
    </row>
    <row r="408" spans="1:11" x14ac:dyDescent="0.35">
      <c r="A408">
        <v>170</v>
      </c>
      <c r="B408" t="s">
        <v>23</v>
      </c>
      <c r="C408" s="1">
        <v>4635.4009999999998</v>
      </c>
      <c r="D408" s="1">
        <v>12311.03</v>
      </c>
      <c r="E408" s="1">
        <v>20.838080000000001</v>
      </c>
      <c r="H408">
        <v>725</v>
      </c>
      <c r="I408" s="1">
        <v>2.804637</v>
      </c>
      <c r="J408" s="2">
        <v>318.0523</v>
      </c>
      <c r="K408" s="1">
        <f t="shared" si="30"/>
        <v>54.947980420891156</v>
      </c>
    </row>
    <row r="409" spans="1:11" x14ac:dyDescent="0.35">
      <c r="A409">
        <v>175</v>
      </c>
      <c r="B409" t="s">
        <v>17</v>
      </c>
      <c r="C409" s="1">
        <v>0</v>
      </c>
      <c r="D409" s="1">
        <v>0</v>
      </c>
      <c r="E409" s="1">
        <v>0</v>
      </c>
      <c r="H409">
        <v>730</v>
      </c>
      <c r="I409" s="1">
        <v>2.752402</v>
      </c>
      <c r="J409" s="2">
        <v>317.77</v>
      </c>
      <c r="K409" s="1">
        <f t="shared" si="30"/>
        <v>54.781264762836166</v>
      </c>
    </row>
    <row r="410" spans="1:11" x14ac:dyDescent="0.35">
      <c r="A410">
        <v>175</v>
      </c>
      <c r="B410" t="s">
        <v>18</v>
      </c>
      <c r="C410" s="1">
        <v>0</v>
      </c>
      <c r="D410" s="1">
        <v>0</v>
      </c>
      <c r="E410" s="1">
        <v>0</v>
      </c>
      <c r="H410">
        <v>735</v>
      </c>
      <c r="I410" s="1">
        <v>2.701209</v>
      </c>
      <c r="J410" s="2">
        <v>317.49299999999999</v>
      </c>
      <c r="K410" s="1">
        <f t="shared" si="30"/>
        <v>54.613688608689912</v>
      </c>
    </row>
    <row r="411" spans="1:11" x14ac:dyDescent="0.35">
      <c r="A411">
        <v>175</v>
      </c>
      <c r="B411" t="s">
        <v>19</v>
      </c>
      <c r="C411" s="1">
        <v>0</v>
      </c>
      <c r="D411" s="1">
        <v>0</v>
      </c>
      <c r="E411" s="1">
        <v>0</v>
      </c>
      <c r="H411">
        <v>740</v>
      </c>
      <c r="I411" s="1">
        <v>2.6510389999999999</v>
      </c>
      <c r="J411" s="2">
        <v>317.22109999999998</v>
      </c>
      <c r="K411" s="1">
        <f t="shared" si="30"/>
        <v>54.445607253039803</v>
      </c>
    </row>
    <row r="412" spans="1:11" x14ac:dyDescent="0.35">
      <c r="A412">
        <v>175</v>
      </c>
      <c r="B412" t="s">
        <v>20</v>
      </c>
      <c r="C412" s="1">
        <v>0</v>
      </c>
      <c r="D412" s="1">
        <v>0</v>
      </c>
      <c r="E412" s="1">
        <v>0</v>
      </c>
      <c r="H412">
        <v>745</v>
      </c>
      <c r="I412" s="1">
        <v>2.6018699999999999</v>
      </c>
      <c r="J412" s="2">
        <v>316.95420000000001</v>
      </c>
      <c r="K412" s="1">
        <f t="shared" si="30"/>
        <v>54.277009273678416</v>
      </c>
    </row>
    <row r="413" spans="1:11" x14ac:dyDescent="0.35">
      <c r="A413">
        <v>175</v>
      </c>
      <c r="B413" t="s">
        <v>21</v>
      </c>
      <c r="C413" s="1">
        <v>0</v>
      </c>
      <c r="D413" s="1">
        <v>0</v>
      </c>
      <c r="E413" s="1">
        <v>0</v>
      </c>
      <c r="H413">
        <v>750</v>
      </c>
      <c r="I413" s="1">
        <v>2.5536840000000001</v>
      </c>
      <c r="J413" s="2">
        <v>316.69220000000001</v>
      </c>
      <c r="K413" s="1">
        <f t="shared" si="30"/>
        <v>54.107964158200751</v>
      </c>
    </row>
    <row r="414" spans="1:11" x14ac:dyDescent="0.35">
      <c r="A414">
        <v>175</v>
      </c>
      <c r="B414" t="s">
        <v>22</v>
      </c>
      <c r="C414" s="1">
        <v>0</v>
      </c>
      <c r="D414" s="1">
        <v>0</v>
      </c>
      <c r="E414" s="1">
        <v>0</v>
      </c>
      <c r="H414">
        <v>755</v>
      </c>
      <c r="I414" s="1">
        <v>2.5064609999999998</v>
      </c>
      <c r="J414" s="2">
        <v>316.43490000000003</v>
      </c>
      <c r="K414" s="1">
        <f t="shared" si="30"/>
        <v>53.938827713795291</v>
      </c>
    </row>
    <row r="415" spans="1:11" x14ac:dyDescent="0.35">
      <c r="A415">
        <v>175</v>
      </c>
      <c r="B415" t="s">
        <v>23</v>
      </c>
      <c r="C415" s="1">
        <v>4570.7030000000004</v>
      </c>
      <c r="D415" s="1">
        <v>12129.55</v>
      </c>
      <c r="E415" s="1">
        <v>20.535540000000001</v>
      </c>
      <c r="H415">
        <v>760</v>
      </c>
      <c r="I415" s="1">
        <v>2.4601820000000001</v>
      </c>
      <c r="J415" s="2">
        <v>316.1825</v>
      </c>
      <c r="K415" s="1">
        <f t="shared" si="30"/>
        <v>53.768663158858871</v>
      </c>
    </row>
    <row r="416" spans="1:11" x14ac:dyDescent="0.35">
      <c r="A416">
        <v>180</v>
      </c>
      <c r="B416" t="s">
        <v>17</v>
      </c>
      <c r="C416" s="1">
        <v>0</v>
      </c>
      <c r="D416" s="1">
        <v>0</v>
      </c>
      <c r="E416" s="1">
        <v>0</v>
      </c>
      <c r="H416">
        <v>765</v>
      </c>
      <c r="I416" s="1">
        <v>2.414828</v>
      </c>
      <c r="J416" s="2">
        <v>315.93459999999999</v>
      </c>
      <c r="K416" s="1">
        <f t="shared" si="30"/>
        <v>53.598502338965488</v>
      </c>
    </row>
    <row r="417" spans="1:11" x14ac:dyDescent="0.35">
      <c r="A417">
        <v>180</v>
      </c>
      <c r="B417" t="s">
        <v>18</v>
      </c>
      <c r="C417" s="1">
        <v>0</v>
      </c>
      <c r="D417" s="1">
        <v>0</v>
      </c>
      <c r="E417" s="1">
        <v>0</v>
      </c>
      <c r="H417">
        <v>770</v>
      </c>
      <c r="I417" s="1">
        <v>2.3703810000000001</v>
      </c>
      <c r="J417" s="2">
        <v>315.69119999999998</v>
      </c>
      <c r="K417" s="1">
        <f t="shared" si="30"/>
        <v>53.428086112118109</v>
      </c>
    </row>
    <row r="418" spans="1:11" x14ac:dyDescent="0.35">
      <c r="A418">
        <v>180</v>
      </c>
      <c r="B418" t="s">
        <v>19</v>
      </c>
      <c r="C418" s="1">
        <v>0</v>
      </c>
      <c r="D418" s="1">
        <v>0</v>
      </c>
      <c r="E418" s="1">
        <v>0</v>
      </c>
      <c r="H418">
        <v>775</v>
      </c>
      <c r="I418" s="1">
        <v>2.3268219999999999</v>
      </c>
      <c r="J418" s="2">
        <v>315.45229999999998</v>
      </c>
      <c r="K418" s="1">
        <f t="shared" si="30"/>
        <v>53.257116415603086</v>
      </c>
    </row>
    <row r="419" spans="1:11" x14ac:dyDescent="0.35">
      <c r="A419">
        <v>180</v>
      </c>
      <c r="B419" t="s">
        <v>20</v>
      </c>
      <c r="C419" s="1">
        <v>0</v>
      </c>
      <c r="D419" s="1">
        <v>0</v>
      </c>
      <c r="E419" s="1">
        <v>0</v>
      </c>
      <c r="H419">
        <v>780</v>
      </c>
      <c r="I419" s="1">
        <v>2.2841339999999999</v>
      </c>
      <c r="J419" s="2">
        <v>315.21769999999998</v>
      </c>
      <c r="K419" s="1">
        <f t="shared" si="30"/>
        <v>53.086021436187799</v>
      </c>
    </row>
    <row r="420" spans="1:11" x14ac:dyDescent="0.35">
      <c r="A420">
        <v>180</v>
      </c>
      <c r="B420" t="s">
        <v>21</v>
      </c>
      <c r="C420" s="1">
        <v>0</v>
      </c>
      <c r="D420" s="1">
        <v>0</v>
      </c>
      <c r="E420" s="1">
        <v>0</v>
      </c>
      <c r="H420">
        <v>785</v>
      </c>
      <c r="I420" s="1">
        <v>2.242299</v>
      </c>
      <c r="J420" s="2">
        <v>314.98750000000001</v>
      </c>
      <c r="K420" s="1">
        <f t="shared" si="30"/>
        <v>52.91416472838678</v>
      </c>
    </row>
    <row r="421" spans="1:11" x14ac:dyDescent="0.35">
      <c r="A421">
        <v>180</v>
      </c>
      <c r="B421" t="s">
        <v>22</v>
      </c>
      <c r="C421" s="1">
        <v>0</v>
      </c>
      <c r="D421" s="1">
        <v>0</v>
      </c>
      <c r="E421" s="1">
        <v>0</v>
      </c>
      <c r="H421">
        <v>790</v>
      </c>
      <c r="I421" s="1">
        <v>2.201301</v>
      </c>
      <c r="J421" s="2">
        <v>314.76130000000001</v>
      </c>
      <c r="K421" s="1">
        <f t="shared" si="30"/>
        <v>52.742710162253424</v>
      </c>
    </row>
    <row r="422" spans="1:11" x14ac:dyDescent="0.35">
      <c r="A422">
        <v>180</v>
      </c>
      <c r="B422" t="s">
        <v>23</v>
      </c>
      <c r="C422" s="1">
        <v>4506.4530000000004</v>
      </c>
      <c r="D422" s="1">
        <v>11950.89</v>
      </c>
      <c r="E422" s="1">
        <v>20.23509</v>
      </c>
      <c r="H422">
        <v>795</v>
      </c>
      <c r="I422" s="1">
        <v>2.1611220000000002</v>
      </c>
      <c r="J422" s="2">
        <v>314.53930000000003</v>
      </c>
      <c r="K422" s="1">
        <f t="shared" si="30"/>
        <v>52.570656989392347</v>
      </c>
    </row>
    <row r="423" spans="1:11" x14ac:dyDescent="0.35">
      <c r="A423">
        <v>185</v>
      </c>
      <c r="B423" t="s">
        <v>17</v>
      </c>
      <c r="C423" s="1">
        <v>0</v>
      </c>
      <c r="D423" s="1">
        <v>0</v>
      </c>
      <c r="E423" s="1">
        <v>0</v>
      </c>
      <c r="H423">
        <v>800</v>
      </c>
      <c r="I423" s="1">
        <v>2.1217450000000002</v>
      </c>
      <c r="J423" s="2">
        <v>314.32130000000001</v>
      </c>
      <c r="K423" s="1">
        <f t="shared" si="30"/>
        <v>52.398440664606539</v>
      </c>
    </row>
    <row r="424" spans="1:11" x14ac:dyDescent="0.35">
      <c r="A424">
        <v>185</v>
      </c>
      <c r="B424" t="s">
        <v>18</v>
      </c>
      <c r="C424" s="1">
        <v>0</v>
      </c>
      <c r="D424" s="1">
        <v>0</v>
      </c>
      <c r="E424" s="1">
        <v>0</v>
      </c>
      <c r="H424">
        <v>805</v>
      </c>
      <c r="I424" s="1">
        <v>2.0831529999999998</v>
      </c>
      <c r="J424" s="2">
        <v>314.10730000000001</v>
      </c>
      <c r="K424" s="1">
        <f t="shared" si="30"/>
        <v>52.225773916374401</v>
      </c>
    </row>
    <row r="425" spans="1:11" x14ac:dyDescent="0.35">
      <c r="A425">
        <v>185</v>
      </c>
      <c r="B425" t="s">
        <v>19</v>
      </c>
      <c r="C425" s="1">
        <v>0</v>
      </c>
      <c r="D425" s="1">
        <v>0</v>
      </c>
      <c r="E425" s="1">
        <v>0</v>
      </c>
      <c r="H425">
        <v>810</v>
      </c>
      <c r="I425" s="1">
        <v>2.0453320000000001</v>
      </c>
      <c r="J425" s="2">
        <v>313.89710000000002</v>
      </c>
      <c r="K425" s="1">
        <f t="shared" si="30"/>
        <v>52.053177851499306</v>
      </c>
    </row>
    <row r="426" spans="1:11" x14ac:dyDescent="0.35">
      <c r="A426">
        <v>185</v>
      </c>
      <c r="B426" t="s">
        <v>20</v>
      </c>
      <c r="C426" s="1">
        <v>0</v>
      </c>
      <c r="D426" s="1">
        <v>0</v>
      </c>
      <c r="E426" s="1">
        <v>0</v>
      </c>
      <c r="H426">
        <v>815</v>
      </c>
      <c r="I426" s="1">
        <v>2.008267</v>
      </c>
      <c r="J426" s="2">
        <v>313.69069999999999</v>
      </c>
      <c r="K426" s="1">
        <f t="shared" si="30"/>
        <v>51.880411941980334</v>
      </c>
    </row>
    <row r="427" spans="1:11" x14ac:dyDescent="0.35">
      <c r="A427">
        <v>185</v>
      </c>
      <c r="B427" t="s">
        <v>21</v>
      </c>
      <c r="C427" s="1">
        <v>0</v>
      </c>
      <c r="D427" s="1">
        <v>0</v>
      </c>
      <c r="E427" s="1">
        <v>0</v>
      </c>
      <c r="H427">
        <v>820</v>
      </c>
      <c r="I427" s="1">
        <v>1.9719420000000001</v>
      </c>
      <c r="J427" s="2">
        <v>313.488</v>
      </c>
      <c r="K427" s="1">
        <f t="shared" si="30"/>
        <v>51.707578224350591</v>
      </c>
    </row>
    <row r="428" spans="1:11" x14ac:dyDescent="0.35">
      <c r="A428">
        <v>185</v>
      </c>
      <c r="B428" t="s">
        <v>22</v>
      </c>
      <c r="C428" s="1">
        <v>0</v>
      </c>
      <c r="D428" s="1">
        <v>0</v>
      </c>
      <c r="E428" s="1">
        <v>0</v>
      </c>
      <c r="H428">
        <v>825</v>
      </c>
      <c r="I428" s="1">
        <v>1.93634</v>
      </c>
      <c r="J428" s="2">
        <v>313.28890000000001</v>
      </c>
      <c r="K428" s="1">
        <f t="shared" si="30"/>
        <v>51.5347533165207</v>
      </c>
    </row>
    <row r="429" spans="1:11" x14ac:dyDescent="0.35">
      <c r="A429">
        <v>185</v>
      </c>
      <c r="B429" t="s">
        <v>23</v>
      </c>
      <c r="C429" s="1">
        <v>4442.6549999999997</v>
      </c>
      <c r="D429" s="1">
        <v>11773.35</v>
      </c>
      <c r="E429" s="1">
        <v>19.936789999999998</v>
      </c>
      <c r="H429">
        <v>830</v>
      </c>
      <c r="I429" s="1">
        <v>1.9014489999999999</v>
      </c>
      <c r="J429" s="2">
        <v>313.09339999999997</v>
      </c>
      <c r="K429" s="1">
        <f t="shared" si="30"/>
        <v>51.361756030967577</v>
      </c>
    </row>
    <row r="430" spans="1:11" x14ac:dyDescent="0.35">
      <c r="A430">
        <v>190</v>
      </c>
      <c r="B430" t="s">
        <v>17</v>
      </c>
      <c r="C430" s="1">
        <v>0</v>
      </c>
      <c r="D430" s="1">
        <v>0</v>
      </c>
      <c r="E430" s="1">
        <v>0</v>
      </c>
      <c r="H430">
        <v>835</v>
      </c>
      <c r="I430" s="1">
        <v>1.8672530000000001</v>
      </c>
      <c r="J430" s="2">
        <v>312.90140000000002</v>
      </c>
      <c r="K430" s="1">
        <f t="shared" si="30"/>
        <v>51.188681495922118</v>
      </c>
    </row>
    <row r="431" spans="1:11" x14ac:dyDescent="0.35">
      <c r="A431">
        <v>190</v>
      </c>
      <c r="B431" t="s">
        <v>18</v>
      </c>
      <c r="C431" s="1">
        <v>0</v>
      </c>
      <c r="D431" s="1">
        <v>0</v>
      </c>
      <c r="E431" s="1">
        <v>0</v>
      </c>
      <c r="H431">
        <v>840</v>
      </c>
      <c r="I431" s="1">
        <v>1.833737</v>
      </c>
      <c r="J431" s="2">
        <v>312.71289999999999</v>
      </c>
      <c r="K431" s="1">
        <f t="shared" si="30"/>
        <v>51.015251853629529</v>
      </c>
    </row>
    <row r="432" spans="1:11" x14ac:dyDescent="0.35">
      <c r="A432">
        <v>190</v>
      </c>
      <c r="B432" t="s">
        <v>19</v>
      </c>
      <c r="C432" s="1">
        <v>0</v>
      </c>
      <c r="D432" s="1">
        <v>0</v>
      </c>
      <c r="E432" s="1">
        <v>0</v>
      </c>
      <c r="H432">
        <v>845</v>
      </c>
      <c r="I432" s="1">
        <v>1.800889</v>
      </c>
      <c r="J432" s="2">
        <v>312.52760000000001</v>
      </c>
      <c r="K432" s="1">
        <f t="shared" si="30"/>
        <v>50.842475158817358</v>
      </c>
    </row>
    <row r="433" spans="1:11" x14ac:dyDescent="0.35">
      <c r="A433">
        <v>190</v>
      </c>
      <c r="B433" t="s">
        <v>20</v>
      </c>
      <c r="C433" s="1">
        <v>0</v>
      </c>
      <c r="D433" s="1">
        <v>0</v>
      </c>
      <c r="E433" s="1">
        <v>0</v>
      </c>
      <c r="H433">
        <v>850</v>
      </c>
      <c r="I433" s="1">
        <v>1.7686930000000001</v>
      </c>
      <c r="J433" s="2">
        <v>312.34570000000002</v>
      </c>
      <c r="K433" s="1">
        <f t="shared" ref="K433:K463" si="31">-I433/($K$237*($K$238-J433))</f>
        <v>50.669235939464876</v>
      </c>
    </row>
    <row r="434" spans="1:11" x14ac:dyDescent="0.35">
      <c r="A434">
        <v>190</v>
      </c>
      <c r="B434" t="s">
        <v>21</v>
      </c>
      <c r="C434" s="1">
        <v>0</v>
      </c>
      <c r="D434" s="1">
        <v>0</v>
      </c>
      <c r="E434" s="1">
        <v>0</v>
      </c>
      <c r="H434">
        <v>855</v>
      </c>
      <c r="I434" s="1">
        <v>1.7371380000000001</v>
      </c>
      <c r="J434" s="2">
        <v>312.16699999999997</v>
      </c>
      <c r="K434" s="1">
        <f t="shared" si="31"/>
        <v>50.496168969392528</v>
      </c>
    </row>
    <row r="435" spans="1:11" x14ac:dyDescent="0.35">
      <c r="A435">
        <v>190</v>
      </c>
      <c r="B435" t="s">
        <v>22</v>
      </c>
      <c r="C435" s="1">
        <v>0</v>
      </c>
      <c r="D435" s="1">
        <v>0</v>
      </c>
      <c r="E435" s="1">
        <v>0</v>
      </c>
      <c r="H435">
        <v>860</v>
      </c>
      <c r="I435" s="1">
        <v>1.7062090000000001</v>
      </c>
      <c r="J435" s="2">
        <v>311.99149999999997</v>
      </c>
      <c r="K435" s="1">
        <f t="shared" si="31"/>
        <v>50.322978090569755</v>
      </c>
    </row>
    <row r="436" spans="1:11" x14ac:dyDescent="0.35">
      <c r="A436">
        <v>190</v>
      </c>
      <c r="B436" t="s">
        <v>23</v>
      </c>
      <c r="C436" s="1">
        <v>4379.3209999999999</v>
      </c>
      <c r="D436" s="1">
        <v>11597</v>
      </c>
      <c r="E436" s="1">
        <v>19.640709999999999</v>
      </c>
      <c r="H436">
        <v>865</v>
      </c>
      <c r="I436" s="1">
        <v>1.6758930000000001</v>
      </c>
      <c r="J436" s="2">
        <v>311.81909999999999</v>
      </c>
      <c r="K436" s="1">
        <f t="shared" si="31"/>
        <v>50.149833751790837</v>
      </c>
    </row>
    <row r="437" spans="1:11" x14ac:dyDescent="0.35">
      <c r="A437">
        <v>195</v>
      </c>
      <c r="B437" t="s">
        <v>17</v>
      </c>
      <c r="C437" s="1">
        <v>0</v>
      </c>
      <c r="D437" s="1">
        <v>0</v>
      </c>
      <c r="E437" s="1">
        <v>0</v>
      </c>
      <c r="H437">
        <v>870</v>
      </c>
      <c r="I437" s="1">
        <v>1.6461790000000001</v>
      </c>
      <c r="J437" s="2">
        <v>311.6497</v>
      </c>
      <c r="K437" s="1">
        <f t="shared" si="31"/>
        <v>49.97697128377618</v>
      </c>
    </row>
    <row r="438" spans="1:11" x14ac:dyDescent="0.35">
      <c r="A438">
        <v>195</v>
      </c>
      <c r="B438" t="s">
        <v>18</v>
      </c>
      <c r="C438" s="1">
        <v>0</v>
      </c>
      <c r="D438" s="1">
        <v>0</v>
      </c>
      <c r="E438" s="1">
        <v>0</v>
      </c>
      <c r="H438">
        <v>875</v>
      </c>
      <c r="I438" s="1">
        <v>1.6170530000000001</v>
      </c>
      <c r="J438" s="2">
        <v>311.48329999999999</v>
      </c>
      <c r="K438" s="1">
        <f t="shared" si="31"/>
        <v>49.804107451028692</v>
      </c>
    </row>
    <row r="439" spans="1:11" x14ac:dyDescent="0.35">
      <c r="A439">
        <v>195</v>
      </c>
      <c r="B439" t="s">
        <v>19</v>
      </c>
      <c r="C439" s="1">
        <v>0</v>
      </c>
      <c r="D439" s="1">
        <v>0</v>
      </c>
      <c r="E439" s="1">
        <v>0</v>
      </c>
      <c r="H439">
        <v>880</v>
      </c>
      <c r="I439" s="1">
        <v>1.588503</v>
      </c>
      <c r="J439" s="2">
        <v>311.31990000000002</v>
      </c>
      <c r="K439" s="1">
        <f t="shared" si="31"/>
        <v>49.631004703870502</v>
      </c>
    </row>
    <row r="440" spans="1:11" x14ac:dyDescent="0.35">
      <c r="A440">
        <v>195</v>
      </c>
      <c r="B440" t="s">
        <v>20</v>
      </c>
      <c r="C440" s="1">
        <v>0</v>
      </c>
      <c r="D440" s="1">
        <v>0</v>
      </c>
      <c r="E440" s="1">
        <v>0</v>
      </c>
      <c r="H440">
        <v>885</v>
      </c>
      <c r="I440" s="1">
        <v>1.5605180000000001</v>
      </c>
      <c r="J440" s="2">
        <v>311.1592</v>
      </c>
      <c r="K440" s="1">
        <f t="shared" si="31"/>
        <v>49.458773126683397</v>
      </c>
    </row>
    <row r="441" spans="1:11" x14ac:dyDescent="0.35">
      <c r="A441">
        <v>195</v>
      </c>
      <c r="B441" t="s">
        <v>21</v>
      </c>
      <c r="C441" s="1">
        <v>0</v>
      </c>
      <c r="D441" s="1">
        <v>0</v>
      </c>
      <c r="E441" s="1">
        <v>0</v>
      </c>
      <c r="H441">
        <v>890</v>
      </c>
      <c r="I441" s="1">
        <v>1.5330859999999999</v>
      </c>
      <c r="J441" s="2">
        <v>311.00150000000002</v>
      </c>
      <c r="K441" s="1">
        <f t="shared" si="31"/>
        <v>49.285847906594753</v>
      </c>
    </row>
    <row r="442" spans="1:11" x14ac:dyDescent="0.35">
      <c r="A442">
        <v>195</v>
      </c>
      <c r="B442" t="s">
        <v>22</v>
      </c>
      <c r="C442" s="1">
        <v>0</v>
      </c>
      <c r="D442" s="1">
        <v>0</v>
      </c>
      <c r="E442" s="1">
        <v>0</v>
      </c>
      <c r="H442">
        <v>895</v>
      </c>
      <c r="I442" s="1">
        <v>1.506195</v>
      </c>
      <c r="J442" s="2">
        <v>310.84640000000002</v>
      </c>
      <c r="K442" s="1">
        <f t="shared" si="31"/>
        <v>49.113762172046215</v>
      </c>
    </row>
    <row r="443" spans="1:11" x14ac:dyDescent="0.35">
      <c r="A443">
        <v>195</v>
      </c>
      <c r="B443" t="s">
        <v>23</v>
      </c>
      <c r="C443" s="1">
        <v>4316.4589999999998</v>
      </c>
      <c r="D443" s="1">
        <v>11421.89</v>
      </c>
      <c r="E443" s="1">
        <v>19.346900000000002</v>
      </c>
      <c r="H443">
        <v>900</v>
      </c>
      <c r="I443" s="1">
        <v>1.4798340000000001</v>
      </c>
      <c r="J443" s="2">
        <v>310.69409999999999</v>
      </c>
      <c r="K443" s="1">
        <f t="shared" si="31"/>
        <v>48.941398851381621</v>
      </c>
    </row>
    <row r="444" spans="1:11" x14ac:dyDescent="0.35">
      <c r="A444">
        <v>200</v>
      </c>
      <c r="B444" t="s">
        <v>17</v>
      </c>
      <c r="C444" s="1">
        <v>0</v>
      </c>
      <c r="D444" s="1">
        <v>0</v>
      </c>
      <c r="E444" s="1">
        <v>0</v>
      </c>
      <c r="H444">
        <v>905</v>
      </c>
      <c r="I444" s="1">
        <v>1.453992</v>
      </c>
      <c r="J444" s="2">
        <v>310.5444</v>
      </c>
      <c r="K444" s="1">
        <f t="shared" si="31"/>
        <v>48.769439284479844</v>
      </c>
    </row>
    <row r="445" spans="1:11" x14ac:dyDescent="0.35">
      <c r="A445">
        <v>200</v>
      </c>
      <c r="B445" t="s">
        <v>18</v>
      </c>
      <c r="C445" s="1">
        <v>0</v>
      </c>
      <c r="D445" s="1">
        <v>0</v>
      </c>
      <c r="E445" s="1">
        <v>0</v>
      </c>
      <c r="H445">
        <v>910</v>
      </c>
      <c r="I445" s="1">
        <v>1.4286589999999999</v>
      </c>
      <c r="J445" s="2">
        <v>310.39729999999997</v>
      </c>
      <c r="K445" s="1">
        <f t="shared" si="31"/>
        <v>48.597689751233425</v>
      </c>
    </row>
    <row r="446" spans="1:11" x14ac:dyDescent="0.35">
      <c r="A446">
        <v>200</v>
      </c>
      <c r="B446" t="s">
        <v>19</v>
      </c>
      <c r="C446" s="1">
        <v>0</v>
      </c>
      <c r="D446" s="1">
        <v>0</v>
      </c>
      <c r="E446" s="1">
        <v>0</v>
      </c>
      <c r="H446">
        <v>915</v>
      </c>
      <c r="I446" s="1">
        <v>1.403823</v>
      </c>
      <c r="J446" s="2">
        <v>310.2527</v>
      </c>
      <c r="K446" s="1">
        <f t="shared" si="31"/>
        <v>48.426348327994624</v>
      </c>
    </row>
    <row r="447" spans="1:11" x14ac:dyDescent="0.35">
      <c r="A447">
        <v>200</v>
      </c>
      <c r="B447" t="s">
        <v>20</v>
      </c>
      <c r="C447" s="1">
        <v>0</v>
      </c>
      <c r="D447" s="1">
        <v>0</v>
      </c>
      <c r="E447" s="1">
        <v>0</v>
      </c>
      <c r="H447">
        <v>920</v>
      </c>
      <c r="I447" s="1">
        <v>1.379475</v>
      </c>
      <c r="J447" s="2">
        <v>310.11070000000001</v>
      </c>
      <c r="K447" s="1">
        <f t="shared" si="31"/>
        <v>48.254767528282393</v>
      </c>
    </row>
    <row r="448" spans="1:11" x14ac:dyDescent="0.35">
      <c r="A448">
        <v>200</v>
      </c>
      <c r="B448" t="s">
        <v>21</v>
      </c>
      <c r="C448" s="1">
        <v>0</v>
      </c>
      <c r="D448" s="1">
        <v>0</v>
      </c>
      <c r="E448" s="1">
        <v>0</v>
      </c>
      <c r="H448">
        <v>925</v>
      </c>
      <c r="I448" s="1">
        <v>1.355604</v>
      </c>
      <c r="J448" s="2">
        <v>309.97109999999998</v>
      </c>
      <c r="K448" s="1">
        <f t="shared" si="31"/>
        <v>48.083645619205321</v>
      </c>
    </row>
    <row r="449" spans="1:11" x14ac:dyDescent="0.35">
      <c r="A449">
        <v>200</v>
      </c>
      <c r="B449" t="s">
        <v>22</v>
      </c>
      <c r="C449" s="1">
        <v>0</v>
      </c>
      <c r="D449" s="1">
        <v>0</v>
      </c>
      <c r="E449" s="1">
        <v>0</v>
      </c>
      <c r="H449">
        <v>930</v>
      </c>
      <c r="I449" s="1">
        <v>1.332201</v>
      </c>
      <c r="J449" s="2">
        <v>309.83390000000003</v>
      </c>
      <c r="K449" s="1">
        <f t="shared" si="31"/>
        <v>47.912803746216987</v>
      </c>
    </row>
    <row r="450" spans="1:11" x14ac:dyDescent="0.35">
      <c r="A450">
        <v>200</v>
      </c>
      <c r="B450" t="s">
        <v>23</v>
      </c>
      <c r="C450" s="1">
        <v>4254.08</v>
      </c>
      <c r="D450" s="1">
        <v>11248.06</v>
      </c>
      <c r="E450" s="1">
        <v>19.055440000000001</v>
      </c>
      <c r="H450">
        <v>935</v>
      </c>
      <c r="I450" s="1">
        <v>1.3092550000000001</v>
      </c>
      <c r="J450" s="2">
        <v>309.69909999999999</v>
      </c>
      <c r="K450" s="1">
        <f t="shared" si="31"/>
        <v>47.741979500453013</v>
      </c>
    </row>
    <row r="451" spans="1:11" x14ac:dyDescent="0.35">
      <c r="A451">
        <v>205</v>
      </c>
      <c r="B451" t="s">
        <v>17</v>
      </c>
      <c r="C451" s="1">
        <v>0</v>
      </c>
      <c r="D451" s="1">
        <v>0</v>
      </c>
      <c r="E451" s="1">
        <v>0</v>
      </c>
      <c r="H451">
        <v>940</v>
      </c>
      <c r="I451" s="1">
        <v>1.2867569999999999</v>
      </c>
      <c r="J451" s="2">
        <v>309.56650000000002</v>
      </c>
      <c r="K451" s="1">
        <f t="shared" si="31"/>
        <v>47.57196399660797</v>
      </c>
    </row>
    <row r="452" spans="1:11" x14ac:dyDescent="0.35">
      <c r="A452">
        <v>205</v>
      </c>
      <c r="B452" t="s">
        <v>18</v>
      </c>
      <c r="C452" s="1">
        <v>0</v>
      </c>
      <c r="D452" s="1">
        <v>0</v>
      </c>
      <c r="E452" s="1">
        <v>0</v>
      </c>
      <c r="H452">
        <v>945</v>
      </c>
      <c r="I452" s="1">
        <v>1.264699</v>
      </c>
      <c r="J452" s="2">
        <v>309.43619999999999</v>
      </c>
      <c r="K452" s="1">
        <f t="shared" si="31"/>
        <v>47.40210804570043</v>
      </c>
    </row>
    <row r="453" spans="1:11" x14ac:dyDescent="0.35">
      <c r="A453">
        <v>205</v>
      </c>
      <c r="B453" t="s">
        <v>19</v>
      </c>
      <c r="C453" s="1">
        <v>0</v>
      </c>
      <c r="D453" s="1">
        <v>0</v>
      </c>
      <c r="E453" s="1">
        <v>0</v>
      </c>
      <c r="H453">
        <v>950</v>
      </c>
      <c r="I453" s="1">
        <v>1.2430699999999999</v>
      </c>
      <c r="J453" s="2">
        <v>309.3082</v>
      </c>
      <c r="K453" s="1">
        <f t="shared" si="31"/>
        <v>47.232126299449789</v>
      </c>
    </row>
    <row r="454" spans="1:11" x14ac:dyDescent="0.35">
      <c r="A454">
        <v>205</v>
      </c>
      <c r="B454" t="s">
        <v>20</v>
      </c>
      <c r="C454" s="1">
        <v>0</v>
      </c>
      <c r="D454" s="1">
        <v>0</v>
      </c>
      <c r="E454" s="1">
        <v>0</v>
      </c>
      <c r="H454">
        <v>955</v>
      </c>
      <c r="I454" s="1">
        <v>1.2218610000000001</v>
      </c>
      <c r="J454" s="2">
        <v>309.1823</v>
      </c>
      <c r="K454" s="1">
        <f t="shared" si="31"/>
        <v>47.06281963274909</v>
      </c>
    </row>
    <row r="455" spans="1:11" x14ac:dyDescent="0.35">
      <c r="A455">
        <v>205</v>
      </c>
      <c r="B455" t="s">
        <v>21</v>
      </c>
      <c r="C455" s="1">
        <v>0</v>
      </c>
      <c r="D455" s="1">
        <v>0</v>
      </c>
      <c r="E455" s="1">
        <v>0</v>
      </c>
      <c r="H455">
        <v>960</v>
      </c>
      <c r="I455" s="1">
        <v>1.201065</v>
      </c>
      <c r="J455" s="2">
        <v>309.05860000000001</v>
      </c>
      <c r="K455" s="1">
        <f t="shared" si="31"/>
        <v>46.893542962161682</v>
      </c>
    </row>
    <row r="456" spans="1:11" x14ac:dyDescent="0.35">
      <c r="A456">
        <v>205</v>
      </c>
      <c r="B456" t="s">
        <v>22</v>
      </c>
      <c r="C456" s="1">
        <v>0</v>
      </c>
      <c r="D456" s="1">
        <v>0</v>
      </c>
      <c r="E456" s="1">
        <v>0</v>
      </c>
      <c r="H456">
        <v>965</v>
      </c>
      <c r="I456" s="1">
        <v>1.1806719999999999</v>
      </c>
      <c r="J456" s="2">
        <v>308.93689999999998</v>
      </c>
      <c r="K456" s="1">
        <f t="shared" si="31"/>
        <v>46.725072445005082</v>
      </c>
    </row>
    <row r="457" spans="1:11" x14ac:dyDescent="0.35">
      <c r="A457">
        <v>205</v>
      </c>
      <c r="B457" t="s">
        <v>23</v>
      </c>
      <c r="C457" s="1">
        <v>4192.1909999999998</v>
      </c>
      <c r="D457" s="1">
        <v>11075.53</v>
      </c>
      <c r="E457" s="1">
        <v>18.76634</v>
      </c>
      <c r="H457">
        <v>970</v>
      </c>
      <c r="I457" s="1">
        <v>1.1606749999999999</v>
      </c>
      <c r="J457" s="2">
        <v>308.81729999999999</v>
      </c>
      <c r="K457" s="1">
        <f t="shared" si="31"/>
        <v>46.556747296838381</v>
      </c>
    </row>
    <row r="458" spans="1:11" x14ac:dyDescent="0.35">
      <c r="A458">
        <v>210</v>
      </c>
      <c r="B458" t="s">
        <v>17</v>
      </c>
      <c r="C458" s="1">
        <v>0</v>
      </c>
      <c r="D458" s="1">
        <v>0</v>
      </c>
      <c r="E458" s="1">
        <v>0</v>
      </c>
      <c r="H458">
        <v>975</v>
      </c>
      <c r="I458" s="1">
        <v>1.1410640000000001</v>
      </c>
      <c r="J458" s="2">
        <v>308.69979999999998</v>
      </c>
      <c r="K458" s="1">
        <f t="shared" si="31"/>
        <v>46.388288871062393</v>
      </c>
    </row>
    <row r="459" spans="1:11" x14ac:dyDescent="0.35">
      <c r="A459">
        <v>210</v>
      </c>
      <c r="B459" t="s">
        <v>18</v>
      </c>
      <c r="C459" s="1">
        <v>0</v>
      </c>
      <c r="D459" s="1">
        <v>0</v>
      </c>
      <c r="E459" s="1">
        <v>0</v>
      </c>
      <c r="H459">
        <v>980</v>
      </c>
      <c r="I459" s="1">
        <v>1.1218319999999999</v>
      </c>
      <c r="J459" s="2">
        <v>308.58420000000001</v>
      </c>
      <c r="K459" s="1">
        <f t="shared" si="31"/>
        <v>46.220603775584323</v>
      </c>
    </row>
    <row r="460" spans="1:11" x14ac:dyDescent="0.35">
      <c r="A460">
        <v>210</v>
      </c>
      <c r="B460" t="s">
        <v>19</v>
      </c>
      <c r="C460" s="1">
        <v>0</v>
      </c>
      <c r="D460" s="1">
        <v>0</v>
      </c>
      <c r="E460" s="1">
        <v>0</v>
      </c>
      <c r="H460">
        <v>985</v>
      </c>
      <c r="I460" s="1">
        <v>1.1029709999999999</v>
      </c>
      <c r="J460" s="2">
        <v>308.47050000000002</v>
      </c>
      <c r="K460" s="1">
        <f t="shared" si="31"/>
        <v>46.053502479064093</v>
      </c>
    </row>
    <row r="461" spans="1:11" x14ac:dyDescent="0.35">
      <c r="A461">
        <v>210</v>
      </c>
      <c r="B461" t="s">
        <v>20</v>
      </c>
      <c r="C461" s="1">
        <v>0</v>
      </c>
      <c r="D461" s="1">
        <v>0</v>
      </c>
      <c r="E461" s="1">
        <v>0</v>
      </c>
      <c r="H461">
        <v>990</v>
      </c>
      <c r="I461" s="1">
        <v>1.0844739999999999</v>
      </c>
      <c r="J461" s="2">
        <v>308.3587</v>
      </c>
      <c r="K461" s="1">
        <f t="shared" si="31"/>
        <v>45.886826567831555</v>
      </c>
    </row>
    <row r="462" spans="1:11" x14ac:dyDescent="0.35">
      <c r="A462">
        <v>210</v>
      </c>
      <c r="B462" t="s">
        <v>21</v>
      </c>
      <c r="C462" s="1">
        <v>0</v>
      </c>
      <c r="D462" s="1">
        <v>0</v>
      </c>
      <c r="E462" s="1">
        <v>0</v>
      </c>
      <c r="H462">
        <v>995</v>
      </c>
      <c r="I462" s="1">
        <v>1.0663320000000001</v>
      </c>
      <c r="J462" s="2">
        <v>308.24880000000002</v>
      </c>
      <c r="K462" s="1">
        <f t="shared" si="31"/>
        <v>45.720322626608748</v>
      </c>
    </row>
    <row r="463" spans="1:11" x14ac:dyDescent="0.35">
      <c r="A463">
        <v>210</v>
      </c>
      <c r="B463" t="s">
        <v>22</v>
      </c>
      <c r="C463" s="1">
        <v>0</v>
      </c>
      <c r="D463" s="1">
        <v>0</v>
      </c>
      <c r="E463" s="1">
        <v>0</v>
      </c>
      <c r="H463">
        <v>1000</v>
      </c>
      <c r="I463" s="1">
        <v>1.048538</v>
      </c>
      <c r="J463" s="2">
        <v>308.14080000000001</v>
      </c>
      <c r="K463" s="1">
        <f t="shared" si="31"/>
        <v>45.553810086829984</v>
      </c>
    </row>
    <row r="464" spans="1:11" x14ac:dyDescent="0.35">
      <c r="A464">
        <v>210</v>
      </c>
      <c r="B464" t="s">
        <v>23</v>
      </c>
      <c r="C464" s="1">
        <v>4130.8029999999999</v>
      </c>
      <c r="D464" s="1">
        <v>10904.37</v>
      </c>
      <c r="E464" s="1">
        <v>18.479690000000002</v>
      </c>
    </row>
    <row r="465" spans="1:5" x14ac:dyDescent="0.35">
      <c r="A465">
        <v>215</v>
      </c>
      <c r="B465" t="s">
        <v>17</v>
      </c>
      <c r="C465" s="1">
        <v>0</v>
      </c>
      <c r="D465" s="1">
        <v>0</v>
      </c>
      <c r="E465" s="1">
        <v>0</v>
      </c>
    </row>
    <row r="466" spans="1:5" x14ac:dyDescent="0.35">
      <c r="A466">
        <v>215</v>
      </c>
      <c r="B466" t="s">
        <v>18</v>
      </c>
      <c r="C466" s="1">
        <v>0</v>
      </c>
      <c r="D466" s="1">
        <v>0</v>
      </c>
      <c r="E466" s="1">
        <v>0</v>
      </c>
    </row>
    <row r="467" spans="1:5" x14ac:dyDescent="0.35">
      <c r="A467">
        <v>215</v>
      </c>
      <c r="B467" t="s">
        <v>19</v>
      </c>
      <c r="C467" s="1">
        <v>0</v>
      </c>
      <c r="D467" s="1">
        <v>0</v>
      </c>
      <c r="E467" s="1">
        <v>0</v>
      </c>
    </row>
    <row r="468" spans="1:5" x14ac:dyDescent="0.35">
      <c r="A468">
        <v>215</v>
      </c>
      <c r="B468" t="s">
        <v>20</v>
      </c>
      <c r="C468" s="1">
        <v>0</v>
      </c>
      <c r="D468" s="1">
        <v>0</v>
      </c>
      <c r="E468" s="1">
        <v>0</v>
      </c>
    </row>
    <row r="469" spans="1:5" x14ac:dyDescent="0.35">
      <c r="A469">
        <v>215</v>
      </c>
      <c r="B469" t="s">
        <v>21</v>
      </c>
      <c r="C469" s="1">
        <v>0</v>
      </c>
      <c r="D469" s="1">
        <v>0</v>
      </c>
      <c r="E469" s="1">
        <v>0</v>
      </c>
    </row>
    <row r="470" spans="1:5" x14ac:dyDescent="0.35">
      <c r="A470">
        <v>215</v>
      </c>
      <c r="B470" t="s">
        <v>22</v>
      </c>
      <c r="C470" s="1">
        <v>0</v>
      </c>
      <c r="D470" s="1">
        <v>0</v>
      </c>
      <c r="E470" s="1">
        <v>0</v>
      </c>
    </row>
    <row r="471" spans="1:5" x14ac:dyDescent="0.35">
      <c r="A471">
        <v>215</v>
      </c>
      <c r="B471" t="s">
        <v>23</v>
      </c>
      <c r="C471" s="1">
        <v>4069.924</v>
      </c>
      <c r="D471" s="1">
        <v>10734.6</v>
      </c>
      <c r="E471" s="1">
        <v>18.195519999999998</v>
      </c>
    </row>
    <row r="472" spans="1:5" x14ac:dyDescent="0.35">
      <c r="A472">
        <v>220</v>
      </c>
      <c r="B472" t="s">
        <v>17</v>
      </c>
      <c r="C472" s="1">
        <v>0</v>
      </c>
      <c r="D472" s="1">
        <v>0</v>
      </c>
      <c r="E472" s="1">
        <v>0</v>
      </c>
    </row>
    <row r="473" spans="1:5" x14ac:dyDescent="0.35">
      <c r="A473">
        <v>220</v>
      </c>
      <c r="B473" t="s">
        <v>18</v>
      </c>
      <c r="C473" s="1">
        <v>0</v>
      </c>
      <c r="D473" s="1">
        <v>0</v>
      </c>
      <c r="E473" s="1">
        <v>0</v>
      </c>
    </row>
    <row r="474" spans="1:5" x14ac:dyDescent="0.35">
      <c r="A474">
        <v>220</v>
      </c>
      <c r="B474" t="s">
        <v>19</v>
      </c>
      <c r="C474" s="1">
        <v>0</v>
      </c>
      <c r="D474" s="1">
        <v>0</v>
      </c>
      <c r="E474" s="1">
        <v>0</v>
      </c>
    </row>
    <row r="475" spans="1:5" x14ac:dyDescent="0.35">
      <c r="A475">
        <v>220</v>
      </c>
      <c r="B475" t="s">
        <v>20</v>
      </c>
      <c r="C475" s="1">
        <v>0</v>
      </c>
      <c r="D475" s="1">
        <v>0</v>
      </c>
      <c r="E475" s="1">
        <v>0</v>
      </c>
    </row>
    <row r="476" spans="1:5" x14ac:dyDescent="0.35">
      <c r="A476">
        <v>220</v>
      </c>
      <c r="B476" t="s">
        <v>21</v>
      </c>
      <c r="C476" s="1">
        <v>0</v>
      </c>
      <c r="D476" s="1">
        <v>0</v>
      </c>
      <c r="E476" s="1">
        <v>0</v>
      </c>
    </row>
    <row r="477" spans="1:5" x14ac:dyDescent="0.35">
      <c r="A477">
        <v>220</v>
      </c>
      <c r="B477" t="s">
        <v>22</v>
      </c>
      <c r="C477" s="1">
        <v>0</v>
      </c>
      <c r="D477" s="1">
        <v>0</v>
      </c>
      <c r="E477" s="1">
        <v>0</v>
      </c>
    </row>
    <row r="478" spans="1:5" x14ac:dyDescent="0.35">
      <c r="A478">
        <v>220</v>
      </c>
      <c r="B478" t="s">
        <v>23</v>
      </c>
      <c r="C478" s="1">
        <v>4009.5610000000001</v>
      </c>
      <c r="D478" s="1">
        <v>10566.24</v>
      </c>
      <c r="E478" s="1">
        <v>17.913869999999999</v>
      </c>
    </row>
    <row r="479" spans="1:5" x14ac:dyDescent="0.35">
      <c r="A479">
        <v>225</v>
      </c>
      <c r="B479" t="s">
        <v>17</v>
      </c>
      <c r="C479" s="1">
        <v>0</v>
      </c>
      <c r="D479" s="1">
        <v>0</v>
      </c>
      <c r="E479" s="1">
        <v>0</v>
      </c>
    </row>
    <row r="480" spans="1:5" x14ac:dyDescent="0.35">
      <c r="A480">
        <v>225</v>
      </c>
      <c r="B480" t="s">
        <v>18</v>
      </c>
      <c r="C480" s="1">
        <v>0</v>
      </c>
      <c r="D480" s="1">
        <v>0</v>
      </c>
      <c r="E480" s="1">
        <v>0</v>
      </c>
    </row>
    <row r="481" spans="1:5" x14ac:dyDescent="0.35">
      <c r="A481">
        <v>225</v>
      </c>
      <c r="B481" t="s">
        <v>19</v>
      </c>
      <c r="C481" s="1">
        <v>0</v>
      </c>
      <c r="D481" s="1">
        <v>0</v>
      </c>
      <c r="E481" s="1">
        <v>0</v>
      </c>
    </row>
    <row r="482" spans="1:5" x14ac:dyDescent="0.35">
      <c r="A482">
        <v>225</v>
      </c>
      <c r="B482" t="s">
        <v>20</v>
      </c>
      <c r="C482" s="1">
        <v>0</v>
      </c>
      <c r="D482" s="1">
        <v>0</v>
      </c>
      <c r="E482" s="1">
        <v>0</v>
      </c>
    </row>
    <row r="483" spans="1:5" x14ac:dyDescent="0.35">
      <c r="A483">
        <v>225</v>
      </c>
      <c r="B483" t="s">
        <v>21</v>
      </c>
      <c r="C483" s="1">
        <v>0</v>
      </c>
      <c r="D483" s="1">
        <v>0</v>
      </c>
      <c r="E483" s="1">
        <v>0</v>
      </c>
    </row>
    <row r="484" spans="1:5" x14ac:dyDescent="0.35">
      <c r="A484">
        <v>225</v>
      </c>
      <c r="B484" t="s">
        <v>22</v>
      </c>
      <c r="C484" s="1">
        <v>0</v>
      </c>
      <c r="D484" s="1">
        <v>0</v>
      </c>
      <c r="E484" s="1">
        <v>0</v>
      </c>
    </row>
    <row r="485" spans="1:5" x14ac:dyDescent="0.35">
      <c r="A485">
        <v>225</v>
      </c>
      <c r="B485" t="s">
        <v>23</v>
      </c>
      <c r="C485" s="1">
        <v>3949.723</v>
      </c>
      <c r="D485" s="1">
        <v>10399.34</v>
      </c>
      <c r="E485" s="1">
        <v>17.63477</v>
      </c>
    </row>
    <row r="486" spans="1:5" x14ac:dyDescent="0.35">
      <c r="A486">
        <v>230</v>
      </c>
      <c r="B486" t="s">
        <v>17</v>
      </c>
      <c r="C486" s="1">
        <v>0</v>
      </c>
      <c r="D486" s="1">
        <v>0</v>
      </c>
      <c r="E486" s="1">
        <v>0</v>
      </c>
    </row>
    <row r="487" spans="1:5" x14ac:dyDescent="0.35">
      <c r="A487">
        <v>230</v>
      </c>
      <c r="B487" t="s">
        <v>18</v>
      </c>
      <c r="C487" s="1">
        <v>0</v>
      </c>
      <c r="D487" s="1">
        <v>0</v>
      </c>
      <c r="E487" s="1">
        <v>0</v>
      </c>
    </row>
    <row r="488" spans="1:5" x14ac:dyDescent="0.35">
      <c r="A488">
        <v>230</v>
      </c>
      <c r="B488" t="s">
        <v>19</v>
      </c>
      <c r="C488" s="1">
        <v>0</v>
      </c>
      <c r="D488" s="1">
        <v>0</v>
      </c>
      <c r="E488" s="1">
        <v>0</v>
      </c>
    </row>
    <row r="489" spans="1:5" x14ac:dyDescent="0.35">
      <c r="A489">
        <v>230</v>
      </c>
      <c r="B489" t="s">
        <v>20</v>
      </c>
      <c r="C489" s="1">
        <v>0</v>
      </c>
      <c r="D489" s="1">
        <v>0</v>
      </c>
      <c r="E489" s="1">
        <v>0</v>
      </c>
    </row>
    <row r="490" spans="1:5" x14ac:dyDescent="0.35">
      <c r="A490">
        <v>230</v>
      </c>
      <c r="B490" t="s">
        <v>21</v>
      </c>
      <c r="C490" s="1">
        <v>0</v>
      </c>
      <c r="D490" s="1">
        <v>0</v>
      </c>
      <c r="E490" s="1">
        <v>0</v>
      </c>
    </row>
    <row r="491" spans="1:5" x14ac:dyDescent="0.35">
      <c r="A491">
        <v>230</v>
      </c>
      <c r="B491" t="s">
        <v>22</v>
      </c>
      <c r="C491" s="1">
        <v>0</v>
      </c>
      <c r="D491" s="1">
        <v>0</v>
      </c>
      <c r="E491" s="1">
        <v>0</v>
      </c>
    </row>
    <row r="492" spans="1:5" x14ac:dyDescent="0.35">
      <c r="A492">
        <v>230</v>
      </c>
      <c r="B492" t="s">
        <v>23</v>
      </c>
      <c r="C492" s="1">
        <v>3890.4160000000002</v>
      </c>
      <c r="D492" s="1">
        <v>10233.91</v>
      </c>
      <c r="E492" s="1">
        <v>17.358270000000001</v>
      </c>
    </row>
    <row r="493" spans="1:5" x14ac:dyDescent="0.35">
      <c r="A493">
        <v>235</v>
      </c>
      <c r="B493" t="s">
        <v>17</v>
      </c>
      <c r="C493" s="1">
        <v>0</v>
      </c>
      <c r="D493" s="1">
        <v>0</v>
      </c>
      <c r="E493" s="1">
        <v>0</v>
      </c>
    </row>
    <row r="494" spans="1:5" x14ac:dyDescent="0.35">
      <c r="A494">
        <v>235</v>
      </c>
      <c r="B494" t="s">
        <v>18</v>
      </c>
      <c r="C494" s="1">
        <v>0</v>
      </c>
      <c r="D494" s="1">
        <v>0</v>
      </c>
      <c r="E494" s="1">
        <v>0</v>
      </c>
    </row>
    <row r="495" spans="1:5" x14ac:dyDescent="0.35">
      <c r="A495">
        <v>235</v>
      </c>
      <c r="B495" t="s">
        <v>19</v>
      </c>
      <c r="C495" s="1">
        <v>0</v>
      </c>
      <c r="D495" s="1">
        <v>0</v>
      </c>
      <c r="E495" s="1">
        <v>0</v>
      </c>
    </row>
    <row r="496" spans="1:5" x14ac:dyDescent="0.35">
      <c r="A496">
        <v>235</v>
      </c>
      <c r="B496" t="s">
        <v>20</v>
      </c>
      <c r="C496" s="1">
        <v>0</v>
      </c>
      <c r="D496" s="1">
        <v>0</v>
      </c>
      <c r="E496" s="1">
        <v>0</v>
      </c>
    </row>
    <row r="497" spans="1:5" x14ac:dyDescent="0.35">
      <c r="A497">
        <v>235</v>
      </c>
      <c r="B497" t="s">
        <v>21</v>
      </c>
      <c r="C497" s="1">
        <v>0</v>
      </c>
      <c r="D497" s="1">
        <v>0</v>
      </c>
      <c r="E497" s="1">
        <v>0</v>
      </c>
    </row>
    <row r="498" spans="1:5" x14ac:dyDescent="0.35">
      <c r="A498">
        <v>235</v>
      </c>
      <c r="B498" t="s">
        <v>22</v>
      </c>
      <c r="C498" s="1">
        <v>0</v>
      </c>
      <c r="D498" s="1">
        <v>0</v>
      </c>
      <c r="E498" s="1">
        <v>0</v>
      </c>
    </row>
    <row r="499" spans="1:5" x14ac:dyDescent="0.35">
      <c r="A499">
        <v>235</v>
      </c>
      <c r="B499" t="s">
        <v>23</v>
      </c>
      <c r="C499" s="1">
        <v>3831.645</v>
      </c>
      <c r="D499" s="1">
        <v>10069.959999999999</v>
      </c>
      <c r="E499" s="1">
        <v>17.084379999999999</v>
      </c>
    </row>
    <row r="500" spans="1:5" x14ac:dyDescent="0.35">
      <c r="A500">
        <v>240</v>
      </c>
      <c r="B500" t="s">
        <v>17</v>
      </c>
      <c r="C500" s="1">
        <v>0</v>
      </c>
      <c r="D500" s="1">
        <v>0</v>
      </c>
      <c r="E500" s="1">
        <v>0</v>
      </c>
    </row>
    <row r="501" spans="1:5" x14ac:dyDescent="0.35">
      <c r="A501">
        <v>240</v>
      </c>
      <c r="B501" t="s">
        <v>18</v>
      </c>
      <c r="C501" s="1">
        <v>0</v>
      </c>
      <c r="D501" s="1">
        <v>0</v>
      </c>
      <c r="E501" s="1">
        <v>0</v>
      </c>
    </row>
    <row r="502" spans="1:5" x14ac:dyDescent="0.35">
      <c r="A502">
        <v>240</v>
      </c>
      <c r="B502" t="s">
        <v>19</v>
      </c>
      <c r="C502" s="1">
        <v>0</v>
      </c>
      <c r="D502" s="1">
        <v>0</v>
      </c>
      <c r="E502" s="1">
        <v>0</v>
      </c>
    </row>
    <row r="503" spans="1:5" x14ac:dyDescent="0.35">
      <c r="A503">
        <v>240</v>
      </c>
      <c r="B503" t="s">
        <v>20</v>
      </c>
      <c r="C503" s="1">
        <v>0</v>
      </c>
      <c r="D503" s="1">
        <v>0</v>
      </c>
      <c r="E503" s="1">
        <v>0</v>
      </c>
    </row>
    <row r="504" spans="1:5" x14ac:dyDescent="0.35">
      <c r="A504">
        <v>240</v>
      </c>
      <c r="B504" t="s">
        <v>21</v>
      </c>
      <c r="C504" s="1">
        <v>0</v>
      </c>
      <c r="D504" s="1">
        <v>0</v>
      </c>
      <c r="E504" s="1">
        <v>0</v>
      </c>
    </row>
    <row r="505" spans="1:5" x14ac:dyDescent="0.35">
      <c r="A505">
        <v>240</v>
      </c>
      <c r="B505" t="s">
        <v>22</v>
      </c>
      <c r="C505" s="1">
        <v>0</v>
      </c>
      <c r="D505" s="1">
        <v>0</v>
      </c>
      <c r="E505" s="1">
        <v>0</v>
      </c>
    </row>
    <row r="506" spans="1:5" x14ac:dyDescent="0.35">
      <c r="A506">
        <v>240</v>
      </c>
      <c r="B506" t="s">
        <v>23</v>
      </c>
      <c r="C506" s="1">
        <v>3773.4209999999998</v>
      </c>
      <c r="D506" s="1">
        <v>9907.5439999999999</v>
      </c>
      <c r="E506" s="1">
        <v>16.81317</v>
      </c>
    </row>
    <row r="507" spans="1:5" x14ac:dyDescent="0.35">
      <c r="A507">
        <v>245</v>
      </c>
      <c r="B507" t="s">
        <v>17</v>
      </c>
      <c r="C507" s="1">
        <v>0</v>
      </c>
      <c r="D507" s="1">
        <v>0</v>
      </c>
      <c r="E507" s="1">
        <v>0</v>
      </c>
    </row>
    <row r="508" spans="1:5" x14ac:dyDescent="0.35">
      <c r="A508">
        <v>245</v>
      </c>
      <c r="B508" t="s">
        <v>18</v>
      </c>
      <c r="C508" s="1">
        <v>0</v>
      </c>
      <c r="D508" s="1">
        <v>0</v>
      </c>
      <c r="E508" s="1">
        <v>0</v>
      </c>
    </row>
    <row r="509" spans="1:5" x14ac:dyDescent="0.35">
      <c r="A509">
        <v>245</v>
      </c>
      <c r="B509" t="s">
        <v>19</v>
      </c>
      <c r="C509" s="1">
        <v>0</v>
      </c>
      <c r="D509" s="1">
        <v>0</v>
      </c>
      <c r="E509" s="1">
        <v>0</v>
      </c>
    </row>
    <row r="510" spans="1:5" x14ac:dyDescent="0.35">
      <c r="A510">
        <v>245</v>
      </c>
      <c r="B510" t="s">
        <v>20</v>
      </c>
      <c r="C510" s="1">
        <v>0</v>
      </c>
      <c r="D510" s="1">
        <v>0</v>
      </c>
      <c r="E510" s="1">
        <v>0</v>
      </c>
    </row>
    <row r="511" spans="1:5" x14ac:dyDescent="0.35">
      <c r="A511">
        <v>245</v>
      </c>
      <c r="B511" t="s">
        <v>21</v>
      </c>
      <c r="C511" s="1">
        <v>0</v>
      </c>
      <c r="D511" s="1">
        <v>0</v>
      </c>
      <c r="E511" s="1">
        <v>0</v>
      </c>
    </row>
    <row r="512" spans="1:5" x14ac:dyDescent="0.35">
      <c r="A512">
        <v>245</v>
      </c>
      <c r="B512" t="s">
        <v>22</v>
      </c>
      <c r="C512" s="1">
        <v>0</v>
      </c>
      <c r="D512" s="1">
        <v>0</v>
      </c>
      <c r="E512" s="1">
        <v>0</v>
      </c>
    </row>
    <row r="513" spans="1:5" x14ac:dyDescent="0.35">
      <c r="A513">
        <v>245</v>
      </c>
      <c r="B513" t="s">
        <v>23</v>
      </c>
      <c r="C513" s="1">
        <v>3715.75</v>
      </c>
      <c r="D513" s="1">
        <v>9746.6869999999999</v>
      </c>
      <c r="E513" s="1">
        <v>16.54466</v>
      </c>
    </row>
    <row r="514" spans="1:5" x14ac:dyDescent="0.35">
      <c r="A514">
        <v>250</v>
      </c>
      <c r="B514" t="s">
        <v>17</v>
      </c>
      <c r="C514" s="1">
        <v>0</v>
      </c>
      <c r="D514" s="1">
        <v>0</v>
      </c>
      <c r="E514" s="1">
        <v>0</v>
      </c>
    </row>
    <row r="515" spans="1:5" x14ac:dyDescent="0.35">
      <c r="A515">
        <v>250</v>
      </c>
      <c r="B515" t="s">
        <v>18</v>
      </c>
      <c r="C515" s="1">
        <v>0</v>
      </c>
      <c r="D515" s="1">
        <v>0</v>
      </c>
      <c r="E515" s="1">
        <v>0</v>
      </c>
    </row>
    <row r="516" spans="1:5" x14ac:dyDescent="0.35">
      <c r="A516">
        <v>250</v>
      </c>
      <c r="B516" t="s">
        <v>19</v>
      </c>
      <c r="C516" s="1">
        <v>0</v>
      </c>
      <c r="D516" s="1">
        <v>0</v>
      </c>
      <c r="E516" s="1">
        <v>0</v>
      </c>
    </row>
    <row r="517" spans="1:5" x14ac:dyDescent="0.35">
      <c r="A517">
        <v>250</v>
      </c>
      <c r="B517" t="s">
        <v>20</v>
      </c>
      <c r="C517" s="1">
        <v>0</v>
      </c>
      <c r="D517" s="1">
        <v>0</v>
      </c>
      <c r="E517" s="1">
        <v>0</v>
      </c>
    </row>
    <row r="518" spans="1:5" x14ac:dyDescent="0.35">
      <c r="A518">
        <v>250</v>
      </c>
      <c r="B518" t="s">
        <v>21</v>
      </c>
      <c r="C518" s="1">
        <v>0</v>
      </c>
      <c r="D518" s="1">
        <v>0</v>
      </c>
      <c r="E518" s="1">
        <v>0</v>
      </c>
    </row>
    <row r="519" spans="1:5" x14ac:dyDescent="0.35">
      <c r="A519">
        <v>250</v>
      </c>
      <c r="B519" t="s">
        <v>22</v>
      </c>
      <c r="C519" s="1">
        <v>0</v>
      </c>
      <c r="D519" s="1">
        <v>0</v>
      </c>
      <c r="E519" s="1">
        <v>0</v>
      </c>
    </row>
    <row r="520" spans="1:5" x14ac:dyDescent="0.35">
      <c r="A520">
        <v>250</v>
      </c>
      <c r="B520" t="s">
        <v>23</v>
      </c>
      <c r="C520" s="1">
        <v>3658.6390000000001</v>
      </c>
      <c r="D520" s="1">
        <v>9587.4110000000001</v>
      </c>
      <c r="E520" s="1">
        <v>16.278890000000001</v>
      </c>
    </row>
    <row r="521" spans="1:5" x14ac:dyDescent="0.35">
      <c r="A521">
        <v>255</v>
      </c>
      <c r="B521" t="s">
        <v>17</v>
      </c>
      <c r="C521" s="1">
        <v>0</v>
      </c>
      <c r="D521" s="1">
        <v>0</v>
      </c>
      <c r="E521" s="1">
        <v>0</v>
      </c>
    </row>
    <row r="522" spans="1:5" x14ac:dyDescent="0.35">
      <c r="A522">
        <v>255</v>
      </c>
      <c r="B522" t="s">
        <v>18</v>
      </c>
      <c r="C522" s="1">
        <v>0</v>
      </c>
      <c r="D522" s="1">
        <v>0</v>
      </c>
      <c r="E522" s="1">
        <v>0</v>
      </c>
    </row>
    <row r="523" spans="1:5" x14ac:dyDescent="0.35">
      <c r="A523">
        <v>255</v>
      </c>
      <c r="B523" t="s">
        <v>19</v>
      </c>
      <c r="C523" s="1">
        <v>0</v>
      </c>
      <c r="D523" s="1">
        <v>0</v>
      </c>
      <c r="E523" s="1">
        <v>0</v>
      </c>
    </row>
    <row r="524" spans="1:5" x14ac:dyDescent="0.35">
      <c r="A524">
        <v>255</v>
      </c>
      <c r="B524" t="s">
        <v>20</v>
      </c>
      <c r="C524" s="1">
        <v>0</v>
      </c>
      <c r="D524" s="1">
        <v>0</v>
      </c>
      <c r="E524" s="1">
        <v>0</v>
      </c>
    </row>
    <row r="525" spans="1:5" x14ac:dyDescent="0.35">
      <c r="A525">
        <v>255</v>
      </c>
      <c r="B525" t="s">
        <v>21</v>
      </c>
      <c r="C525" s="1">
        <v>0</v>
      </c>
      <c r="D525" s="1">
        <v>0</v>
      </c>
      <c r="E525" s="1">
        <v>0</v>
      </c>
    </row>
    <row r="526" spans="1:5" x14ac:dyDescent="0.35">
      <c r="A526">
        <v>255</v>
      </c>
      <c r="B526" t="s">
        <v>22</v>
      </c>
      <c r="C526" s="1">
        <v>0</v>
      </c>
      <c r="D526" s="1">
        <v>0</v>
      </c>
      <c r="E526" s="1">
        <v>0</v>
      </c>
    </row>
    <row r="527" spans="1:5" x14ac:dyDescent="0.35">
      <c r="A527">
        <v>255</v>
      </c>
      <c r="B527" t="s">
        <v>23</v>
      </c>
      <c r="C527" s="1">
        <v>3602.0929999999998</v>
      </c>
      <c r="D527" s="1">
        <v>9429.7389999999996</v>
      </c>
      <c r="E527" s="1">
        <v>16.015879999999999</v>
      </c>
    </row>
    <row r="528" spans="1:5" x14ac:dyDescent="0.35">
      <c r="A528">
        <v>260</v>
      </c>
      <c r="B528" t="s">
        <v>17</v>
      </c>
      <c r="C528" s="1">
        <v>0</v>
      </c>
      <c r="D528" s="1">
        <v>0</v>
      </c>
      <c r="E528" s="1">
        <v>0</v>
      </c>
    </row>
    <row r="529" spans="1:5" x14ac:dyDescent="0.35">
      <c r="A529">
        <v>260</v>
      </c>
      <c r="B529" t="s">
        <v>18</v>
      </c>
      <c r="C529" s="1">
        <v>0</v>
      </c>
      <c r="D529" s="1">
        <v>0</v>
      </c>
      <c r="E529" s="1">
        <v>0</v>
      </c>
    </row>
    <row r="530" spans="1:5" x14ac:dyDescent="0.35">
      <c r="A530">
        <v>260</v>
      </c>
      <c r="B530" t="s">
        <v>19</v>
      </c>
      <c r="C530" s="1">
        <v>0</v>
      </c>
      <c r="D530" s="1">
        <v>0</v>
      </c>
      <c r="E530" s="1">
        <v>0</v>
      </c>
    </row>
    <row r="531" spans="1:5" x14ac:dyDescent="0.35">
      <c r="A531">
        <v>260</v>
      </c>
      <c r="B531" t="s">
        <v>20</v>
      </c>
      <c r="C531" s="1">
        <v>0</v>
      </c>
      <c r="D531" s="1">
        <v>0</v>
      </c>
      <c r="E531" s="1">
        <v>0</v>
      </c>
    </row>
    <row r="532" spans="1:5" x14ac:dyDescent="0.35">
      <c r="A532">
        <v>260</v>
      </c>
      <c r="B532" t="s">
        <v>21</v>
      </c>
      <c r="C532" s="1">
        <v>0</v>
      </c>
      <c r="D532" s="1">
        <v>0</v>
      </c>
      <c r="E532" s="1">
        <v>0</v>
      </c>
    </row>
    <row r="533" spans="1:5" x14ac:dyDescent="0.35">
      <c r="A533">
        <v>260</v>
      </c>
      <c r="B533" t="s">
        <v>22</v>
      </c>
      <c r="C533" s="1">
        <v>0</v>
      </c>
      <c r="D533" s="1">
        <v>0</v>
      </c>
      <c r="E533" s="1">
        <v>0</v>
      </c>
    </row>
    <row r="534" spans="1:5" x14ac:dyDescent="0.35">
      <c r="A534">
        <v>260</v>
      </c>
      <c r="B534" t="s">
        <v>23</v>
      </c>
      <c r="C534" s="1">
        <v>3546.1190000000001</v>
      </c>
      <c r="D534" s="1">
        <v>9273.6910000000007</v>
      </c>
      <c r="E534" s="1">
        <v>15.755649999999999</v>
      </c>
    </row>
    <row r="535" spans="1:5" x14ac:dyDescent="0.35">
      <c r="A535">
        <v>265</v>
      </c>
      <c r="B535" t="s">
        <v>17</v>
      </c>
      <c r="C535" s="1">
        <v>0</v>
      </c>
      <c r="D535" s="1">
        <v>0</v>
      </c>
      <c r="E535" s="1">
        <v>0</v>
      </c>
    </row>
    <row r="536" spans="1:5" x14ac:dyDescent="0.35">
      <c r="A536">
        <v>265</v>
      </c>
      <c r="B536" t="s">
        <v>18</v>
      </c>
      <c r="C536" s="1">
        <v>0</v>
      </c>
      <c r="D536" s="1">
        <v>0</v>
      </c>
      <c r="E536" s="1">
        <v>0</v>
      </c>
    </row>
    <row r="537" spans="1:5" x14ac:dyDescent="0.35">
      <c r="A537">
        <v>265</v>
      </c>
      <c r="B537" t="s">
        <v>19</v>
      </c>
      <c r="C537" s="1">
        <v>0</v>
      </c>
      <c r="D537" s="1">
        <v>0</v>
      </c>
      <c r="E537" s="1">
        <v>0</v>
      </c>
    </row>
    <row r="538" spans="1:5" x14ac:dyDescent="0.35">
      <c r="A538">
        <v>265</v>
      </c>
      <c r="B538" t="s">
        <v>20</v>
      </c>
      <c r="C538" s="1">
        <v>0</v>
      </c>
      <c r="D538" s="1">
        <v>0</v>
      </c>
      <c r="E538" s="1">
        <v>0</v>
      </c>
    </row>
    <row r="539" spans="1:5" x14ac:dyDescent="0.35">
      <c r="A539">
        <v>265</v>
      </c>
      <c r="B539" t="s">
        <v>21</v>
      </c>
      <c r="C539" s="1">
        <v>0</v>
      </c>
      <c r="D539" s="1">
        <v>0</v>
      </c>
      <c r="E539" s="1">
        <v>0</v>
      </c>
    </row>
    <row r="540" spans="1:5" x14ac:dyDescent="0.35">
      <c r="A540">
        <v>265</v>
      </c>
      <c r="B540" t="s">
        <v>22</v>
      </c>
      <c r="C540" s="1">
        <v>0</v>
      </c>
      <c r="D540" s="1">
        <v>0</v>
      </c>
      <c r="E540" s="1">
        <v>0</v>
      </c>
    </row>
    <row r="541" spans="1:5" x14ac:dyDescent="0.35">
      <c r="A541">
        <v>265</v>
      </c>
      <c r="B541" t="s">
        <v>23</v>
      </c>
      <c r="C541" s="1">
        <v>3490.72</v>
      </c>
      <c r="D541" s="1">
        <v>9119.2720000000008</v>
      </c>
      <c r="E541" s="1">
        <v>15.49821</v>
      </c>
    </row>
    <row r="542" spans="1:5" x14ac:dyDescent="0.35">
      <c r="A542">
        <v>270</v>
      </c>
      <c r="B542" t="s">
        <v>17</v>
      </c>
      <c r="C542" s="1">
        <v>0</v>
      </c>
      <c r="D542" s="1">
        <v>0</v>
      </c>
      <c r="E542" s="1">
        <v>0</v>
      </c>
    </row>
    <row r="543" spans="1:5" x14ac:dyDescent="0.35">
      <c r="A543">
        <v>270</v>
      </c>
      <c r="B543" t="s">
        <v>18</v>
      </c>
      <c r="C543" s="1">
        <v>0</v>
      </c>
      <c r="D543" s="1">
        <v>0</v>
      </c>
      <c r="E543" s="1">
        <v>0</v>
      </c>
    </row>
    <row r="544" spans="1:5" x14ac:dyDescent="0.35">
      <c r="A544">
        <v>270</v>
      </c>
      <c r="B544" t="s">
        <v>19</v>
      </c>
      <c r="C544" s="1">
        <v>0</v>
      </c>
      <c r="D544" s="1">
        <v>0</v>
      </c>
      <c r="E544" s="1">
        <v>0</v>
      </c>
    </row>
    <row r="545" spans="1:5" x14ac:dyDescent="0.35">
      <c r="A545">
        <v>270</v>
      </c>
      <c r="B545" t="s">
        <v>20</v>
      </c>
      <c r="C545" s="1">
        <v>0</v>
      </c>
      <c r="D545" s="1">
        <v>0</v>
      </c>
      <c r="E545" s="1">
        <v>0</v>
      </c>
    </row>
    <row r="546" spans="1:5" x14ac:dyDescent="0.35">
      <c r="A546">
        <v>270</v>
      </c>
      <c r="B546" t="s">
        <v>21</v>
      </c>
      <c r="C546" s="1">
        <v>0</v>
      </c>
      <c r="D546" s="1">
        <v>0</v>
      </c>
      <c r="E546" s="1">
        <v>0</v>
      </c>
    </row>
    <row r="547" spans="1:5" x14ac:dyDescent="0.35">
      <c r="A547">
        <v>270</v>
      </c>
      <c r="B547" t="s">
        <v>22</v>
      </c>
      <c r="C547" s="1">
        <v>0</v>
      </c>
      <c r="D547" s="1">
        <v>0</v>
      </c>
      <c r="E547" s="1">
        <v>0</v>
      </c>
    </row>
    <row r="548" spans="1:5" x14ac:dyDescent="0.35">
      <c r="A548">
        <v>270</v>
      </c>
      <c r="B548" t="s">
        <v>23</v>
      </c>
      <c r="C548" s="1">
        <v>3435.9029999999998</v>
      </c>
      <c r="D548" s="1">
        <v>8966.5249999999996</v>
      </c>
      <c r="E548" s="1">
        <v>15.24362</v>
      </c>
    </row>
    <row r="549" spans="1:5" x14ac:dyDescent="0.35">
      <c r="A549">
        <v>275</v>
      </c>
      <c r="B549" t="s">
        <v>17</v>
      </c>
      <c r="C549" s="1">
        <v>0</v>
      </c>
      <c r="D549" s="1">
        <v>0</v>
      </c>
      <c r="E549" s="1">
        <v>0</v>
      </c>
    </row>
    <row r="550" spans="1:5" x14ac:dyDescent="0.35">
      <c r="A550">
        <v>275</v>
      </c>
      <c r="B550" t="s">
        <v>18</v>
      </c>
      <c r="C550" s="1">
        <v>0</v>
      </c>
      <c r="D550" s="1">
        <v>0</v>
      </c>
      <c r="E550" s="1">
        <v>0</v>
      </c>
    </row>
    <row r="551" spans="1:5" x14ac:dyDescent="0.35">
      <c r="A551">
        <v>275</v>
      </c>
      <c r="B551" t="s">
        <v>19</v>
      </c>
      <c r="C551" s="1">
        <v>0</v>
      </c>
      <c r="D551" s="1">
        <v>0</v>
      </c>
      <c r="E551" s="1">
        <v>0</v>
      </c>
    </row>
    <row r="552" spans="1:5" x14ac:dyDescent="0.35">
      <c r="A552">
        <v>275</v>
      </c>
      <c r="B552" t="s">
        <v>20</v>
      </c>
      <c r="C552" s="1">
        <v>0</v>
      </c>
      <c r="D552" s="1">
        <v>0</v>
      </c>
      <c r="E552" s="1">
        <v>0</v>
      </c>
    </row>
    <row r="553" spans="1:5" x14ac:dyDescent="0.35">
      <c r="A553">
        <v>275</v>
      </c>
      <c r="B553" t="s">
        <v>21</v>
      </c>
      <c r="C553" s="1">
        <v>0</v>
      </c>
      <c r="D553" s="1">
        <v>0</v>
      </c>
      <c r="E553" s="1">
        <v>0</v>
      </c>
    </row>
    <row r="554" spans="1:5" x14ac:dyDescent="0.35">
      <c r="A554">
        <v>275</v>
      </c>
      <c r="B554" t="s">
        <v>22</v>
      </c>
      <c r="C554" s="1">
        <v>0</v>
      </c>
      <c r="D554" s="1">
        <v>0</v>
      </c>
      <c r="E554" s="1">
        <v>0</v>
      </c>
    </row>
    <row r="555" spans="1:5" x14ac:dyDescent="0.35">
      <c r="A555">
        <v>275</v>
      </c>
      <c r="B555" t="s">
        <v>23</v>
      </c>
      <c r="C555" s="1">
        <v>3381.6729999999998</v>
      </c>
      <c r="D555" s="1">
        <v>8815.4629999999997</v>
      </c>
      <c r="E555" s="1">
        <v>14.99189</v>
      </c>
    </row>
    <row r="556" spans="1:5" x14ac:dyDescent="0.35">
      <c r="A556">
        <v>280</v>
      </c>
      <c r="B556" t="s">
        <v>17</v>
      </c>
      <c r="C556" s="1">
        <v>0</v>
      </c>
      <c r="D556" s="1">
        <v>0</v>
      </c>
      <c r="E556" s="1">
        <v>0</v>
      </c>
    </row>
    <row r="557" spans="1:5" x14ac:dyDescent="0.35">
      <c r="A557">
        <v>280</v>
      </c>
      <c r="B557" t="s">
        <v>18</v>
      </c>
      <c r="C557" s="1">
        <v>0</v>
      </c>
      <c r="D557" s="1">
        <v>0</v>
      </c>
      <c r="E557" s="1">
        <v>0</v>
      </c>
    </row>
    <row r="558" spans="1:5" x14ac:dyDescent="0.35">
      <c r="A558">
        <v>280</v>
      </c>
      <c r="B558" t="s">
        <v>19</v>
      </c>
      <c r="C558" s="1">
        <v>0</v>
      </c>
      <c r="D558" s="1">
        <v>0</v>
      </c>
      <c r="E558" s="1">
        <v>0</v>
      </c>
    </row>
    <row r="559" spans="1:5" x14ac:dyDescent="0.35">
      <c r="A559">
        <v>280</v>
      </c>
      <c r="B559" t="s">
        <v>20</v>
      </c>
      <c r="C559" s="1">
        <v>0</v>
      </c>
      <c r="D559" s="1">
        <v>0</v>
      </c>
      <c r="E559" s="1">
        <v>0</v>
      </c>
    </row>
    <row r="560" spans="1:5" x14ac:dyDescent="0.35">
      <c r="A560">
        <v>280</v>
      </c>
      <c r="B560" t="s">
        <v>21</v>
      </c>
      <c r="C560" s="1">
        <v>0</v>
      </c>
      <c r="D560" s="1">
        <v>0</v>
      </c>
      <c r="E560" s="1">
        <v>0</v>
      </c>
    </row>
    <row r="561" spans="1:5" x14ac:dyDescent="0.35">
      <c r="A561">
        <v>280</v>
      </c>
      <c r="B561" t="s">
        <v>22</v>
      </c>
      <c r="C561" s="1">
        <v>0</v>
      </c>
      <c r="D561" s="1">
        <v>0</v>
      </c>
      <c r="E561" s="1">
        <v>0</v>
      </c>
    </row>
    <row r="562" spans="1:5" x14ac:dyDescent="0.35">
      <c r="A562">
        <v>280</v>
      </c>
      <c r="B562" t="s">
        <v>23</v>
      </c>
      <c r="C562" s="1">
        <v>3328.0329999999999</v>
      </c>
      <c r="D562" s="1">
        <v>8666.098</v>
      </c>
      <c r="E562" s="1">
        <v>14.743040000000001</v>
      </c>
    </row>
    <row r="563" spans="1:5" x14ac:dyDescent="0.35">
      <c r="A563">
        <v>285</v>
      </c>
      <c r="B563" t="s">
        <v>17</v>
      </c>
      <c r="C563" s="1">
        <v>0</v>
      </c>
      <c r="D563" s="1">
        <v>0</v>
      </c>
      <c r="E563" s="1">
        <v>0</v>
      </c>
    </row>
    <row r="564" spans="1:5" x14ac:dyDescent="0.35">
      <c r="A564">
        <v>285</v>
      </c>
      <c r="B564" t="s">
        <v>18</v>
      </c>
      <c r="C564" s="1">
        <v>0</v>
      </c>
      <c r="D564" s="1">
        <v>0</v>
      </c>
      <c r="E564" s="1">
        <v>0</v>
      </c>
    </row>
    <row r="565" spans="1:5" x14ac:dyDescent="0.35">
      <c r="A565">
        <v>285</v>
      </c>
      <c r="B565" t="s">
        <v>19</v>
      </c>
      <c r="C565" s="1">
        <v>0</v>
      </c>
      <c r="D565" s="1">
        <v>0</v>
      </c>
      <c r="E565" s="1">
        <v>0</v>
      </c>
    </row>
    <row r="566" spans="1:5" x14ac:dyDescent="0.35">
      <c r="A566">
        <v>285</v>
      </c>
      <c r="B566" t="s">
        <v>20</v>
      </c>
      <c r="C566" s="1">
        <v>0</v>
      </c>
      <c r="D566" s="1">
        <v>0</v>
      </c>
      <c r="E566" s="1">
        <v>0</v>
      </c>
    </row>
    <row r="567" spans="1:5" x14ac:dyDescent="0.35">
      <c r="A567">
        <v>285</v>
      </c>
      <c r="B567" t="s">
        <v>21</v>
      </c>
      <c r="C567" s="1">
        <v>0</v>
      </c>
      <c r="D567" s="1">
        <v>0</v>
      </c>
      <c r="E567" s="1">
        <v>0</v>
      </c>
    </row>
    <row r="568" spans="1:5" x14ac:dyDescent="0.35">
      <c r="A568">
        <v>285</v>
      </c>
      <c r="B568" t="s">
        <v>22</v>
      </c>
      <c r="C568" s="1">
        <v>0</v>
      </c>
      <c r="D568" s="1">
        <v>0</v>
      </c>
      <c r="E568" s="1">
        <v>0</v>
      </c>
    </row>
    <row r="569" spans="1:5" x14ac:dyDescent="0.35">
      <c r="A569">
        <v>285</v>
      </c>
      <c r="B569" t="s">
        <v>23</v>
      </c>
      <c r="C569" s="1">
        <v>3274.9870000000001</v>
      </c>
      <c r="D569" s="1">
        <v>8518.4439999999995</v>
      </c>
      <c r="E569" s="1">
        <v>14.49708</v>
      </c>
    </row>
    <row r="570" spans="1:5" x14ac:dyDescent="0.35">
      <c r="A570">
        <v>290</v>
      </c>
      <c r="B570" t="s">
        <v>17</v>
      </c>
      <c r="C570" s="1">
        <v>0</v>
      </c>
      <c r="D570" s="1">
        <v>0</v>
      </c>
      <c r="E570" s="1">
        <v>0</v>
      </c>
    </row>
    <row r="571" spans="1:5" x14ac:dyDescent="0.35">
      <c r="A571">
        <v>290</v>
      </c>
      <c r="B571" t="s">
        <v>18</v>
      </c>
      <c r="C571" s="1">
        <v>0</v>
      </c>
      <c r="D571" s="1">
        <v>0</v>
      </c>
      <c r="E571" s="1">
        <v>0</v>
      </c>
    </row>
    <row r="572" spans="1:5" x14ac:dyDescent="0.35">
      <c r="A572">
        <v>290</v>
      </c>
      <c r="B572" t="s">
        <v>19</v>
      </c>
      <c r="C572" s="1">
        <v>0</v>
      </c>
      <c r="D572" s="1">
        <v>0</v>
      </c>
      <c r="E572" s="1">
        <v>0</v>
      </c>
    </row>
    <row r="573" spans="1:5" x14ac:dyDescent="0.35">
      <c r="A573">
        <v>290</v>
      </c>
      <c r="B573" t="s">
        <v>20</v>
      </c>
      <c r="C573" s="1">
        <v>0</v>
      </c>
      <c r="D573" s="1">
        <v>0</v>
      </c>
      <c r="E573" s="1">
        <v>0</v>
      </c>
    </row>
    <row r="574" spans="1:5" x14ac:dyDescent="0.35">
      <c r="A574">
        <v>290</v>
      </c>
      <c r="B574" t="s">
        <v>21</v>
      </c>
      <c r="C574" s="1">
        <v>0</v>
      </c>
      <c r="D574" s="1">
        <v>0</v>
      </c>
      <c r="E574" s="1">
        <v>0</v>
      </c>
    </row>
    <row r="575" spans="1:5" x14ac:dyDescent="0.35">
      <c r="A575">
        <v>290</v>
      </c>
      <c r="B575" t="s">
        <v>22</v>
      </c>
      <c r="C575" s="1">
        <v>0</v>
      </c>
      <c r="D575" s="1">
        <v>0</v>
      </c>
      <c r="E575" s="1">
        <v>0</v>
      </c>
    </row>
    <row r="576" spans="1:5" x14ac:dyDescent="0.35">
      <c r="A576">
        <v>290</v>
      </c>
      <c r="B576" t="s">
        <v>23</v>
      </c>
      <c r="C576" s="1">
        <v>3222.5390000000002</v>
      </c>
      <c r="D576" s="1">
        <v>8372.5130000000008</v>
      </c>
      <c r="E576" s="1">
        <v>14.254020000000001</v>
      </c>
    </row>
    <row r="577" spans="1:5" x14ac:dyDescent="0.35">
      <c r="A577">
        <v>295</v>
      </c>
      <c r="B577" t="s">
        <v>17</v>
      </c>
      <c r="C577" s="1">
        <v>0</v>
      </c>
      <c r="D577" s="1">
        <v>0</v>
      </c>
      <c r="E577" s="1">
        <v>0</v>
      </c>
    </row>
    <row r="578" spans="1:5" x14ac:dyDescent="0.35">
      <c r="A578">
        <v>295</v>
      </c>
      <c r="B578" t="s">
        <v>18</v>
      </c>
      <c r="C578" s="1">
        <v>0</v>
      </c>
      <c r="D578" s="1">
        <v>0</v>
      </c>
      <c r="E578" s="1">
        <v>0</v>
      </c>
    </row>
    <row r="579" spans="1:5" x14ac:dyDescent="0.35">
      <c r="A579">
        <v>295</v>
      </c>
      <c r="B579" t="s">
        <v>19</v>
      </c>
      <c r="C579" s="1">
        <v>0</v>
      </c>
      <c r="D579" s="1">
        <v>0</v>
      </c>
      <c r="E579" s="1">
        <v>0</v>
      </c>
    </row>
    <row r="580" spans="1:5" x14ac:dyDescent="0.35">
      <c r="A580">
        <v>295</v>
      </c>
      <c r="B580" t="s">
        <v>20</v>
      </c>
      <c r="C580" s="1">
        <v>0</v>
      </c>
      <c r="D580" s="1">
        <v>0</v>
      </c>
      <c r="E580" s="1">
        <v>0</v>
      </c>
    </row>
    <row r="581" spans="1:5" x14ac:dyDescent="0.35">
      <c r="A581">
        <v>295</v>
      </c>
      <c r="B581" t="s">
        <v>21</v>
      </c>
      <c r="C581" s="1">
        <v>0</v>
      </c>
      <c r="D581" s="1">
        <v>0</v>
      </c>
      <c r="E581" s="1">
        <v>0</v>
      </c>
    </row>
    <row r="582" spans="1:5" x14ac:dyDescent="0.35">
      <c r="A582">
        <v>295</v>
      </c>
      <c r="B582" t="s">
        <v>22</v>
      </c>
      <c r="C582" s="1">
        <v>0</v>
      </c>
      <c r="D582" s="1">
        <v>0</v>
      </c>
      <c r="E582" s="1">
        <v>0</v>
      </c>
    </row>
    <row r="583" spans="1:5" x14ac:dyDescent="0.35">
      <c r="A583">
        <v>295</v>
      </c>
      <c r="B583" t="s">
        <v>23</v>
      </c>
      <c r="C583" s="1">
        <v>3170.69</v>
      </c>
      <c r="D583" s="1">
        <v>8228.3169999999991</v>
      </c>
      <c r="E583" s="1">
        <v>14.01388</v>
      </c>
    </row>
    <row r="584" spans="1:5" x14ac:dyDescent="0.35">
      <c r="A584">
        <v>300</v>
      </c>
      <c r="B584" t="s">
        <v>17</v>
      </c>
      <c r="C584" s="1">
        <v>0</v>
      </c>
      <c r="D584" s="1">
        <v>0</v>
      </c>
      <c r="E584" s="1">
        <v>0</v>
      </c>
    </row>
    <row r="585" spans="1:5" x14ac:dyDescent="0.35">
      <c r="A585">
        <v>300</v>
      </c>
      <c r="B585" t="s">
        <v>18</v>
      </c>
      <c r="C585" s="1">
        <v>0</v>
      </c>
      <c r="D585" s="1">
        <v>0</v>
      </c>
      <c r="E585" s="1">
        <v>0</v>
      </c>
    </row>
    <row r="586" spans="1:5" x14ac:dyDescent="0.35">
      <c r="A586">
        <v>300</v>
      </c>
      <c r="B586" t="s">
        <v>19</v>
      </c>
      <c r="C586" s="1">
        <v>0</v>
      </c>
      <c r="D586" s="1">
        <v>0</v>
      </c>
      <c r="E586" s="1">
        <v>0</v>
      </c>
    </row>
    <row r="587" spans="1:5" x14ac:dyDescent="0.35">
      <c r="A587">
        <v>300</v>
      </c>
      <c r="B587" t="s">
        <v>20</v>
      </c>
      <c r="C587" s="1">
        <v>0</v>
      </c>
      <c r="D587" s="1">
        <v>0</v>
      </c>
      <c r="E587" s="1">
        <v>0</v>
      </c>
    </row>
    <row r="588" spans="1:5" x14ac:dyDescent="0.35">
      <c r="A588">
        <v>300</v>
      </c>
      <c r="B588" t="s">
        <v>21</v>
      </c>
      <c r="C588" s="1">
        <v>0</v>
      </c>
      <c r="D588" s="1">
        <v>0</v>
      </c>
      <c r="E588" s="1">
        <v>0</v>
      </c>
    </row>
    <row r="589" spans="1:5" x14ac:dyDescent="0.35">
      <c r="A589">
        <v>300</v>
      </c>
      <c r="B589" t="s">
        <v>22</v>
      </c>
      <c r="C589" s="1">
        <v>0</v>
      </c>
      <c r="D589" s="1">
        <v>0</v>
      </c>
      <c r="E589" s="1">
        <v>0</v>
      </c>
    </row>
    <row r="590" spans="1:5" x14ac:dyDescent="0.35">
      <c r="A590">
        <v>300</v>
      </c>
      <c r="B590" t="s">
        <v>23</v>
      </c>
      <c r="C590" s="1">
        <v>3119.4409999999998</v>
      </c>
      <c r="D590" s="1">
        <v>8085.8490000000002</v>
      </c>
      <c r="E590" s="1">
        <v>13.77666</v>
      </c>
    </row>
    <row r="591" spans="1:5" x14ac:dyDescent="0.35">
      <c r="A591">
        <v>305</v>
      </c>
      <c r="B591" t="s">
        <v>17</v>
      </c>
      <c r="C591" s="1">
        <v>0</v>
      </c>
      <c r="D591" s="1">
        <v>0</v>
      </c>
      <c r="E591" s="1">
        <v>0</v>
      </c>
    </row>
    <row r="592" spans="1:5" x14ac:dyDescent="0.35">
      <c r="A592">
        <v>305</v>
      </c>
      <c r="B592" t="s">
        <v>18</v>
      </c>
      <c r="C592" s="1">
        <v>0</v>
      </c>
      <c r="D592" s="1">
        <v>0</v>
      </c>
      <c r="E592" s="1">
        <v>0</v>
      </c>
    </row>
    <row r="593" spans="1:5" x14ac:dyDescent="0.35">
      <c r="A593">
        <v>305</v>
      </c>
      <c r="B593" t="s">
        <v>19</v>
      </c>
      <c r="C593" s="1">
        <v>0</v>
      </c>
      <c r="D593" s="1">
        <v>0</v>
      </c>
      <c r="E593" s="1">
        <v>0</v>
      </c>
    </row>
    <row r="594" spans="1:5" x14ac:dyDescent="0.35">
      <c r="A594">
        <v>305</v>
      </c>
      <c r="B594" t="s">
        <v>20</v>
      </c>
      <c r="C594" s="1">
        <v>0</v>
      </c>
      <c r="D594" s="1">
        <v>0</v>
      </c>
      <c r="E594" s="1">
        <v>0</v>
      </c>
    </row>
    <row r="595" spans="1:5" x14ac:dyDescent="0.35">
      <c r="A595">
        <v>305</v>
      </c>
      <c r="B595" t="s">
        <v>21</v>
      </c>
      <c r="C595" s="1">
        <v>0</v>
      </c>
      <c r="D595" s="1">
        <v>0</v>
      </c>
      <c r="E595" s="1">
        <v>0</v>
      </c>
    </row>
    <row r="596" spans="1:5" x14ac:dyDescent="0.35">
      <c r="A596">
        <v>305</v>
      </c>
      <c r="B596" t="s">
        <v>22</v>
      </c>
      <c r="C596" s="1">
        <v>0</v>
      </c>
      <c r="D596" s="1">
        <v>0</v>
      </c>
      <c r="E596" s="1">
        <v>0</v>
      </c>
    </row>
    <row r="597" spans="1:5" x14ac:dyDescent="0.35">
      <c r="A597">
        <v>305</v>
      </c>
      <c r="B597" t="s">
        <v>23</v>
      </c>
      <c r="C597" s="1">
        <v>3068.7979999999998</v>
      </c>
      <c r="D597" s="1">
        <v>7945.1419999999998</v>
      </c>
      <c r="E597" s="1">
        <v>13.54238</v>
      </c>
    </row>
    <row r="598" spans="1:5" x14ac:dyDescent="0.35">
      <c r="A598">
        <v>310</v>
      </c>
      <c r="B598" t="s">
        <v>17</v>
      </c>
      <c r="C598" s="1">
        <v>0</v>
      </c>
      <c r="D598" s="1">
        <v>0</v>
      </c>
      <c r="E598" s="1">
        <v>0</v>
      </c>
    </row>
    <row r="599" spans="1:5" x14ac:dyDescent="0.35">
      <c r="A599">
        <v>310</v>
      </c>
      <c r="B599" t="s">
        <v>18</v>
      </c>
      <c r="C599" s="1">
        <v>0</v>
      </c>
      <c r="D599" s="1">
        <v>0</v>
      </c>
      <c r="E599" s="1">
        <v>0</v>
      </c>
    </row>
    <row r="600" spans="1:5" x14ac:dyDescent="0.35">
      <c r="A600">
        <v>310</v>
      </c>
      <c r="B600" t="s">
        <v>19</v>
      </c>
      <c r="C600" s="1">
        <v>0</v>
      </c>
      <c r="D600" s="1">
        <v>0</v>
      </c>
      <c r="E600" s="1">
        <v>0</v>
      </c>
    </row>
    <row r="601" spans="1:5" x14ac:dyDescent="0.35">
      <c r="A601">
        <v>310</v>
      </c>
      <c r="B601" t="s">
        <v>20</v>
      </c>
      <c r="C601" s="1">
        <v>0</v>
      </c>
      <c r="D601" s="1">
        <v>0</v>
      </c>
      <c r="E601" s="1">
        <v>0</v>
      </c>
    </row>
    <row r="602" spans="1:5" x14ac:dyDescent="0.35">
      <c r="A602">
        <v>310</v>
      </c>
      <c r="B602" t="s">
        <v>21</v>
      </c>
      <c r="C602" s="1">
        <v>0</v>
      </c>
      <c r="D602" s="1">
        <v>0</v>
      </c>
      <c r="E602" s="1">
        <v>0</v>
      </c>
    </row>
    <row r="603" spans="1:5" x14ac:dyDescent="0.35">
      <c r="A603">
        <v>310</v>
      </c>
      <c r="B603" t="s">
        <v>22</v>
      </c>
      <c r="C603" s="1">
        <v>0</v>
      </c>
      <c r="D603" s="1">
        <v>0</v>
      </c>
      <c r="E603" s="1">
        <v>0</v>
      </c>
    </row>
    <row r="604" spans="1:5" x14ac:dyDescent="0.35">
      <c r="A604">
        <v>310</v>
      </c>
      <c r="B604" t="s">
        <v>23</v>
      </c>
      <c r="C604" s="1">
        <v>3018.761</v>
      </c>
      <c r="D604" s="1">
        <v>7806.1980000000003</v>
      </c>
      <c r="E604" s="1">
        <v>13.31104</v>
      </c>
    </row>
    <row r="605" spans="1:5" x14ac:dyDescent="0.35">
      <c r="A605">
        <v>315</v>
      </c>
      <c r="B605" t="s">
        <v>17</v>
      </c>
      <c r="C605" s="1">
        <v>0</v>
      </c>
      <c r="D605" s="1">
        <v>0</v>
      </c>
      <c r="E605" s="1">
        <v>0</v>
      </c>
    </row>
    <row r="606" spans="1:5" x14ac:dyDescent="0.35">
      <c r="A606">
        <v>315</v>
      </c>
      <c r="B606" t="s">
        <v>18</v>
      </c>
      <c r="C606" s="1">
        <v>0</v>
      </c>
      <c r="D606" s="1">
        <v>0</v>
      </c>
      <c r="E606" s="1">
        <v>0</v>
      </c>
    </row>
    <row r="607" spans="1:5" x14ac:dyDescent="0.35">
      <c r="A607">
        <v>315</v>
      </c>
      <c r="B607" t="s">
        <v>19</v>
      </c>
      <c r="C607" s="1">
        <v>0</v>
      </c>
      <c r="D607" s="1">
        <v>0</v>
      </c>
      <c r="E607" s="1">
        <v>0</v>
      </c>
    </row>
    <row r="608" spans="1:5" x14ac:dyDescent="0.35">
      <c r="A608">
        <v>315</v>
      </c>
      <c r="B608" t="s">
        <v>20</v>
      </c>
      <c r="C608" s="1">
        <v>0</v>
      </c>
      <c r="D608" s="1">
        <v>0</v>
      </c>
      <c r="E608" s="1">
        <v>0</v>
      </c>
    </row>
    <row r="609" spans="1:5" x14ac:dyDescent="0.35">
      <c r="A609">
        <v>315</v>
      </c>
      <c r="B609" t="s">
        <v>21</v>
      </c>
      <c r="C609" s="1">
        <v>0</v>
      </c>
      <c r="D609" s="1">
        <v>0</v>
      </c>
      <c r="E609" s="1">
        <v>0</v>
      </c>
    </row>
    <row r="610" spans="1:5" x14ac:dyDescent="0.35">
      <c r="A610">
        <v>315</v>
      </c>
      <c r="B610" t="s">
        <v>22</v>
      </c>
      <c r="C610" s="1">
        <v>0</v>
      </c>
      <c r="D610" s="1">
        <v>0</v>
      </c>
      <c r="E610" s="1">
        <v>0</v>
      </c>
    </row>
    <row r="611" spans="1:5" x14ac:dyDescent="0.35">
      <c r="A611">
        <v>315</v>
      </c>
      <c r="B611" t="s">
        <v>23</v>
      </c>
      <c r="C611" s="1">
        <v>2969.3319999999999</v>
      </c>
      <c r="D611" s="1">
        <v>7669.0209999999997</v>
      </c>
      <c r="E611" s="1">
        <v>13.082660000000001</v>
      </c>
    </row>
    <row r="612" spans="1:5" x14ac:dyDescent="0.35">
      <c r="A612">
        <v>320</v>
      </c>
      <c r="B612" t="s">
        <v>17</v>
      </c>
      <c r="C612" s="1">
        <v>0</v>
      </c>
      <c r="D612" s="1">
        <v>0</v>
      </c>
      <c r="E612" s="1">
        <v>0</v>
      </c>
    </row>
    <row r="613" spans="1:5" x14ac:dyDescent="0.35">
      <c r="A613">
        <v>320</v>
      </c>
      <c r="B613" t="s">
        <v>18</v>
      </c>
      <c r="C613" s="1">
        <v>0</v>
      </c>
      <c r="D613" s="1">
        <v>0</v>
      </c>
      <c r="E613" s="1">
        <v>0</v>
      </c>
    </row>
    <row r="614" spans="1:5" x14ac:dyDescent="0.35">
      <c r="A614">
        <v>320</v>
      </c>
      <c r="B614" t="s">
        <v>19</v>
      </c>
      <c r="C614" s="1">
        <v>0</v>
      </c>
      <c r="D614" s="1">
        <v>0</v>
      </c>
      <c r="E614" s="1">
        <v>0</v>
      </c>
    </row>
    <row r="615" spans="1:5" x14ac:dyDescent="0.35">
      <c r="A615">
        <v>320</v>
      </c>
      <c r="B615" t="s">
        <v>20</v>
      </c>
      <c r="C615" s="1">
        <v>0</v>
      </c>
      <c r="D615" s="1">
        <v>0</v>
      </c>
      <c r="E615" s="1">
        <v>0</v>
      </c>
    </row>
    <row r="616" spans="1:5" x14ac:dyDescent="0.35">
      <c r="A616">
        <v>320</v>
      </c>
      <c r="B616" t="s">
        <v>21</v>
      </c>
      <c r="C616" s="1">
        <v>0</v>
      </c>
      <c r="D616" s="1">
        <v>0</v>
      </c>
      <c r="E616" s="1">
        <v>0</v>
      </c>
    </row>
    <row r="617" spans="1:5" x14ac:dyDescent="0.35">
      <c r="A617">
        <v>320</v>
      </c>
      <c r="B617" t="s">
        <v>22</v>
      </c>
      <c r="C617" s="1">
        <v>0</v>
      </c>
      <c r="D617" s="1">
        <v>0</v>
      </c>
      <c r="E617" s="1">
        <v>0</v>
      </c>
    </row>
    <row r="618" spans="1:5" x14ac:dyDescent="0.35">
      <c r="A618">
        <v>320</v>
      </c>
      <c r="B618" t="s">
        <v>23</v>
      </c>
      <c r="C618" s="1">
        <v>2920.5120000000002</v>
      </c>
      <c r="D618" s="1">
        <v>7533.6180000000004</v>
      </c>
      <c r="E618" s="1">
        <v>12.857229999999999</v>
      </c>
    </row>
    <row r="619" spans="1:5" x14ac:dyDescent="0.35">
      <c r="A619">
        <v>325</v>
      </c>
      <c r="B619" t="s">
        <v>17</v>
      </c>
      <c r="C619" s="1">
        <v>0</v>
      </c>
      <c r="D619" s="1">
        <v>0</v>
      </c>
      <c r="E619" s="1">
        <v>0</v>
      </c>
    </row>
    <row r="620" spans="1:5" x14ac:dyDescent="0.35">
      <c r="A620">
        <v>325</v>
      </c>
      <c r="B620" t="s">
        <v>18</v>
      </c>
      <c r="C620" s="1">
        <v>0</v>
      </c>
      <c r="D620" s="1">
        <v>0</v>
      </c>
      <c r="E620" s="1">
        <v>0</v>
      </c>
    </row>
    <row r="621" spans="1:5" x14ac:dyDescent="0.35">
      <c r="A621">
        <v>325</v>
      </c>
      <c r="B621" t="s">
        <v>19</v>
      </c>
      <c r="C621" s="1">
        <v>0</v>
      </c>
      <c r="D621" s="1">
        <v>0</v>
      </c>
      <c r="E621" s="1">
        <v>0</v>
      </c>
    </row>
    <row r="622" spans="1:5" x14ac:dyDescent="0.35">
      <c r="A622">
        <v>325</v>
      </c>
      <c r="B622" t="s">
        <v>20</v>
      </c>
      <c r="C622" s="1">
        <v>0</v>
      </c>
      <c r="D622" s="1">
        <v>0</v>
      </c>
      <c r="E622" s="1">
        <v>0</v>
      </c>
    </row>
    <row r="623" spans="1:5" x14ac:dyDescent="0.35">
      <c r="A623">
        <v>325</v>
      </c>
      <c r="B623" t="s">
        <v>21</v>
      </c>
      <c r="C623" s="1">
        <v>0</v>
      </c>
      <c r="D623" s="1">
        <v>0</v>
      </c>
      <c r="E623" s="1">
        <v>0</v>
      </c>
    </row>
    <row r="624" spans="1:5" x14ac:dyDescent="0.35">
      <c r="A624">
        <v>325</v>
      </c>
      <c r="B624" t="s">
        <v>22</v>
      </c>
      <c r="C624" s="1">
        <v>0</v>
      </c>
      <c r="D624" s="1">
        <v>0</v>
      </c>
      <c r="E624" s="1">
        <v>0</v>
      </c>
    </row>
    <row r="625" spans="1:5" x14ac:dyDescent="0.35">
      <c r="A625">
        <v>325</v>
      </c>
      <c r="B625" t="s">
        <v>23</v>
      </c>
      <c r="C625" s="1">
        <v>2872.3020000000001</v>
      </c>
      <c r="D625" s="1">
        <v>7399.991</v>
      </c>
      <c r="E625" s="1">
        <v>12.63476</v>
      </c>
    </row>
    <row r="626" spans="1:5" x14ac:dyDescent="0.35">
      <c r="A626">
        <v>330</v>
      </c>
      <c r="B626" t="s">
        <v>17</v>
      </c>
      <c r="C626" s="1">
        <v>0</v>
      </c>
      <c r="D626" s="1">
        <v>0</v>
      </c>
      <c r="E626" s="1">
        <v>0</v>
      </c>
    </row>
    <row r="627" spans="1:5" x14ac:dyDescent="0.35">
      <c r="A627">
        <v>330</v>
      </c>
      <c r="B627" t="s">
        <v>18</v>
      </c>
      <c r="C627" s="1">
        <v>0</v>
      </c>
      <c r="D627" s="1">
        <v>0</v>
      </c>
      <c r="E627" s="1">
        <v>0</v>
      </c>
    </row>
    <row r="628" spans="1:5" x14ac:dyDescent="0.35">
      <c r="A628">
        <v>330</v>
      </c>
      <c r="B628" t="s">
        <v>19</v>
      </c>
      <c r="C628" s="1">
        <v>0</v>
      </c>
      <c r="D628" s="1">
        <v>0</v>
      </c>
      <c r="E628" s="1">
        <v>0</v>
      </c>
    </row>
    <row r="629" spans="1:5" x14ac:dyDescent="0.35">
      <c r="A629">
        <v>330</v>
      </c>
      <c r="B629" t="s">
        <v>20</v>
      </c>
      <c r="C629" s="1">
        <v>0</v>
      </c>
      <c r="D629" s="1">
        <v>0</v>
      </c>
      <c r="E629" s="1">
        <v>0</v>
      </c>
    </row>
    <row r="630" spans="1:5" x14ac:dyDescent="0.35">
      <c r="A630">
        <v>330</v>
      </c>
      <c r="B630" t="s">
        <v>21</v>
      </c>
      <c r="C630" s="1">
        <v>0</v>
      </c>
      <c r="D630" s="1">
        <v>0</v>
      </c>
      <c r="E630" s="1">
        <v>0</v>
      </c>
    </row>
    <row r="631" spans="1:5" x14ac:dyDescent="0.35">
      <c r="A631">
        <v>330</v>
      </c>
      <c r="B631" t="s">
        <v>22</v>
      </c>
      <c r="C631" s="1">
        <v>0</v>
      </c>
      <c r="D631" s="1">
        <v>0</v>
      </c>
      <c r="E631" s="1">
        <v>0</v>
      </c>
    </row>
    <row r="632" spans="1:5" x14ac:dyDescent="0.35">
      <c r="A632">
        <v>330</v>
      </c>
      <c r="B632" t="s">
        <v>23</v>
      </c>
      <c r="C632" s="1">
        <v>2824.701</v>
      </c>
      <c r="D632" s="1">
        <v>7268.1419999999998</v>
      </c>
      <c r="E632" s="1">
        <v>12.415240000000001</v>
      </c>
    </row>
    <row r="633" spans="1:5" x14ac:dyDescent="0.35">
      <c r="A633">
        <v>335</v>
      </c>
      <c r="B633" t="s">
        <v>17</v>
      </c>
      <c r="C633" s="1">
        <v>0</v>
      </c>
      <c r="D633" s="1">
        <v>0</v>
      </c>
      <c r="E633" s="1">
        <v>0</v>
      </c>
    </row>
    <row r="634" spans="1:5" x14ac:dyDescent="0.35">
      <c r="A634">
        <v>335</v>
      </c>
      <c r="B634" t="s">
        <v>18</v>
      </c>
      <c r="C634" s="1">
        <v>0</v>
      </c>
      <c r="D634" s="1">
        <v>0</v>
      </c>
      <c r="E634" s="1">
        <v>0</v>
      </c>
    </row>
    <row r="635" spans="1:5" x14ac:dyDescent="0.35">
      <c r="A635">
        <v>335</v>
      </c>
      <c r="B635" t="s">
        <v>19</v>
      </c>
      <c r="C635" s="1">
        <v>0</v>
      </c>
      <c r="D635" s="1">
        <v>0</v>
      </c>
      <c r="E635" s="1">
        <v>0</v>
      </c>
    </row>
    <row r="636" spans="1:5" x14ac:dyDescent="0.35">
      <c r="A636">
        <v>335</v>
      </c>
      <c r="B636" t="s">
        <v>20</v>
      </c>
      <c r="C636" s="1">
        <v>0</v>
      </c>
      <c r="D636" s="1">
        <v>0</v>
      </c>
      <c r="E636" s="1">
        <v>0</v>
      </c>
    </row>
    <row r="637" spans="1:5" x14ac:dyDescent="0.35">
      <c r="A637">
        <v>335</v>
      </c>
      <c r="B637" t="s">
        <v>21</v>
      </c>
      <c r="C637" s="1">
        <v>0</v>
      </c>
      <c r="D637" s="1">
        <v>0</v>
      </c>
      <c r="E637" s="1">
        <v>0</v>
      </c>
    </row>
    <row r="638" spans="1:5" x14ac:dyDescent="0.35">
      <c r="A638">
        <v>335</v>
      </c>
      <c r="B638" t="s">
        <v>22</v>
      </c>
      <c r="C638" s="1">
        <v>0</v>
      </c>
      <c r="D638" s="1">
        <v>0</v>
      </c>
      <c r="E638" s="1">
        <v>0</v>
      </c>
    </row>
    <row r="639" spans="1:5" x14ac:dyDescent="0.35">
      <c r="A639">
        <v>335</v>
      </c>
      <c r="B639" t="s">
        <v>23</v>
      </c>
      <c r="C639" s="1">
        <v>2777.71</v>
      </c>
      <c r="D639" s="1">
        <v>7138.0720000000001</v>
      </c>
      <c r="E639" s="1">
        <v>12.19867</v>
      </c>
    </row>
    <row r="640" spans="1:5" x14ac:dyDescent="0.35">
      <c r="A640">
        <v>340</v>
      </c>
      <c r="B640" t="s">
        <v>17</v>
      </c>
      <c r="C640" s="1">
        <v>0</v>
      </c>
      <c r="D640" s="1">
        <v>0</v>
      </c>
      <c r="E640" s="1">
        <v>0</v>
      </c>
    </row>
    <row r="641" spans="1:5" x14ac:dyDescent="0.35">
      <c r="A641">
        <v>340</v>
      </c>
      <c r="B641" t="s">
        <v>18</v>
      </c>
      <c r="C641" s="1">
        <v>0</v>
      </c>
      <c r="D641" s="1">
        <v>0</v>
      </c>
      <c r="E641" s="1">
        <v>0</v>
      </c>
    </row>
    <row r="642" spans="1:5" x14ac:dyDescent="0.35">
      <c r="A642">
        <v>340</v>
      </c>
      <c r="B642" t="s">
        <v>19</v>
      </c>
      <c r="C642" s="1">
        <v>0</v>
      </c>
      <c r="D642" s="1">
        <v>0</v>
      </c>
      <c r="E642" s="1">
        <v>0</v>
      </c>
    </row>
    <row r="643" spans="1:5" x14ac:dyDescent="0.35">
      <c r="A643">
        <v>340</v>
      </c>
      <c r="B643" t="s">
        <v>20</v>
      </c>
      <c r="C643" s="1">
        <v>0</v>
      </c>
      <c r="D643" s="1">
        <v>0</v>
      </c>
      <c r="E643" s="1">
        <v>0</v>
      </c>
    </row>
    <row r="644" spans="1:5" x14ac:dyDescent="0.35">
      <c r="A644">
        <v>340</v>
      </c>
      <c r="B644" t="s">
        <v>21</v>
      </c>
      <c r="C644" s="1">
        <v>0</v>
      </c>
      <c r="D644" s="1">
        <v>0</v>
      </c>
      <c r="E644" s="1">
        <v>0</v>
      </c>
    </row>
    <row r="645" spans="1:5" x14ac:dyDescent="0.35">
      <c r="A645">
        <v>340</v>
      </c>
      <c r="B645" t="s">
        <v>22</v>
      </c>
      <c r="C645" s="1">
        <v>0</v>
      </c>
      <c r="D645" s="1">
        <v>0</v>
      </c>
      <c r="E645" s="1">
        <v>0</v>
      </c>
    </row>
    <row r="646" spans="1:5" x14ac:dyDescent="0.35">
      <c r="A646">
        <v>340</v>
      </c>
      <c r="B646" t="s">
        <v>23</v>
      </c>
      <c r="C646" s="1">
        <v>2731.328</v>
      </c>
      <c r="D646" s="1">
        <v>7009.7659999999996</v>
      </c>
      <c r="E646" s="1">
        <v>11.98503</v>
      </c>
    </row>
    <row r="647" spans="1:5" x14ac:dyDescent="0.35">
      <c r="A647">
        <v>345</v>
      </c>
      <c r="B647" t="s">
        <v>17</v>
      </c>
      <c r="C647" s="1">
        <v>0</v>
      </c>
      <c r="D647" s="1">
        <v>0</v>
      </c>
      <c r="E647" s="1">
        <v>0</v>
      </c>
    </row>
    <row r="648" spans="1:5" x14ac:dyDescent="0.35">
      <c r="A648">
        <v>345</v>
      </c>
      <c r="B648" t="s">
        <v>18</v>
      </c>
      <c r="C648" s="1">
        <v>0</v>
      </c>
      <c r="D648" s="1">
        <v>0</v>
      </c>
      <c r="E648" s="1">
        <v>0</v>
      </c>
    </row>
    <row r="649" spans="1:5" x14ac:dyDescent="0.35">
      <c r="A649">
        <v>345</v>
      </c>
      <c r="B649" t="s">
        <v>19</v>
      </c>
      <c r="C649" s="1">
        <v>0</v>
      </c>
      <c r="D649" s="1">
        <v>0</v>
      </c>
      <c r="E649" s="1">
        <v>0</v>
      </c>
    </row>
    <row r="650" spans="1:5" x14ac:dyDescent="0.35">
      <c r="A650">
        <v>345</v>
      </c>
      <c r="B650" t="s">
        <v>20</v>
      </c>
      <c r="C650" s="1">
        <v>0</v>
      </c>
      <c r="D650" s="1">
        <v>0</v>
      </c>
      <c r="E650" s="1">
        <v>0</v>
      </c>
    </row>
    <row r="651" spans="1:5" x14ac:dyDescent="0.35">
      <c r="A651">
        <v>345</v>
      </c>
      <c r="B651" t="s">
        <v>21</v>
      </c>
      <c r="C651" s="1">
        <v>0</v>
      </c>
      <c r="D651" s="1">
        <v>0</v>
      </c>
      <c r="E651" s="1">
        <v>0</v>
      </c>
    </row>
    <row r="652" spans="1:5" x14ac:dyDescent="0.35">
      <c r="A652">
        <v>345</v>
      </c>
      <c r="B652" t="s">
        <v>22</v>
      </c>
      <c r="C652" s="1">
        <v>0</v>
      </c>
      <c r="D652" s="1">
        <v>0</v>
      </c>
      <c r="E652" s="1">
        <v>0</v>
      </c>
    </row>
    <row r="653" spans="1:5" x14ac:dyDescent="0.35">
      <c r="A653">
        <v>345</v>
      </c>
      <c r="B653" t="s">
        <v>23</v>
      </c>
      <c r="C653" s="1">
        <v>2685.5549999999998</v>
      </c>
      <c r="D653" s="1">
        <v>6883.2449999999999</v>
      </c>
      <c r="E653" s="1">
        <v>11.77435</v>
      </c>
    </row>
    <row r="654" spans="1:5" x14ac:dyDescent="0.35">
      <c r="A654">
        <v>350</v>
      </c>
      <c r="B654" t="s">
        <v>17</v>
      </c>
      <c r="C654" s="1">
        <v>0</v>
      </c>
      <c r="D654" s="1">
        <v>0</v>
      </c>
      <c r="E654" s="1">
        <v>0</v>
      </c>
    </row>
    <row r="655" spans="1:5" x14ac:dyDescent="0.35">
      <c r="A655">
        <v>350</v>
      </c>
      <c r="B655" t="s">
        <v>18</v>
      </c>
      <c r="C655" s="1">
        <v>0</v>
      </c>
      <c r="D655" s="1">
        <v>0</v>
      </c>
      <c r="E655" s="1">
        <v>0</v>
      </c>
    </row>
    <row r="656" spans="1:5" x14ac:dyDescent="0.35">
      <c r="A656">
        <v>350</v>
      </c>
      <c r="B656" t="s">
        <v>19</v>
      </c>
      <c r="C656" s="1">
        <v>0</v>
      </c>
      <c r="D656" s="1">
        <v>0</v>
      </c>
      <c r="E656" s="1">
        <v>0</v>
      </c>
    </row>
    <row r="657" spans="1:5" x14ac:dyDescent="0.35">
      <c r="A657">
        <v>350</v>
      </c>
      <c r="B657" t="s">
        <v>20</v>
      </c>
      <c r="C657" s="1">
        <v>0</v>
      </c>
      <c r="D657" s="1">
        <v>0</v>
      </c>
      <c r="E657" s="1">
        <v>0</v>
      </c>
    </row>
    <row r="658" spans="1:5" x14ac:dyDescent="0.35">
      <c r="A658">
        <v>350</v>
      </c>
      <c r="B658" t="s">
        <v>21</v>
      </c>
      <c r="C658" s="1">
        <v>0</v>
      </c>
      <c r="D658" s="1">
        <v>0</v>
      </c>
      <c r="E658" s="1">
        <v>0</v>
      </c>
    </row>
    <row r="659" spans="1:5" x14ac:dyDescent="0.35">
      <c r="A659">
        <v>350</v>
      </c>
      <c r="B659" t="s">
        <v>22</v>
      </c>
      <c r="C659" s="1">
        <v>0</v>
      </c>
      <c r="D659" s="1">
        <v>0</v>
      </c>
      <c r="E659" s="1">
        <v>0</v>
      </c>
    </row>
    <row r="660" spans="1:5" x14ac:dyDescent="0.35">
      <c r="A660">
        <v>350</v>
      </c>
      <c r="B660" t="s">
        <v>23</v>
      </c>
      <c r="C660" s="1">
        <v>2640.3910000000001</v>
      </c>
      <c r="D660" s="1">
        <v>6758.5010000000002</v>
      </c>
      <c r="E660" s="1">
        <v>11.566610000000001</v>
      </c>
    </row>
    <row r="661" spans="1:5" x14ac:dyDescent="0.35">
      <c r="A661">
        <v>355</v>
      </c>
      <c r="B661" t="s">
        <v>17</v>
      </c>
      <c r="C661" s="1">
        <v>0</v>
      </c>
      <c r="D661" s="1">
        <v>0</v>
      </c>
      <c r="E661" s="1">
        <v>0</v>
      </c>
    </row>
    <row r="662" spans="1:5" x14ac:dyDescent="0.35">
      <c r="A662">
        <v>355</v>
      </c>
      <c r="B662" t="s">
        <v>18</v>
      </c>
      <c r="C662" s="1">
        <v>0</v>
      </c>
      <c r="D662" s="1">
        <v>0</v>
      </c>
      <c r="E662" s="1">
        <v>0</v>
      </c>
    </row>
    <row r="663" spans="1:5" x14ac:dyDescent="0.35">
      <c r="A663">
        <v>355</v>
      </c>
      <c r="B663" t="s">
        <v>19</v>
      </c>
      <c r="C663" s="1">
        <v>0</v>
      </c>
      <c r="D663" s="1">
        <v>0</v>
      </c>
      <c r="E663" s="1">
        <v>0</v>
      </c>
    </row>
    <row r="664" spans="1:5" x14ac:dyDescent="0.35">
      <c r="A664">
        <v>355</v>
      </c>
      <c r="B664" t="s">
        <v>20</v>
      </c>
      <c r="C664" s="1">
        <v>0</v>
      </c>
      <c r="D664" s="1">
        <v>0</v>
      </c>
      <c r="E664" s="1">
        <v>0</v>
      </c>
    </row>
    <row r="665" spans="1:5" x14ac:dyDescent="0.35">
      <c r="A665">
        <v>355</v>
      </c>
      <c r="B665" t="s">
        <v>21</v>
      </c>
      <c r="C665" s="1">
        <v>0</v>
      </c>
      <c r="D665" s="1">
        <v>0</v>
      </c>
      <c r="E665" s="1">
        <v>0</v>
      </c>
    </row>
    <row r="666" spans="1:5" x14ac:dyDescent="0.35">
      <c r="A666">
        <v>355</v>
      </c>
      <c r="B666" t="s">
        <v>22</v>
      </c>
      <c r="C666" s="1">
        <v>0</v>
      </c>
      <c r="D666" s="1">
        <v>0</v>
      </c>
      <c r="E666" s="1">
        <v>0</v>
      </c>
    </row>
    <row r="667" spans="1:5" x14ac:dyDescent="0.35">
      <c r="A667">
        <v>355</v>
      </c>
      <c r="B667" t="s">
        <v>23</v>
      </c>
      <c r="C667" s="1">
        <v>2595.835</v>
      </c>
      <c r="D667" s="1">
        <v>6635.53</v>
      </c>
      <c r="E667" s="1">
        <v>11.36181</v>
      </c>
    </row>
    <row r="668" spans="1:5" x14ac:dyDescent="0.35">
      <c r="A668">
        <v>360</v>
      </c>
      <c r="B668" t="s">
        <v>17</v>
      </c>
      <c r="C668" s="1">
        <v>0</v>
      </c>
      <c r="D668" s="1">
        <v>0</v>
      </c>
      <c r="E668" s="1">
        <v>0</v>
      </c>
    </row>
    <row r="669" spans="1:5" x14ac:dyDescent="0.35">
      <c r="A669">
        <v>360</v>
      </c>
      <c r="B669" t="s">
        <v>18</v>
      </c>
      <c r="C669" s="1">
        <v>0</v>
      </c>
      <c r="D669" s="1">
        <v>0</v>
      </c>
      <c r="E669" s="1">
        <v>0</v>
      </c>
    </row>
    <row r="670" spans="1:5" x14ac:dyDescent="0.35">
      <c r="A670">
        <v>360</v>
      </c>
      <c r="B670" t="s">
        <v>19</v>
      </c>
      <c r="C670" s="1">
        <v>0</v>
      </c>
      <c r="D670" s="1">
        <v>0</v>
      </c>
      <c r="E670" s="1">
        <v>0</v>
      </c>
    </row>
    <row r="671" spans="1:5" x14ac:dyDescent="0.35">
      <c r="A671">
        <v>360</v>
      </c>
      <c r="B671" t="s">
        <v>20</v>
      </c>
      <c r="C671" s="1">
        <v>0</v>
      </c>
      <c r="D671" s="1">
        <v>0</v>
      </c>
      <c r="E671" s="1">
        <v>0</v>
      </c>
    </row>
    <row r="672" spans="1:5" x14ac:dyDescent="0.35">
      <c r="A672">
        <v>360</v>
      </c>
      <c r="B672" t="s">
        <v>21</v>
      </c>
      <c r="C672" s="1">
        <v>0</v>
      </c>
      <c r="D672" s="1">
        <v>0</v>
      </c>
      <c r="E672" s="1">
        <v>0</v>
      </c>
    </row>
    <row r="673" spans="1:5" x14ac:dyDescent="0.35">
      <c r="A673">
        <v>360</v>
      </c>
      <c r="B673" t="s">
        <v>22</v>
      </c>
      <c r="C673" s="1">
        <v>0</v>
      </c>
      <c r="D673" s="1">
        <v>0</v>
      </c>
      <c r="E673" s="1">
        <v>0</v>
      </c>
    </row>
    <row r="674" spans="1:5" x14ac:dyDescent="0.35">
      <c r="A674">
        <v>360</v>
      </c>
      <c r="B674" t="s">
        <v>23</v>
      </c>
      <c r="C674" s="1">
        <v>2551.8850000000002</v>
      </c>
      <c r="D674" s="1">
        <v>6514.3280000000004</v>
      </c>
      <c r="E674" s="1">
        <v>11.159929999999999</v>
      </c>
    </row>
    <row r="675" spans="1:5" x14ac:dyDescent="0.35">
      <c r="A675">
        <v>365</v>
      </c>
      <c r="B675" t="s">
        <v>17</v>
      </c>
      <c r="C675" s="1">
        <v>0</v>
      </c>
      <c r="D675" s="1">
        <v>0</v>
      </c>
      <c r="E675" s="1">
        <v>0</v>
      </c>
    </row>
    <row r="676" spans="1:5" x14ac:dyDescent="0.35">
      <c r="A676">
        <v>365</v>
      </c>
      <c r="B676" t="s">
        <v>18</v>
      </c>
      <c r="C676" s="1">
        <v>0</v>
      </c>
      <c r="D676" s="1">
        <v>0</v>
      </c>
      <c r="E676" s="1">
        <v>0</v>
      </c>
    </row>
    <row r="677" spans="1:5" x14ac:dyDescent="0.35">
      <c r="A677">
        <v>365</v>
      </c>
      <c r="B677" t="s">
        <v>19</v>
      </c>
      <c r="C677" s="1">
        <v>0</v>
      </c>
      <c r="D677" s="1">
        <v>0</v>
      </c>
      <c r="E677" s="1">
        <v>0</v>
      </c>
    </row>
    <row r="678" spans="1:5" x14ac:dyDescent="0.35">
      <c r="A678">
        <v>365</v>
      </c>
      <c r="B678" t="s">
        <v>20</v>
      </c>
      <c r="C678" s="1">
        <v>0</v>
      </c>
      <c r="D678" s="1">
        <v>0</v>
      </c>
      <c r="E678" s="1">
        <v>0</v>
      </c>
    </row>
    <row r="679" spans="1:5" x14ac:dyDescent="0.35">
      <c r="A679">
        <v>365</v>
      </c>
      <c r="B679" t="s">
        <v>21</v>
      </c>
      <c r="C679" s="1">
        <v>0</v>
      </c>
      <c r="D679" s="1">
        <v>0</v>
      </c>
      <c r="E679" s="1">
        <v>0</v>
      </c>
    </row>
    <row r="680" spans="1:5" x14ac:dyDescent="0.35">
      <c r="A680">
        <v>365</v>
      </c>
      <c r="B680" t="s">
        <v>22</v>
      </c>
      <c r="C680" s="1">
        <v>0</v>
      </c>
      <c r="D680" s="1">
        <v>0</v>
      </c>
      <c r="E680" s="1">
        <v>0</v>
      </c>
    </row>
    <row r="681" spans="1:5" x14ac:dyDescent="0.35">
      <c r="A681">
        <v>365</v>
      </c>
      <c r="B681" t="s">
        <v>23</v>
      </c>
      <c r="C681" s="1">
        <v>2508.54</v>
      </c>
      <c r="D681" s="1">
        <v>6394.8890000000001</v>
      </c>
      <c r="E681" s="1">
        <v>10.96097</v>
      </c>
    </row>
    <row r="682" spans="1:5" x14ac:dyDescent="0.35">
      <c r="A682">
        <v>370</v>
      </c>
      <c r="B682" t="s">
        <v>17</v>
      </c>
      <c r="C682" s="1">
        <v>0</v>
      </c>
      <c r="D682" s="1">
        <v>0</v>
      </c>
      <c r="E682" s="1">
        <v>0</v>
      </c>
    </row>
    <row r="683" spans="1:5" x14ac:dyDescent="0.35">
      <c r="A683">
        <v>370</v>
      </c>
      <c r="B683" t="s">
        <v>18</v>
      </c>
      <c r="C683" s="1">
        <v>0</v>
      </c>
      <c r="D683" s="1">
        <v>0</v>
      </c>
      <c r="E683" s="1">
        <v>0</v>
      </c>
    </row>
    <row r="684" spans="1:5" x14ac:dyDescent="0.35">
      <c r="A684">
        <v>370</v>
      </c>
      <c r="B684" t="s">
        <v>19</v>
      </c>
      <c r="C684" s="1">
        <v>0</v>
      </c>
      <c r="D684" s="1">
        <v>0</v>
      </c>
      <c r="E684" s="1">
        <v>0</v>
      </c>
    </row>
    <row r="685" spans="1:5" x14ac:dyDescent="0.35">
      <c r="A685">
        <v>370</v>
      </c>
      <c r="B685" t="s">
        <v>20</v>
      </c>
      <c r="C685" s="1">
        <v>0</v>
      </c>
      <c r="D685" s="1">
        <v>0</v>
      </c>
      <c r="E685" s="1">
        <v>0</v>
      </c>
    </row>
    <row r="686" spans="1:5" x14ac:dyDescent="0.35">
      <c r="A686">
        <v>370</v>
      </c>
      <c r="B686" t="s">
        <v>21</v>
      </c>
      <c r="C686" s="1">
        <v>0</v>
      </c>
      <c r="D686" s="1">
        <v>0</v>
      </c>
      <c r="E686" s="1">
        <v>0</v>
      </c>
    </row>
    <row r="687" spans="1:5" x14ac:dyDescent="0.35">
      <c r="A687">
        <v>370</v>
      </c>
      <c r="B687" t="s">
        <v>22</v>
      </c>
      <c r="C687" s="1">
        <v>0</v>
      </c>
      <c r="D687" s="1">
        <v>0</v>
      </c>
      <c r="E687" s="1">
        <v>0</v>
      </c>
    </row>
    <row r="688" spans="1:5" x14ac:dyDescent="0.35">
      <c r="A688">
        <v>370</v>
      </c>
      <c r="B688" t="s">
        <v>23</v>
      </c>
      <c r="C688" s="1">
        <v>2465.797</v>
      </c>
      <c r="D688" s="1">
        <v>6277.2079999999996</v>
      </c>
      <c r="E688" s="1">
        <v>10.76491</v>
      </c>
    </row>
    <row r="689" spans="1:5" x14ac:dyDescent="0.35">
      <c r="A689">
        <v>375</v>
      </c>
      <c r="B689" t="s">
        <v>17</v>
      </c>
      <c r="C689" s="1">
        <v>0</v>
      </c>
      <c r="D689" s="1">
        <v>0</v>
      </c>
      <c r="E689" s="1">
        <v>0</v>
      </c>
    </row>
    <row r="690" spans="1:5" x14ac:dyDescent="0.35">
      <c r="A690">
        <v>375</v>
      </c>
      <c r="B690" t="s">
        <v>18</v>
      </c>
      <c r="C690" s="1">
        <v>0</v>
      </c>
      <c r="D690" s="1">
        <v>0</v>
      </c>
      <c r="E690" s="1">
        <v>0</v>
      </c>
    </row>
    <row r="691" spans="1:5" x14ac:dyDescent="0.35">
      <c r="A691">
        <v>375</v>
      </c>
      <c r="B691" t="s">
        <v>19</v>
      </c>
      <c r="C691" s="1">
        <v>0</v>
      </c>
      <c r="D691" s="1">
        <v>0</v>
      </c>
      <c r="E691" s="1">
        <v>0</v>
      </c>
    </row>
    <row r="692" spans="1:5" x14ac:dyDescent="0.35">
      <c r="A692">
        <v>375</v>
      </c>
      <c r="B692" t="s">
        <v>20</v>
      </c>
      <c r="C692" s="1">
        <v>0</v>
      </c>
      <c r="D692" s="1">
        <v>0</v>
      </c>
      <c r="E692" s="1">
        <v>0</v>
      </c>
    </row>
    <row r="693" spans="1:5" x14ac:dyDescent="0.35">
      <c r="A693">
        <v>375</v>
      </c>
      <c r="B693" t="s">
        <v>21</v>
      </c>
      <c r="C693" s="1">
        <v>0</v>
      </c>
      <c r="D693" s="1">
        <v>0</v>
      </c>
      <c r="E693" s="1">
        <v>0</v>
      </c>
    </row>
    <row r="694" spans="1:5" x14ac:dyDescent="0.35">
      <c r="A694">
        <v>375</v>
      </c>
      <c r="B694" t="s">
        <v>22</v>
      </c>
      <c r="C694" s="1">
        <v>0</v>
      </c>
      <c r="D694" s="1">
        <v>0</v>
      </c>
      <c r="E694" s="1">
        <v>0</v>
      </c>
    </row>
    <row r="695" spans="1:5" x14ac:dyDescent="0.35">
      <c r="A695">
        <v>375</v>
      </c>
      <c r="B695" t="s">
        <v>23</v>
      </c>
      <c r="C695" s="1">
        <v>2423.607</v>
      </c>
      <c r="D695" s="1">
        <v>6161.2809999999999</v>
      </c>
      <c r="E695" s="1">
        <v>10.57175</v>
      </c>
    </row>
    <row r="696" spans="1:5" x14ac:dyDescent="0.35">
      <c r="A696">
        <v>380</v>
      </c>
      <c r="B696" t="s">
        <v>17</v>
      </c>
      <c r="C696" s="1">
        <v>0</v>
      </c>
      <c r="D696" s="1">
        <v>0</v>
      </c>
      <c r="E696" s="1">
        <v>0</v>
      </c>
    </row>
    <row r="697" spans="1:5" x14ac:dyDescent="0.35">
      <c r="A697">
        <v>380</v>
      </c>
      <c r="B697" t="s">
        <v>18</v>
      </c>
      <c r="C697" s="1">
        <v>0</v>
      </c>
      <c r="D697" s="1">
        <v>0</v>
      </c>
      <c r="E697" s="1">
        <v>0</v>
      </c>
    </row>
    <row r="698" spans="1:5" x14ac:dyDescent="0.35">
      <c r="A698">
        <v>380</v>
      </c>
      <c r="B698" t="s">
        <v>19</v>
      </c>
      <c r="C698" s="1">
        <v>0</v>
      </c>
      <c r="D698" s="1">
        <v>0</v>
      </c>
      <c r="E698" s="1">
        <v>0</v>
      </c>
    </row>
    <row r="699" spans="1:5" x14ac:dyDescent="0.35">
      <c r="A699">
        <v>380</v>
      </c>
      <c r="B699" t="s">
        <v>20</v>
      </c>
      <c r="C699" s="1">
        <v>0</v>
      </c>
      <c r="D699" s="1">
        <v>0</v>
      </c>
      <c r="E699" s="1">
        <v>0</v>
      </c>
    </row>
    <row r="700" spans="1:5" x14ac:dyDescent="0.35">
      <c r="A700">
        <v>380</v>
      </c>
      <c r="B700" t="s">
        <v>21</v>
      </c>
      <c r="C700" s="1">
        <v>0</v>
      </c>
      <c r="D700" s="1">
        <v>0</v>
      </c>
      <c r="E700" s="1">
        <v>0</v>
      </c>
    </row>
    <row r="701" spans="1:5" x14ac:dyDescent="0.35">
      <c r="A701">
        <v>380</v>
      </c>
      <c r="B701" t="s">
        <v>22</v>
      </c>
      <c r="C701" s="1">
        <v>0</v>
      </c>
      <c r="D701" s="1">
        <v>0</v>
      </c>
      <c r="E701" s="1">
        <v>0</v>
      </c>
    </row>
    <row r="702" spans="1:5" x14ac:dyDescent="0.35">
      <c r="A702">
        <v>380</v>
      </c>
      <c r="B702" t="s">
        <v>23</v>
      </c>
      <c r="C702" s="1">
        <v>2382.0169999999998</v>
      </c>
      <c r="D702" s="1">
        <v>6047.1049999999996</v>
      </c>
      <c r="E702" s="1">
        <v>10.381460000000001</v>
      </c>
    </row>
    <row r="703" spans="1:5" x14ac:dyDescent="0.35">
      <c r="A703">
        <v>385</v>
      </c>
      <c r="B703" t="s">
        <v>17</v>
      </c>
      <c r="C703" s="1">
        <v>0</v>
      </c>
      <c r="D703" s="1">
        <v>0</v>
      </c>
      <c r="E703" s="1">
        <v>0</v>
      </c>
    </row>
    <row r="704" spans="1:5" x14ac:dyDescent="0.35">
      <c r="A704">
        <v>385</v>
      </c>
      <c r="B704" t="s">
        <v>18</v>
      </c>
      <c r="C704" s="1">
        <v>0</v>
      </c>
      <c r="D704" s="1">
        <v>0</v>
      </c>
      <c r="E704" s="1">
        <v>0</v>
      </c>
    </row>
    <row r="705" spans="1:5" x14ac:dyDescent="0.35">
      <c r="A705">
        <v>385</v>
      </c>
      <c r="B705" t="s">
        <v>19</v>
      </c>
      <c r="C705" s="1">
        <v>0</v>
      </c>
      <c r="D705" s="1">
        <v>0</v>
      </c>
      <c r="E705" s="1">
        <v>0</v>
      </c>
    </row>
    <row r="706" spans="1:5" x14ac:dyDescent="0.35">
      <c r="A706">
        <v>385</v>
      </c>
      <c r="B706" t="s">
        <v>20</v>
      </c>
      <c r="C706" s="1">
        <v>0</v>
      </c>
      <c r="D706" s="1">
        <v>0</v>
      </c>
      <c r="E706" s="1">
        <v>0</v>
      </c>
    </row>
    <row r="707" spans="1:5" x14ac:dyDescent="0.35">
      <c r="A707">
        <v>385</v>
      </c>
      <c r="B707" t="s">
        <v>21</v>
      </c>
      <c r="C707" s="1">
        <v>0</v>
      </c>
      <c r="D707" s="1">
        <v>0</v>
      </c>
      <c r="E707" s="1">
        <v>0</v>
      </c>
    </row>
    <row r="708" spans="1:5" x14ac:dyDescent="0.35">
      <c r="A708">
        <v>385</v>
      </c>
      <c r="B708" t="s">
        <v>22</v>
      </c>
      <c r="C708" s="1">
        <v>0</v>
      </c>
      <c r="D708" s="1">
        <v>0</v>
      </c>
      <c r="E708" s="1">
        <v>0</v>
      </c>
    </row>
    <row r="709" spans="1:5" x14ac:dyDescent="0.35">
      <c r="A709">
        <v>385</v>
      </c>
      <c r="B709" t="s">
        <v>23</v>
      </c>
      <c r="C709" s="1">
        <v>2341.0219999999999</v>
      </c>
      <c r="D709" s="1">
        <v>5934.6610000000001</v>
      </c>
      <c r="E709" s="1">
        <v>10.19403</v>
      </c>
    </row>
    <row r="710" spans="1:5" x14ac:dyDescent="0.35">
      <c r="A710">
        <v>390</v>
      </c>
      <c r="B710" t="s">
        <v>17</v>
      </c>
      <c r="C710" s="1">
        <v>0</v>
      </c>
      <c r="D710" s="1">
        <v>0</v>
      </c>
      <c r="E710" s="1">
        <v>0</v>
      </c>
    </row>
    <row r="711" spans="1:5" x14ac:dyDescent="0.35">
      <c r="A711">
        <v>390</v>
      </c>
      <c r="B711" t="s">
        <v>18</v>
      </c>
      <c r="C711" s="1">
        <v>0</v>
      </c>
      <c r="D711" s="1">
        <v>0</v>
      </c>
      <c r="E711" s="1">
        <v>0</v>
      </c>
    </row>
    <row r="712" spans="1:5" x14ac:dyDescent="0.35">
      <c r="A712">
        <v>390</v>
      </c>
      <c r="B712" t="s">
        <v>19</v>
      </c>
      <c r="C712" s="1">
        <v>0</v>
      </c>
      <c r="D712" s="1">
        <v>0</v>
      </c>
      <c r="E712" s="1">
        <v>0</v>
      </c>
    </row>
    <row r="713" spans="1:5" x14ac:dyDescent="0.35">
      <c r="A713">
        <v>390</v>
      </c>
      <c r="B713" t="s">
        <v>20</v>
      </c>
      <c r="C713" s="1">
        <v>0</v>
      </c>
      <c r="D713" s="1">
        <v>0</v>
      </c>
      <c r="E713" s="1">
        <v>0</v>
      </c>
    </row>
    <row r="714" spans="1:5" x14ac:dyDescent="0.35">
      <c r="A714">
        <v>390</v>
      </c>
      <c r="B714" t="s">
        <v>21</v>
      </c>
      <c r="C714" s="1">
        <v>0</v>
      </c>
      <c r="D714" s="1">
        <v>0</v>
      </c>
      <c r="E714" s="1">
        <v>0</v>
      </c>
    </row>
    <row r="715" spans="1:5" x14ac:dyDescent="0.35">
      <c r="A715">
        <v>390</v>
      </c>
      <c r="B715" t="s">
        <v>22</v>
      </c>
      <c r="C715" s="1">
        <v>0</v>
      </c>
      <c r="D715" s="1">
        <v>0</v>
      </c>
      <c r="E715" s="1">
        <v>0</v>
      </c>
    </row>
    <row r="716" spans="1:5" x14ac:dyDescent="0.35">
      <c r="A716">
        <v>390</v>
      </c>
      <c r="B716" t="s">
        <v>23</v>
      </c>
      <c r="C716" s="1">
        <v>2300.6210000000001</v>
      </c>
      <c r="D716" s="1">
        <v>5823.9579999999996</v>
      </c>
      <c r="E716" s="1">
        <v>10.009449999999999</v>
      </c>
    </row>
    <row r="717" spans="1:5" x14ac:dyDescent="0.35">
      <c r="A717">
        <v>395</v>
      </c>
      <c r="B717" t="s">
        <v>17</v>
      </c>
      <c r="C717" s="1">
        <v>0</v>
      </c>
      <c r="D717" s="1">
        <v>0</v>
      </c>
      <c r="E717" s="1">
        <v>0</v>
      </c>
    </row>
    <row r="718" spans="1:5" x14ac:dyDescent="0.35">
      <c r="A718">
        <v>395</v>
      </c>
      <c r="B718" t="s">
        <v>18</v>
      </c>
      <c r="C718" s="1">
        <v>0</v>
      </c>
      <c r="D718" s="1">
        <v>0</v>
      </c>
      <c r="E718" s="1">
        <v>0</v>
      </c>
    </row>
    <row r="719" spans="1:5" x14ac:dyDescent="0.35">
      <c r="A719">
        <v>395</v>
      </c>
      <c r="B719" t="s">
        <v>19</v>
      </c>
      <c r="C719" s="1">
        <v>0</v>
      </c>
      <c r="D719" s="1">
        <v>0</v>
      </c>
      <c r="E719" s="1">
        <v>0</v>
      </c>
    </row>
    <row r="720" spans="1:5" x14ac:dyDescent="0.35">
      <c r="A720">
        <v>395</v>
      </c>
      <c r="B720" t="s">
        <v>20</v>
      </c>
      <c r="C720" s="1">
        <v>0</v>
      </c>
      <c r="D720" s="1">
        <v>0</v>
      </c>
      <c r="E720" s="1">
        <v>0</v>
      </c>
    </row>
    <row r="721" spans="1:5" x14ac:dyDescent="0.35">
      <c r="A721">
        <v>395</v>
      </c>
      <c r="B721" t="s">
        <v>21</v>
      </c>
      <c r="C721" s="1">
        <v>0</v>
      </c>
      <c r="D721" s="1">
        <v>0</v>
      </c>
      <c r="E721" s="1">
        <v>0</v>
      </c>
    </row>
    <row r="722" spans="1:5" x14ac:dyDescent="0.35">
      <c r="A722">
        <v>395</v>
      </c>
      <c r="B722" t="s">
        <v>22</v>
      </c>
      <c r="C722" s="1">
        <v>0</v>
      </c>
      <c r="D722" s="1">
        <v>0</v>
      </c>
      <c r="E722" s="1">
        <v>0</v>
      </c>
    </row>
    <row r="723" spans="1:5" x14ac:dyDescent="0.35">
      <c r="A723">
        <v>395</v>
      </c>
      <c r="B723" t="s">
        <v>23</v>
      </c>
      <c r="C723" s="1">
        <v>2260.8119999999999</v>
      </c>
      <c r="D723" s="1">
        <v>5714.9830000000002</v>
      </c>
      <c r="E723" s="1">
        <v>9.8277099999999997</v>
      </c>
    </row>
    <row r="724" spans="1:5" x14ac:dyDescent="0.35">
      <c r="A724">
        <v>400</v>
      </c>
      <c r="B724" t="s">
        <v>17</v>
      </c>
      <c r="C724" s="1">
        <v>0</v>
      </c>
      <c r="D724" s="1">
        <v>0</v>
      </c>
      <c r="E724" s="1">
        <v>0</v>
      </c>
    </row>
    <row r="725" spans="1:5" x14ac:dyDescent="0.35">
      <c r="A725">
        <v>400</v>
      </c>
      <c r="B725" t="s">
        <v>18</v>
      </c>
      <c r="C725" s="1">
        <v>0</v>
      </c>
      <c r="D725" s="1">
        <v>0</v>
      </c>
      <c r="E725" s="1">
        <v>0</v>
      </c>
    </row>
    <row r="726" spans="1:5" x14ac:dyDescent="0.35">
      <c r="A726">
        <v>400</v>
      </c>
      <c r="B726" t="s">
        <v>19</v>
      </c>
      <c r="C726" s="1">
        <v>0</v>
      </c>
      <c r="D726" s="1">
        <v>0</v>
      </c>
      <c r="E726" s="1">
        <v>0</v>
      </c>
    </row>
    <row r="727" spans="1:5" x14ac:dyDescent="0.35">
      <c r="A727">
        <v>400</v>
      </c>
      <c r="B727" t="s">
        <v>20</v>
      </c>
      <c r="C727" s="1">
        <v>0</v>
      </c>
      <c r="D727" s="1">
        <v>0</v>
      </c>
      <c r="E727" s="1">
        <v>0</v>
      </c>
    </row>
    <row r="728" spans="1:5" x14ac:dyDescent="0.35">
      <c r="A728">
        <v>400</v>
      </c>
      <c r="B728" t="s">
        <v>21</v>
      </c>
      <c r="C728" s="1">
        <v>0</v>
      </c>
      <c r="D728" s="1">
        <v>0</v>
      </c>
      <c r="E728" s="1">
        <v>0</v>
      </c>
    </row>
    <row r="729" spans="1:5" x14ac:dyDescent="0.35">
      <c r="A729">
        <v>400</v>
      </c>
      <c r="B729" t="s">
        <v>22</v>
      </c>
      <c r="C729" s="1">
        <v>0</v>
      </c>
      <c r="D729" s="1">
        <v>0</v>
      </c>
      <c r="E729" s="1">
        <v>0</v>
      </c>
    </row>
    <row r="730" spans="1:5" x14ac:dyDescent="0.35">
      <c r="A730">
        <v>400</v>
      </c>
      <c r="B730" t="s">
        <v>23</v>
      </c>
      <c r="C730" s="1">
        <v>2221.5909999999999</v>
      </c>
      <c r="D730" s="1">
        <v>5607.723</v>
      </c>
      <c r="E730" s="1">
        <v>9.6487850000000002</v>
      </c>
    </row>
    <row r="731" spans="1:5" x14ac:dyDescent="0.35">
      <c r="A731">
        <v>405</v>
      </c>
      <c r="B731" t="s">
        <v>17</v>
      </c>
      <c r="C731" s="1">
        <v>0</v>
      </c>
      <c r="D731" s="1">
        <v>0</v>
      </c>
      <c r="E731" s="1">
        <v>0</v>
      </c>
    </row>
    <row r="732" spans="1:5" x14ac:dyDescent="0.35">
      <c r="A732">
        <v>405</v>
      </c>
      <c r="B732" t="s">
        <v>18</v>
      </c>
      <c r="C732" s="1">
        <v>0</v>
      </c>
      <c r="D732" s="1">
        <v>0</v>
      </c>
      <c r="E732" s="1">
        <v>0</v>
      </c>
    </row>
    <row r="733" spans="1:5" x14ac:dyDescent="0.35">
      <c r="A733">
        <v>405</v>
      </c>
      <c r="B733" t="s">
        <v>19</v>
      </c>
      <c r="C733" s="1">
        <v>0</v>
      </c>
      <c r="D733" s="1">
        <v>0</v>
      </c>
      <c r="E733" s="1">
        <v>0</v>
      </c>
    </row>
    <row r="734" spans="1:5" x14ac:dyDescent="0.35">
      <c r="A734">
        <v>405</v>
      </c>
      <c r="B734" t="s">
        <v>20</v>
      </c>
      <c r="C734" s="1">
        <v>0</v>
      </c>
      <c r="D734" s="1">
        <v>0</v>
      </c>
      <c r="E734" s="1">
        <v>0</v>
      </c>
    </row>
    <row r="735" spans="1:5" x14ac:dyDescent="0.35">
      <c r="A735">
        <v>405</v>
      </c>
      <c r="B735" t="s">
        <v>21</v>
      </c>
      <c r="C735" s="1">
        <v>0</v>
      </c>
      <c r="D735" s="1">
        <v>0</v>
      </c>
      <c r="E735" s="1">
        <v>0</v>
      </c>
    </row>
    <row r="736" spans="1:5" x14ac:dyDescent="0.35">
      <c r="A736">
        <v>405</v>
      </c>
      <c r="B736" t="s">
        <v>22</v>
      </c>
      <c r="C736" s="1">
        <v>0</v>
      </c>
      <c r="D736" s="1">
        <v>0</v>
      </c>
      <c r="E736" s="1">
        <v>0</v>
      </c>
    </row>
    <row r="737" spans="1:5" x14ac:dyDescent="0.35">
      <c r="A737">
        <v>405</v>
      </c>
      <c r="B737" t="s">
        <v>23</v>
      </c>
      <c r="C737" s="1">
        <v>2182.9540000000002</v>
      </c>
      <c r="D737" s="1">
        <v>5502.1629999999996</v>
      </c>
      <c r="E737" s="1">
        <v>9.4726579999999991</v>
      </c>
    </row>
    <row r="738" spans="1:5" x14ac:dyDescent="0.35">
      <c r="A738">
        <v>410</v>
      </c>
      <c r="B738" t="s">
        <v>17</v>
      </c>
      <c r="C738" s="1">
        <v>0</v>
      </c>
      <c r="D738" s="1">
        <v>0</v>
      </c>
      <c r="E738" s="1">
        <v>0</v>
      </c>
    </row>
    <row r="739" spans="1:5" x14ac:dyDescent="0.35">
      <c r="A739">
        <v>410</v>
      </c>
      <c r="B739" t="s">
        <v>18</v>
      </c>
      <c r="C739" s="1">
        <v>0</v>
      </c>
      <c r="D739" s="1">
        <v>0</v>
      </c>
      <c r="E739" s="1">
        <v>0</v>
      </c>
    </row>
    <row r="740" spans="1:5" x14ac:dyDescent="0.35">
      <c r="A740">
        <v>410</v>
      </c>
      <c r="B740" t="s">
        <v>19</v>
      </c>
      <c r="C740" s="1">
        <v>0</v>
      </c>
      <c r="D740" s="1">
        <v>0</v>
      </c>
      <c r="E740" s="1">
        <v>0</v>
      </c>
    </row>
    <row r="741" spans="1:5" x14ac:dyDescent="0.35">
      <c r="A741">
        <v>410</v>
      </c>
      <c r="B741" t="s">
        <v>20</v>
      </c>
      <c r="C741" s="1">
        <v>0</v>
      </c>
      <c r="D741" s="1">
        <v>0</v>
      </c>
      <c r="E741" s="1">
        <v>0</v>
      </c>
    </row>
    <row r="742" spans="1:5" x14ac:dyDescent="0.35">
      <c r="A742">
        <v>410</v>
      </c>
      <c r="B742" t="s">
        <v>21</v>
      </c>
      <c r="C742" s="1">
        <v>0</v>
      </c>
      <c r="D742" s="1">
        <v>0</v>
      </c>
      <c r="E742" s="1">
        <v>0</v>
      </c>
    </row>
    <row r="743" spans="1:5" x14ac:dyDescent="0.35">
      <c r="A743">
        <v>410</v>
      </c>
      <c r="B743" t="s">
        <v>22</v>
      </c>
      <c r="C743" s="1">
        <v>0</v>
      </c>
      <c r="D743" s="1">
        <v>0</v>
      </c>
      <c r="E743" s="1">
        <v>0</v>
      </c>
    </row>
    <row r="744" spans="1:5" x14ac:dyDescent="0.35">
      <c r="A744">
        <v>410</v>
      </c>
      <c r="B744" t="s">
        <v>23</v>
      </c>
      <c r="C744" s="1">
        <v>2144.8980000000001</v>
      </c>
      <c r="D744" s="1">
        <v>5398.2929999999997</v>
      </c>
      <c r="E744" s="1">
        <v>9.2993070000000007</v>
      </c>
    </row>
    <row r="745" spans="1:5" x14ac:dyDescent="0.35">
      <c r="A745">
        <v>415</v>
      </c>
      <c r="B745" t="s">
        <v>17</v>
      </c>
      <c r="C745" s="1">
        <v>0</v>
      </c>
      <c r="D745" s="1">
        <v>0</v>
      </c>
      <c r="E745" s="1">
        <v>0</v>
      </c>
    </row>
    <row r="746" spans="1:5" x14ac:dyDescent="0.35">
      <c r="A746">
        <v>415</v>
      </c>
      <c r="B746" t="s">
        <v>18</v>
      </c>
      <c r="C746" s="1">
        <v>0</v>
      </c>
      <c r="D746" s="1">
        <v>0</v>
      </c>
      <c r="E746" s="1">
        <v>0</v>
      </c>
    </row>
    <row r="747" spans="1:5" x14ac:dyDescent="0.35">
      <c r="A747">
        <v>415</v>
      </c>
      <c r="B747" t="s">
        <v>19</v>
      </c>
      <c r="C747" s="1">
        <v>0</v>
      </c>
      <c r="D747" s="1">
        <v>0</v>
      </c>
      <c r="E747" s="1">
        <v>0</v>
      </c>
    </row>
    <row r="748" spans="1:5" x14ac:dyDescent="0.35">
      <c r="A748">
        <v>415</v>
      </c>
      <c r="B748" t="s">
        <v>20</v>
      </c>
      <c r="C748" s="1">
        <v>0</v>
      </c>
      <c r="D748" s="1">
        <v>0</v>
      </c>
      <c r="E748" s="1">
        <v>0</v>
      </c>
    </row>
    <row r="749" spans="1:5" x14ac:dyDescent="0.35">
      <c r="A749">
        <v>415</v>
      </c>
      <c r="B749" t="s">
        <v>21</v>
      </c>
      <c r="C749" s="1">
        <v>0</v>
      </c>
      <c r="D749" s="1">
        <v>0</v>
      </c>
      <c r="E749" s="1">
        <v>0</v>
      </c>
    </row>
    <row r="750" spans="1:5" x14ac:dyDescent="0.35">
      <c r="A750">
        <v>415</v>
      </c>
      <c r="B750" t="s">
        <v>22</v>
      </c>
      <c r="C750" s="1">
        <v>0</v>
      </c>
      <c r="D750" s="1">
        <v>0</v>
      </c>
      <c r="E750" s="1">
        <v>0</v>
      </c>
    </row>
    <row r="751" spans="1:5" x14ac:dyDescent="0.35">
      <c r="A751">
        <v>415</v>
      </c>
      <c r="B751" t="s">
        <v>23</v>
      </c>
      <c r="C751" s="1">
        <v>2107.4180000000001</v>
      </c>
      <c r="D751" s="1">
        <v>5296.098</v>
      </c>
      <c r="E751" s="1">
        <v>9.1287129999999994</v>
      </c>
    </row>
    <row r="752" spans="1:5" x14ac:dyDescent="0.35">
      <c r="A752">
        <v>420</v>
      </c>
      <c r="B752" t="s">
        <v>17</v>
      </c>
      <c r="C752" s="1">
        <v>0</v>
      </c>
      <c r="D752" s="1">
        <v>0</v>
      </c>
      <c r="E752" s="1">
        <v>0</v>
      </c>
    </row>
    <row r="753" spans="1:5" x14ac:dyDescent="0.35">
      <c r="A753">
        <v>420</v>
      </c>
      <c r="B753" t="s">
        <v>18</v>
      </c>
      <c r="C753" s="1">
        <v>0</v>
      </c>
      <c r="D753" s="1">
        <v>0</v>
      </c>
      <c r="E753" s="1">
        <v>0</v>
      </c>
    </row>
    <row r="754" spans="1:5" x14ac:dyDescent="0.35">
      <c r="A754">
        <v>420</v>
      </c>
      <c r="B754" t="s">
        <v>19</v>
      </c>
      <c r="C754" s="1">
        <v>0</v>
      </c>
      <c r="D754" s="1">
        <v>0</v>
      </c>
      <c r="E754" s="1">
        <v>0</v>
      </c>
    </row>
    <row r="755" spans="1:5" x14ac:dyDescent="0.35">
      <c r="A755">
        <v>420</v>
      </c>
      <c r="B755" t="s">
        <v>20</v>
      </c>
      <c r="C755" s="1">
        <v>0</v>
      </c>
      <c r="D755" s="1">
        <v>0</v>
      </c>
      <c r="E755" s="1">
        <v>0</v>
      </c>
    </row>
    <row r="756" spans="1:5" x14ac:dyDescent="0.35">
      <c r="A756">
        <v>420</v>
      </c>
      <c r="B756" t="s">
        <v>21</v>
      </c>
      <c r="C756" s="1">
        <v>0</v>
      </c>
      <c r="D756" s="1">
        <v>0</v>
      </c>
      <c r="E756" s="1">
        <v>0</v>
      </c>
    </row>
    <row r="757" spans="1:5" x14ac:dyDescent="0.35">
      <c r="A757">
        <v>420</v>
      </c>
      <c r="B757" t="s">
        <v>22</v>
      </c>
      <c r="C757" s="1">
        <v>0</v>
      </c>
      <c r="D757" s="1">
        <v>0</v>
      </c>
      <c r="E757" s="1">
        <v>0</v>
      </c>
    </row>
    <row r="758" spans="1:5" x14ac:dyDescent="0.35">
      <c r="A758">
        <v>420</v>
      </c>
      <c r="B758" t="s">
        <v>23</v>
      </c>
      <c r="C758" s="1">
        <v>2070.5120000000002</v>
      </c>
      <c r="D758" s="1">
        <v>5195.5640000000003</v>
      </c>
      <c r="E758" s="1">
        <v>8.9608530000000002</v>
      </c>
    </row>
    <row r="759" spans="1:5" x14ac:dyDescent="0.35">
      <c r="A759">
        <v>425</v>
      </c>
      <c r="B759" t="s">
        <v>17</v>
      </c>
      <c r="C759" s="1">
        <v>0</v>
      </c>
      <c r="D759" s="1">
        <v>0</v>
      </c>
      <c r="E759" s="1">
        <v>0</v>
      </c>
    </row>
    <row r="760" spans="1:5" x14ac:dyDescent="0.35">
      <c r="A760">
        <v>425</v>
      </c>
      <c r="B760" t="s">
        <v>18</v>
      </c>
      <c r="C760" s="1">
        <v>0</v>
      </c>
      <c r="D760" s="1">
        <v>0</v>
      </c>
      <c r="E760" s="1">
        <v>0</v>
      </c>
    </row>
    <row r="761" spans="1:5" x14ac:dyDescent="0.35">
      <c r="A761">
        <v>425</v>
      </c>
      <c r="B761" t="s">
        <v>19</v>
      </c>
      <c r="C761" s="1">
        <v>0</v>
      </c>
      <c r="D761" s="1">
        <v>0</v>
      </c>
      <c r="E761" s="1">
        <v>0</v>
      </c>
    </row>
    <row r="762" spans="1:5" x14ac:dyDescent="0.35">
      <c r="A762">
        <v>425</v>
      </c>
      <c r="B762" t="s">
        <v>20</v>
      </c>
      <c r="C762" s="1">
        <v>0</v>
      </c>
      <c r="D762" s="1">
        <v>0</v>
      </c>
      <c r="E762" s="1">
        <v>0</v>
      </c>
    </row>
    <row r="763" spans="1:5" x14ac:dyDescent="0.35">
      <c r="A763">
        <v>425</v>
      </c>
      <c r="B763" t="s">
        <v>21</v>
      </c>
      <c r="C763" s="1">
        <v>0</v>
      </c>
      <c r="D763" s="1">
        <v>0</v>
      </c>
      <c r="E763" s="1">
        <v>0</v>
      </c>
    </row>
    <row r="764" spans="1:5" x14ac:dyDescent="0.35">
      <c r="A764">
        <v>425</v>
      </c>
      <c r="B764" t="s">
        <v>22</v>
      </c>
      <c r="C764" s="1">
        <v>0</v>
      </c>
      <c r="D764" s="1">
        <v>0</v>
      </c>
      <c r="E764" s="1">
        <v>0</v>
      </c>
    </row>
    <row r="765" spans="1:5" x14ac:dyDescent="0.35">
      <c r="A765">
        <v>425</v>
      </c>
      <c r="B765" t="s">
        <v>23</v>
      </c>
      <c r="C765" s="1">
        <v>2034.173</v>
      </c>
      <c r="D765" s="1">
        <v>5096.68</v>
      </c>
      <c r="E765" s="1">
        <v>8.7957059999999991</v>
      </c>
    </row>
    <row r="766" spans="1:5" x14ac:dyDescent="0.35">
      <c r="A766">
        <v>430</v>
      </c>
      <c r="B766" t="s">
        <v>17</v>
      </c>
      <c r="C766" s="1">
        <v>0</v>
      </c>
      <c r="D766" s="1">
        <v>0</v>
      </c>
      <c r="E766" s="1">
        <v>0</v>
      </c>
    </row>
    <row r="767" spans="1:5" x14ac:dyDescent="0.35">
      <c r="A767">
        <v>430</v>
      </c>
      <c r="B767" t="s">
        <v>18</v>
      </c>
      <c r="C767" s="1">
        <v>0</v>
      </c>
      <c r="D767" s="1">
        <v>0</v>
      </c>
      <c r="E767" s="1">
        <v>0</v>
      </c>
    </row>
    <row r="768" spans="1:5" x14ac:dyDescent="0.35">
      <c r="A768">
        <v>430</v>
      </c>
      <c r="B768" t="s">
        <v>19</v>
      </c>
      <c r="C768" s="1">
        <v>0</v>
      </c>
      <c r="D768" s="1">
        <v>0</v>
      </c>
      <c r="E768" s="1">
        <v>0</v>
      </c>
    </row>
    <row r="769" spans="1:5" x14ac:dyDescent="0.35">
      <c r="A769">
        <v>430</v>
      </c>
      <c r="B769" t="s">
        <v>20</v>
      </c>
      <c r="C769" s="1">
        <v>0</v>
      </c>
      <c r="D769" s="1">
        <v>0</v>
      </c>
      <c r="E769" s="1">
        <v>0</v>
      </c>
    </row>
    <row r="770" spans="1:5" x14ac:dyDescent="0.35">
      <c r="A770">
        <v>430</v>
      </c>
      <c r="B770" t="s">
        <v>21</v>
      </c>
      <c r="C770" s="1">
        <v>0</v>
      </c>
      <c r="D770" s="1">
        <v>0</v>
      </c>
      <c r="E770" s="1">
        <v>0</v>
      </c>
    </row>
    <row r="771" spans="1:5" x14ac:dyDescent="0.35">
      <c r="A771">
        <v>430</v>
      </c>
      <c r="B771" t="s">
        <v>22</v>
      </c>
      <c r="C771" s="1">
        <v>0</v>
      </c>
      <c r="D771" s="1">
        <v>0</v>
      </c>
      <c r="E771" s="1">
        <v>0</v>
      </c>
    </row>
    <row r="772" spans="1:5" x14ac:dyDescent="0.35">
      <c r="A772">
        <v>430</v>
      </c>
      <c r="B772" t="s">
        <v>23</v>
      </c>
      <c r="C772" s="1">
        <v>1998.3989999999999</v>
      </c>
      <c r="D772" s="1">
        <v>4999.4309999999996</v>
      </c>
      <c r="E772" s="1">
        <v>8.6332489999999993</v>
      </c>
    </row>
    <row r="773" spans="1:5" x14ac:dyDescent="0.35">
      <c r="A773">
        <v>435</v>
      </c>
      <c r="B773" t="s">
        <v>17</v>
      </c>
      <c r="C773" s="1">
        <v>0</v>
      </c>
      <c r="D773" s="1">
        <v>0</v>
      </c>
      <c r="E773" s="1">
        <v>0</v>
      </c>
    </row>
    <row r="774" spans="1:5" x14ac:dyDescent="0.35">
      <c r="A774">
        <v>435</v>
      </c>
      <c r="B774" t="s">
        <v>18</v>
      </c>
      <c r="C774" s="1">
        <v>0</v>
      </c>
      <c r="D774" s="1">
        <v>0</v>
      </c>
      <c r="E774" s="1">
        <v>0</v>
      </c>
    </row>
    <row r="775" spans="1:5" x14ac:dyDescent="0.35">
      <c r="A775">
        <v>435</v>
      </c>
      <c r="B775" t="s">
        <v>19</v>
      </c>
      <c r="C775" s="1">
        <v>0</v>
      </c>
      <c r="D775" s="1">
        <v>0</v>
      </c>
      <c r="E775" s="1">
        <v>0</v>
      </c>
    </row>
    <row r="776" spans="1:5" x14ac:dyDescent="0.35">
      <c r="A776">
        <v>435</v>
      </c>
      <c r="B776" t="s">
        <v>20</v>
      </c>
      <c r="C776" s="1">
        <v>0</v>
      </c>
      <c r="D776" s="1">
        <v>0</v>
      </c>
      <c r="E776" s="1">
        <v>0</v>
      </c>
    </row>
    <row r="777" spans="1:5" x14ac:dyDescent="0.35">
      <c r="A777">
        <v>435</v>
      </c>
      <c r="B777" t="s">
        <v>21</v>
      </c>
      <c r="C777" s="1">
        <v>0</v>
      </c>
      <c r="D777" s="1">
        <v>0</v>
      </c>
      <c r="E777" s="1">
        <v>0</v>
      </c>
    </row>
    <row r="778" spans="1:5" x14ac:dyDescent="0.35">
      <c r="A778">
        <v>435</v>
      </c>
      <c r="B778" t="s">
        <v>22</v>
      </c>
      <c r="C778" s="1">
        <v>0</v>
      </c>
      <c r="D778" s="1">
        <v>0</v>
      </c>
      <c r="E778" s="1">
        <v>0</v>
      </c>
    </row>
    <row r="779" spans="1:5" x14ac:dyDescent="0.35">
      <c r="A779">
        <v>435</v>
      </c>
      <c r="B779" t="s">
        <v>23</v>
      </c>
      <c r="C779" s="1">
        <v>1963.182</v>
      </c>
      <c r="D779" s="1">
        <v>4903.7920000000004</v>
      </c>
      <c r="E779" s="1">
        <v>8.4734470000000002</v>
      </c>
    </row>
    <row r="780" spans="1:5" x14ac:dyDescent="0.35">
      <c r="A780">
        <v>440</v>
      </c>
      <c r="B780" t="s">
        <v>17</v>
      </c>
      <c r="C780" s="1">
        <v>0</v>
      </c>
      <c r="D780" s="1">
        <v>0</v>
      </c>
      <c r="E780" s="1">
        <v>0</v>
      </c>
    </row>
    <row r="781" spans="1:5" x14ac:dyDescent="0.35">
      <c r="A781">
        <v>440</v>
      </c>
      <c r="B781" t="s">
        <v>18</v>
      </c>
      <c r="C781" s="1">
        <v>0</v>
      </c>
      <c r="D781" s="1">
        <v>0</v>
      </c>
      <c r="E781" s="1">
        <v>0</v>
      </c>
    </row>
    <row r="782" spans="1:5" x14ac:dyDescent="0.35">
      <c r="A782">
        <v>440</v>
      </c>
      <c r="B782" t="s">
        <v>19</v>
      </c>
      <c r="C782" s="1">
        <v>0</v>
      </c>
      <c r="D782" s="1">
        <v>0</v>
      </c>
      <c r="E782" s="1">
        <v>0</v>
      </c>
    </row>
    <row r="783" spans="1:5" x14ac:dyDescent="0.35">
      <c r="A783">
        <v>440</v>
      </c>
      <c r="B783" t="s">
        <v>20</v>
      </c>
      <c r="C783" s="1">
        <v>0</v>
      </c>
      <c r="D783" s="1">
        <v>0</v>
      </c>
      <c r="E783" s="1">
        <v>0</v>
      </c>
    </row>
    <row r="784" spans="1:5" x14ac:dyDescent="0.35">
      <c r="A784">
        <v>440</v>
      </c>
      <c r="B784" t="s">
        <v>21</v>
      </c>
      <c r="C784" s="1">
        <v>0</v>
      </c>
      <c r="D784" s="1">
        <v>0</v>
      </c>
      <c r="E784" s="1">
        <v>0</v>
      </c>
    </row>
    <row r="785" spans="1:5" x14ac:dyDescent="0.35">
      <c r="A785">
        <v>440</v>
      </c>
      <c r="B785" t="s">
        <v>22</v>
      </c>
      <c r="C785" s="1">
        <v>0</v>
      </c>
      <c r="D785" s="1">
        <v>0</v>
      </c>
      <c r="E785" s="1">
        <v>0</v>
      </c>
    </row>
    <row r="786" spans="1:5" x14ac:dyDescent="0.35">
      <c r="A786">
        <v>440</v>
      </c>
      <c r="B786" t="s">
        <v>23</v>
      </c>
      <c r="C786" s="1">
        <v>1928.521</v>
      </c>
      <c r="D786" s="1">
        <v>4809.7650000000003</v>
      </c>
      <c r="E786" s="1">
        <v>8.3162950000000002</v>
      </c>
    </row>
    <row r="787" spans="1:5" x14ac:dyDescent="0.35">
      <c r="A787">
        <v>445</v>
      </c>
      <c r="B787" t="s">
        <v>17</v>
      </c>
      <c r="C787" s="1">
        <v>0</v>
      </c>
      <c r="D787" s="1">
        <v>0</v>
      </c>
      <c r="E787" s="1">
        <v>0</v>
      </c>
    </row>
    <row r="788" spans="1:5" x14ac:dyDescent="0.35">
      <c r="A788">
        <v>445</v>
      </c>
      <c r="B788" t="s">
        <v>18</v>
      </c>
      <c r="C788" s="1">
        <v>0</v>
      </c>
      <c r="D788" s="1">
        <v>0</v>
      </c>
      <c r="E788" s="1">
        <v>0</v>
      </c>
    </row>
    <row r="789" spans="1:5" x14ac:dyDescent="0.35">
      <c r="A789">
        <v>445</v>
      </c>
      <c r="B789" t="s">
        <v>19</v>
      </c>
      <c r="C789" s="1">
        <v>0</v>
      </c>
      <c r="D789" s="1">
        <v>0</v>
      </c>
      <c r="E789" s="1">
        <v>0</v>
      </c>
    </row>
    <row r="790" spans="1:5" x14ac:dyDescent="0.35">
      <c r="A790">
        <v>445</v>
      </c>
      <c r="B790" t="s">
        <v>20</v>
      </c>
      <c r="C790" s="1">
        <v>0</v>
      </c>
      <c r="D790" s="1">
        <v>0</v>
      </c>
      <c r="E790" s="1">
        <v>0</v>
      </c>
    </row>
    <row r="791" spans="1:5" x14ac:dyDescent="0.35">
      <c r="A791">
        <v>445</v>
      </c>
      <c r="B791" t="s">
        <v>21</v>
      </c>
      <c r="C791" s="1">
        <v>0</v>
      </c>
      <c r="D791" s="1">
        <v>0</v>
      </c>
      <c r="E791" s="1">
        <v>0</v>
      </c>
    </row>
    <row r="792" spans="1:5" x14ac:dyDescent="0.35">
      <c r="A792">
        <v>445</v>
      </c>
      <c r="B792" t="s">
        <v>22</v>
      </c>
      <c r="C792" s="1">
        <v>0</v>
      </c>
      <c r="D792" s="1">
        <v>0</v>
      </c>
      <c r="E792" s="1">
        <v>0</v>
      </c>
    </row>
    <row r="793" spans="1:5" x14ac:dyDescent="0.35">
      <c r="A793">
        <v>445</v>
      </c>
      <c r="B793" t="s">
        <v>23</v>
      </c>
      <c r="C793" s="1">
        <v>1894.4110000000001</v>
      </c>
      <c r="D793" s="1">
        <v>4717.3320000000003</v>
      </c>
      <c r="E793" s="1">
        <v>8.1617610000000003</v>
      </c>
    </row>
    <row r="794" spans="1:5" x14ac:dyDescent="0.35">
      <c r="A794">
        <v>450</v>
      </c>
      <c r="B794" t="s">
        <v>17</v>
      </c>
      <c r="C794" s="1">
        <v>0</v>
      </c>
      <c r="D794" s="1">
        <v>0</v>
      </c>
      <c r="E794" s="1">
        <v>0</v>
      </c>
    </row>
    <row r="795" spans="1:5" x14ac:dyDescent="0.35">
      <c r="A795">
        <v>450</v>
      </c>
      <c r="B795" t="s">
        <v>18</v>
      </c>
      <c r="C795" s="1">
        <v>0</v>
      </c>
      <c r="D795" s="1">
        <v>0</v>
      </c>
      <c r="E795" s="1">
        <v>0</v>
      </c>
    </row>
    <row r="796" spans="1:5" x14ac:dyDescent="0.35">
      <c r="A796">
        <v>450</v>
      </c>
      <c r="B796" t="s">
        <v>19</v>
      </c>
      <c r="C796" s="1">
        <v>0</v>
      </c>
      <c r="D796" s="1">
        <v>0</v>
      </c>
      <c r="E796" s="1">
        <v>0</v>
      </c>
    </row>
    <row r="797" spans="1:5" x14ac:dyDescent="0.35">
      <c r="A797">
        <v>450</v>
      </c>
      <c r="B797" t="s">
        <v>20</v>
      </c>
      <c r="C797" s="1">
        <v>0</v>
      </c>
      <c r="D797" s="1">
        <v>0</v>
      </c>
      <c r="E797" s="1">
        <v>0</v>
      </c>
    </row>
    <row r="798" spans="1:5" x14ac:dyDescent="0.35">
      <c r="A798">
        <v>450</v>
      </c>
      <c r="B798" t="s">
        <v>21</v>
      </c>
      <c r="C798" s="1">
        <v>0</v>
      </c>
      <c r="D798" s="1">
        <v>0</v>
      </c>
      <c r="E798" s="1">
        <v>0</v>
      </c>
    </row>
    <row r="799" spans="1:5" x14ac:dyDescent="0.35">
      <c r="A799">
        <v>450</v>
      </c>
      <c r="B799" t="s">
        <v>22</v>
      </c>
      <c r="C799" s="1">
        <v>0</v>
      </c>
      <c r="D799" s="1">
        <v>0</v>
      </c>
      <c r="E799" s="1">
        <v>0</v>
      </c>
    </row>
    <row r="800" spans="1:5" x14ac:dyDescent="0.35">
      <c r="A800">
        <v>450</v>
      </c>
      <c r="B800" t="s">
        <v>23</v>
      </c>
      <c r="C800" s="1">
        <v>1860.845</v>
      </c>
      <c r="D800" s="1">
        <v>4626.4769999999999</v>
      </c>
      <c r="E800" s="1">
        <v>8.0098190000000002</v>
      </c>
    </row>
    <row r="801" spans="1:5" x14ac:dyDescent="0.35">
      <c r="A801">
        <v>455</v>
      </c>
      <c r="B801" t="s">
        <v>17</v>
      </c>
      <c r="C801" s="1">
        <v>0</v>
      </c>
      <c r="D801" s="1">
        <v>0</v>
      </c>
      <c r="E801" s="1">
        <v>0</v>
      </c>
    </row>
    <row r="802" spans="1:5" x14ac:dyDescent="0.35">
      <c r="A802">
        <v>455</v>
      </c>
      <c r="B802" t="s">
        <v>18</v>
      </c>
      <c r="C802" s="1">
        <v>0</v>
      </c>
      <c r="D802" s="1">
        <v>0</v>
      </c>
      <c r="E802" s="1">
        <v>0</v>
      </c>
    </row>
    <row r="803" spans="1:5" x14ac:dyDescent="0.35">
      <c r="A803">
        <v>455</v>
      </c>
      <c r="B803" t="s">
        <v>19</v>
      </c>
      <c r="C803" s="1">
        <v>0</v>
      </c>
      <c r="D803" s="1">
        <v>0</v>
      </c>
      <c r="E803" s="1">
        <v>0</v>
      </c>
    </row>
    <row r="804" spans="1:5" x14ac:dyDescent="0.35">
      <c r="A804">
        <v>455</v>
      </c>
      <c r="B804" t="s">
        <v>20</v>
      </c>
      <c r="C804" s="1">
        <v>0</v>
      </c>
      <c r="D804" s="1">
        <v>0</v>
      </c>
      <c r="E804" s="1">
        <v>0</v>
      </c>
    </row>
    <row r="805" spans="1:5" x14ac:dyDescent="0.35">
      <c r="A805">
        <v>455</v>
      </c>
      <c r="B805" t="s">
        <v>21</v>
      </c>
      <c r="C805" s="1">
        <v>0</v>
      </c>
      <c r="D805" s="1">
        <v>0</v>
      </c>
      <c r="E805" s="1">
        <v>0</v>
      </c>
    </row>
    <row r="806" spans="1:5" x14ac:dyDescent="0.35">
      <c r="A806">
        <v>455</v>
      </c>
      <c r="B806" t="s">
        <v>22</v>
      </c>
      <c r="C806" s="1">
        <v>0</v>
      </c>
      <c r="D806" s="1">
        <v>0</v>
      </c>
      <c r="E806" s="1">
        <v>0</v>
      </c>
    </row>
    <row r="807" spans="1:5" x14ac:dyDescent="0.35">
      <c r="A807">
        <v>455</v>
      </c>
      <c r="B807" t="s">
        <v>23</v>
      </c>
      <c r="C807" s="1">
        <v>1827.819</v>
      </c>
      <c r="D807" s="1">
        <v>4537.183</v>
      </c>
      <c r="E807" s="1">
        <v>7.8604440000000002</v>
      </c>
    </row>
    <row r="808" spans="1:5" x14ac:dyDescent="0.35">
      <c r="A808">
        <v>460</v>
      </c>
      <c r="B808" t="s">
        <v>17</v>
      </c>
      <c r="C808" s="1">
        <v>0</v>
      </c>
      <c r="D808" s="1">
        <v>0</v>
      </c>
      <c r="E808" s="1">
        <v>0</v>
      </c>
    </row>
    <row r="809" spans="1:5" x14ac:dyDescent="0.35">
      <c r="A809">
        <v>460</v>
      </c>
      <c r="B809" t="s">
        <v>18</v>
      </c>
      <c r="C809" s="1">
        <v>0</v>
      </c>
      <c r="D809" s="1">
        <v>0</v>
      </c>
      <c r="E809" s="1">
        <v>0</v>
      </c>
    </row>
    <row r="810" spans="1:5" x14ac:dyDescent="0.35">
      <c r="A810">
        <v>460</v>
      </c>
      <c r="B810" t="s">
        <v>19</v>
      </c>
      <c r="C810" s="1">
        <v>0</v>
      </c>
      <c r="D810" s="1">
        <v>0</v>
      </c>
      <c r="E810" s="1">
        <v>0</v>
      </c>
    </row>
    <row r="811" spans="1:5" x14ac:dyDescent="0.35">
      <c r="A811">
        <v>460</v>
      </c>
      <c r="B811" t="s">
        <v>20</v>
      </c>
      <c r="C811" s="1">
        <v>0</v>
      </c>
      <c r="D811" s="1">
        <v>0</v>
      </c>
      <c r="E811" s="1">
        <v>0</v>
      </c>
    </row>
    <row r="812" spans="1:5" x14ac:dyDescent="0.35">
      <c r="A812">
        <v>460</v>
      </c>
      <c r="B812" t="s">
        <v>21</v>
      </c>
      <c r="C812" s="1">
        <v>0</v>
      </c>
      <c r="D812" s="1">
        <v>0</v>
      </c>
      <c r="E812" s="1">
        <v>0</v>
      </c>
    </row>
    <row r="813" spans="1:5" x14ac:dyDescent="0.35">
      <c r="A813">
        <v>460</v>
      </c>
      <c r="B813" t="s">
        <v>22</v>
      </c>
      <c r="C813" s="1">
        <v>0</v>
      </c>
      <c r="D813" s="1">
        <v>0</v>
      </c>
      <c r="E813" s="1">
        <v>0</v>
      </c>
    </row>
    <row r="814" spans="1:5" x14ac:dyDescent="0.35">
      <c r="A814">
        <v>460</v>
      </c>
      <c r="B814" t="s">
        <v>23</v>
      </c>
      <c r="C814" s="1">
        <v>1795.329</v>
      </c>
      <c r="D814" s="1">
        <v>4449.4340000000002</v>
      </c>
      <c r="E814" s="1">
        <v>7.7136069999999997</v>
      </c>
    </row>
    <row r="815" spans="1:5" x14ac:dyDescent="0.35">
      <c r="A815">
        <v>465</v>
      </c>
      <c r="B815" t="s">
        <v>17</v>
      </c>
      <c r="C815" s="1">
        <v>0</v>
      </c>
      <c r="D815" s="1">
        <v>0</v>
      </c>
      <c r="E815" s="1">
        <v>0</v>
      </c>
    </row>
    <row r="816" spans="1:5" x14ac:dyDescent="0.35">
      <c r="A816">
        <v>465</v>
      </c>
      <c r="B816" t="s">
        <v>18</v>
      </c>
      <c r="C816" s="1">
        <v>0</v>
      </c>
      <c r="D816" s="1">
        <v>0</v>
      </c>
      <c r="E816" s="1">
        <v>0</v>
      </c>
    </row>
    <row r="817" spans="1:5" x14ac:dyDescent="0.35">
      <c r="A817">
        <v>465</v>
      </c>
      <c r="B817" t="s">
        <v>19</v>
      </c>
      <c r="C817" s="1">
        <v>0</v>
      </c>
      <c r="D817" s="1">
        <v>0</v>
      </c>
      <c r="E817" s="1">
        <v>0</v>
      </c>
    </row>
    <row r="818" spans="1:5" x14ac:dyDescent="0.35">
      <c r="A818">
        <v>465</v>
      </c>
      <c r="B818" t="s">
        <v>20</v>
      </c>
      <c r="C818" s="1">
        <v>0</v>
      </c>
      <c r="D818" s="1">
        <v>0</v>
      </c>
      <c r="E818" s="1">
        <v>0</v>
      </c>
    </row>
    <row r="819" spans="1:5" x14ac:dyDescent="0.35">
      <c r="A819">
        <v>465</v>
      </c>
      <c r="B819" t="s">
        <v>21</v>
      </c>
      <c r="C819" s="1">
        <v>0</v>
      </c>
      <c r="D819" s="1">
        <v>0</v>
      </c>
      <c r="E819" s="1">
        <v>0</v>
      </c>
    </row>
    <row r="820" spans="1:5" x14ac:dyDescent="0.35">
      <c r="A820">
        <v>465</v>
      </c>
      <c r="B820" t="s">
        <v>22</v>
      </c>
      <c r="C820" s="1">
        <v>0</v>
      </c>
      <c r="D820" s="1">
        <v>0</v>
      </c>
      <c r="E820" s="1">
        <v>0</v>
      </c>
    </row>
    <row r="821" spans="1:5" x14ac:dyDescent="0.35">
      <c r="A821">
        <v>465</v>
      </c>
      <c r="B821" t="s">
        <v>23</v>
      </c>
      <c r="C821" s="1">
        <v>1763.3679999999999</v>
      </c>
      <c r="D821" s="1">
        <v>4363.2150000000001</v>
      </c>
      <c r="E821" s="1">
        <v>7.5692830000000004</v>
      </c>
    </row>
    <row r="822" spans="1:5" x14ac:dyDescent="0.35">
      <c r="A822">
        <v>470</v>
      </c>
      <c r="B822" t="s">
        <v>17</v>
      </c>
      <c r="C822" s="1">
        <v>0</v>
      </c>
      <c r="D822" s="1">
        <v>0</v>
      </c>
      <c r="E822" s="1">
        <v>0</v>
      </c>
    </row>
    <row r="823" spans="1:5" x14ac:dyDescent="0.35">
      <c r="A823">
        <v>470</v>
      </c>
      <c r="B823" t="s">
        <v>18</v>
      </c>
      <c r="C823" s="1">
        <v>0</v>
      </c>
      <c r="D823" s="1">
        <v>0</v>
      </c>
      <c r="E823" s="1">
        <v>0</v>
      </c>
    </row>
    <row r="824" spans="1:5" x14ac:dyDescent="0.35">
      <c r="A824">
        <v>470</v>
      </c>
      <c r="B824" t="s">
        <v>19</v>
      </c>
      <c r="C824" s="1">
        <v>0</v>
      </c>
      <c r="D824" s="1">
        <v>0</v>
      </c>
      <c r="E824" s="1">
        <v>0</v>
      </c>
    </row>
    <row r="825" spans="1:5" x14ac:dyDescent="0.35">
      <c r="A825">
        <v>470</v>
      </c>
      <c r="B825" t="s">
        <v>20</v>
      </c>
      <c r="C825" s="1">
        <v>0</v>
      </c>
      <c r="D825" s="1">
        <v>0</v>
      </c>
      <c r="E825" s="1">
        <v>0</v>
      </c>
    </row>
    <row r="826" spans="1:5" x14ac:dyDescent="0.35">
      <c r="A826">
        <v>470</v>
      </c>
      <c r="B826" t="s">
        <v>21</v>
      </c>
      <c r="C826" s="1">
        <v>0</v>
      </c>
      <c r="D826" s="1">
        <v>0</v>
      </c>
      <c r="E826" s="1">
        <v>0</v>
      </c>
    </row>
    <row r="827" spans="1:5" x14ac:dyDescent="0.35">
      <c r="A827">
        <v>470</v>
      </c>
      <c r="B827" t="s">
        <v>22</v>
      </c>
      <c r="C827" s="1">
        <v>0</v>
      </c>
      <c r="D827" s="1">
        <v>0</v>
      </c>
      <c r="E827" s="1">
        <v>0</v>
      </c>
    </row>
    <row r="828" spans="1:5" x14ac:dyDescent="0.35">
      <c r="A828">
        <v>470</v>
      </c>
      <c r="B828" t="s">
        <v>23</v>
      </c>
      <c r="C828" s="1">
        <v>1731.931</v>
      </c>
      <c r="D828" s="1">
        <v>4278.5069999999996</v>
      </c>
      <c r="E828" s="1">
        <v>7.4274430000000002</v>
      </c>
    </row>
    <row r="829" spans="1:5" x14ac:dyDescent="0.35">
      <c r="A829">
        <v>475</v>
      </c>
      <c r="B829" t="s">
        <v>17</v>
      </c>
      <c r="C829" s="1">
        <v>0</v>
      </c>
      <c r="D829" s="1">
        <v>0</v>
      </c>
      <c r="E829" s="1">
        <v>0</v>
      </c>
    </row>
    <row r="830" spans="1:5" x14ac:dyDescent="0.35">
      <c r="A830">
        <v>475</v>
      </c>
      <c r="B830" t="s">
        <v>18</v>
      </c>
      <c r="C830" s="1">
        <v>0</v>
      </c>
      <c r="D830" s="1">
        <v>0</v>
      </c>
      <c r="E830" s="1">
        <v>0</v>
      </c>
    </row>
    <row r="831" spans="1:5" x14ac:dyDescent="0.35">
      <c r="A831">
        <v>475</v>
      </c>
      <c r="B831" t="s">
        <v>19</v>
      </c>
      <c r="C831" s="1">
        <v>0</v>
      </c>
      <c r="D831" s="1">
        <v>0</v>
      </c>
      <c r="E831" s="1">
        <v>0</v>
      </c>
    </row>
    <row r="832" spans="1:5" x14ac:dyDescent="0.35">
      <c r="A832">
        <v>475</v>
      </c>
      <c r="B832" t="s">
        <v>20</v>
      </c>
      <c r="C832" s="1">
        <v>0</v>
      </c>
      <c r="D832" s="1">
        <v>0</v>
      </c>
      <c r="E832" s="1">
        <v>0</v>
      </c>
    </row>
    <row r="833" spans="1:5" x14ac:dyDescent="0.35">
      <c r="A833">
        <v>475</v>
      </c>
      <c r="B833" t="s">
        <v>21</v>
      </c>
      <c r="C833" s="1">
        <v>0</v>
      </c>
      <c r="D833" s="1">
        <v>0</v>
      </c>
      <c r="E833" s="1">
        <v>0</v>
      </c>
    </row>
    <row r="834" spans="1:5" x14ac:dyDescent="0.35">
      <c r="A834">
        <v>475</v>
      </c>
      <c r="B834" t="s">
        <v>22</v>
      </c>
      <c r="C834" s="1">
        <v>0</v>
      </c>
      <c r="D834" s="1">
        <v>0</v>
      </c>
      <c r="E834" s="1">
        <v>0</v>
      </c>
    </row>
    <row r="835" spans="1:5" x14ac:dyDescent="0.35">
      <c r="A835">
        <v>475</v>
      </c>
      <c r="B835" t="s">
        <v>23</v>
      </c>
      <c r="C835" s="1">
        <v>1701.0119999999999</v>
      </c>
      <c r="D835" s="1">
        <v>4195.2950000000001</v>
      </c>
      <c r="E835" s="1">
        <v>7.2880609999999999</v>
      </c>
    </row>
    <row r="836" spans="1:5" x14ac:dyDescent="0.35">
      <c r="A836">
        <v>480</v>
      </c>
      <c r="B836" t="s">
        <v>17</v>
      </c>
      <c r="C836" s="1">
        <v>0</v>
      </c>
      <c r="D836" s="1">
        <v>0</v>
      </c>
      <c r="E836" s="1">
        <v>0</v>
      </c>
    </row>
    <row r="837" spans="1:5" x14ac:dyDescent="0.35">
      <c r="A837">
        <v>480</v>
      </c>
      <c r="B837" t="s">
        <v>18</v>
      </c>
      <c r="C837" s="1">
        <v>0</v>
      </c>
      <c r="D837" s="1">
        <v>0</v>
      </c>
      <c r="E837" s="1">
        <v>0</v>
      </c>
    </row>
    <row r="838" spans="1:5" x14ac:dyDescent="0.35">
      <c r="A838">
        <v>480</v>
      </c>
      <c r="B838" t="s">
        <v>19</v>
      </c>
      <c r="C838" s="1">
        <v>0</v>
      </c>
      <c r="D838" s="1">
        <v>0</v>
      </c>
      <c r="E838" s="1">
        <v>0</v>
      </c>
    </row>
    <row r="839" spans="1:5" x14ac:dyDescent="0.35">
      <c r="A839">
        <v>480</v>
      </c>
      <c r="B839" t="s">
        <v>20</v>
      </c>
      <c r="C839" s="1">
        <v>0</v>
      </c>
      <c r="D839" s="1">
        <v>0</v>
      </c>
      <c r="E839" s="1">
        <v>0</v>
      </c>
    </row>
    <row r="840" spans="1:5" x14ac:dyDescent="0.35">
      <c r="A840">
        <v>480</v>
      </c>
      <c r="B840" t="s">
        <v>21</v>
      </c>
      <c r="C840" s="1">
        <v>0</v>
      </c>
      <c r="D840" s="1">
        <v>0</v>
      </c>
      <c r="E840" s="1">
        <v>0</v>
      </c>
    </row>
    <row r="841" spans="1:5" x14ac:dyDescent="0.35">
      <c r="A841">
        <v>480</v>
      </c>
      <c r="B841" t="s">
        <v>22</v>
      </c>
      <c r="C841" s="1">
        <v>0</v>
      </c>
      <c r="D841" s="1">
        <v>0</v>
      </c>
      <c r="E841" s="1">
        <v>0</v>
      </c>
    </row>
    <row r="842" spans="1:5" x14ac:dyDescent="0.35">
      <c r="A842">
        <v>480</v>
      </c>
      <c r="B842" t="s">
        <v>23</v>
      </c>
      <c r="C842" s="1">
        <v>1670.607</v>
      </c>
      <c r="D842" s="1">
        <v>4113.5609999999997</v>
      </c>
      <c r="E842" s="1">
        <v>7.1511060000000004</v>
      </c>
    </row>
    <row r="843" spans="1:5" x14ac:dyDescent="0.35">
      <c r="A843">
        <v>485</v>
      </c>
      <c r="B843" t="s">
        <v>17</v>
      </c>
      <c r="C843" s="1">
        <v>0</v>
      </c>
      <c r="D843" s="1">
        <v>0</v>
      </c>
      <c r="E843" s="1">
        <v>0</v>
      </c>
    </row>
    <row r="844" spans="1:5" x14ac:dyDescent="0.35">
      <c r="A844">
        <v>485</v>
      </c>
      <c r="B844" t="s">
        <v>18</v>
      </c>
      <c r="C844" s="1">
        <v>0</v>
      </c>
      <c r="D844" s="1">
        <v>0</v>
      </c>
      <c r="E844" s="1">
        <v>0</v>
      </c>
    </row>
    <row r="845" spans="1:5" x14ac:dyDescent="0.35">
      <c r="A845">
        <v>485</v>
      </c>
      <c r="B845" t="s">
        <v>19</v>
      </c>
      <c r="C845" s="1">
        <v>0</v>
      </c>
      <c r="D845" s="1">
        <v>0</v>
      </c>
      <c r="E845" s="1">
        <v>0</v>
      </c>
    </row>
    <row r="846" spans="1:5" x14ac:dyDescent="0.35">
      <c r="A846">
        <v>485</v>
      </c>
      <c r="B846" t="s">
        <v>20</v>
      </c>
      <c r="C846" s="1">
        <v>0</v>
      </c>
      <c r="D846" s="1">
        <v>0</v>
      </c>
      <c r="E846" s="1">
        <v>0</v>
      </c>
    </row>
    <row r="847" spans="1:5" x14ac:dyDescent="0.35">
      <c r="A847">
        <v>485</v>
      </c>
      <c r="B847" t="s">
        <v>21</v>
      </c>
      <c r="C847" s="1">
        <v>0</v>
      </c>
      <c r="D847" s="1">
        <v>0</v>
      </c>
      <c r="E847" s="1">
        <v>0</v>
      </c>
    </row>
    <row r="848" spans="1:5" x14ac:dyDescent="0.35">
      <c r="A848">
        <v>485</v>
      </c>
      <c r="B848" t="s">
        <v>22</v>
      </c>
      <c r="C848" s="1">
        <v>0</v>
      </c>
      <c r="D848" s="1">
        <v>0</v>
      </c>
      <c r="E848" s="1">
        <v>0</v>
      </c>
    </row>
    <row r="849" spans="1:5" x14ac:dyDescent="0.35">
      <c r="A849">
        <v>485</v>
      </c>
      <c r="B849" t="s">
        <v>23</v>
      </c>
      <c r="C849" s="1">
        <v>1640.7090000000001</v>
      </c>
      <c r="D849" s="1">
        <v>4033.2869999999998</v>
      </c>
      <c r="E849" s="1">
        <v>7.0165509999999998</v>
      </c>
    </row>
    <row r="850" spans="1:5" x14ac:dyDescent="0.35">
      <c r="A850">
        <v>490</v>
      </c>
      <c r="B850" t="s">
        <v>17</v>
      </c>
      <c r="C850" s="1">
        <v>0</v>
      </c>
      <c r="D850" s="1">
        <v>0</v>
      </c>
      <c r="E850" s="1">
        <v>0</v>
      </c>
    </row>
    <row r="851" spans="1:5" x14ac:dyDescent="0.35">
      <c r="A851">
        <v>490</v>
      </c>
      <c r="B851" t="s">
        <v>18</v>
      </c>
      <c r="C851" s="1">
        <v>0</v>
      </c>
      <c r="D851" s="1">
        <v>0</v>
      </c>
      <c r="E851" s="1">
        <v>0</v>
      </c>
    </row>
    <row r="852" spans="1:5" x14ac:dyDescent="0.35">
      <c r="A852">
        <v>490</v>
      </c>
      <c r="B852" t="s">
        <v>19</v>
      </c>
      <c r="C852" s="1">
        <v>0</v>
      </c>
      <c r="D852" s="1">
        <v>0</v>
      </c>
      <c r="E852" s="1">
        <v>0</v>
      </c>
    </row>
    <row r="853" spans="1:5" x14ac:dyDescent="0.35">
      <c r="A853">
        <v>490</v>
      </c>
      <c r="B853" t="s">
        <v>20</v>
      </c>
      <c r="C853" s="1">
        <v>0</v>
      </c>
      <c r="D853" s="1">
        <v>0</v>
      </c>
      <c r="E853" s="1">
        <v>0</v>
      </c>
    </row>
    <row r="854" spans="1:5" x14ac:dyDescent="0.35">
      <c r="A854">
        <v>490</v>
      </c>
      <c r="B854" t="s">
        <v>21</v>
      </c>
      <c r="C854" s="1">
        <v>0</v>
      </c>
      <c r="D854" s="1">
        <v>0</v>
      </c>
      <c r="E854" s="1">
        <v>0</v>
      </c>
    </row>
    <row r="855" spans="1:5" x14ac:dyDescent="0.35">
      <c r="A855">
        <v>490</v>
      </c>
      <c r="B855" t="s">
        <v>22</v>
      </c>
      <c r="C855" s="1">
        <v>0</v>
      </c>
      <c r="D855" s="1">
        <v>0</v>
      </c>
      <c r="E855" s="1">
        <v>0</v>
      </c>
    </row>
    <row r="856" spans="1:5" x14ac:dyDescent="0.35">
      <c r="A856">
        <v>490</v>
      </c>
      <c r="B856" t="s">
        <v>23</v>
      </c>
      <c r="C856" s="1">
        <v>1611.3130000000001</v>
      </c>
      <c r="D856" s="1">
        <v>3954.4569999999999</v>
      </c>
      <c r="E856" s="1">
        <v>6.8843670000000001</v>
      </c>
    </row>
    <row r="857" spans="1:5" x14ac:dyDescent="0.35">
      <c r="A857">
        <v>495</v>
      </c>
      <c r="B857" t="s">
        <v>17</v>
      </c>
      <c r="C857" s="1">
        <v>0</v>
      </c>
      <c r="D857" s="1">
        <v>0</v>
      </c>
      <c r="E857" s="1">
        <v>0</v>
      </c>
    </row>
    <row r="858" spans="1:5" x14ac:dyDescent="0.35">
      <c r="A858">
        <v>495</v>
      </c>
      <c r="B858" t="s">
        <v>18</v>
      </c>
      <c r="C858" s="1">
        <v>0</v>
      </c>
      <c r="D858" s="1">
        <v>0</v>
      </c>
      <c r="E858" s="1">
        <v>0</v>
      </c>
    </row>
    <row r="859" spans="1:5" x14ac:dyDescent="0.35">
      <c r="A859">
        <v>495</v>
      </c>
      <c r="B859" t="s">
        <v>19</v>
      </c>
      <c r="C859" s="1">
        <v>0</v>
      </c>
      <c r="D859" s="1">
        <v>0</v>
      </c>
      <c r="E859" s="1">
        <v>0</v>
      </c>
    </row>
    <row r="860" spans="1:5" x14ac:dyDescent="0.35">
      <c r="A860">
        <v>495</v>
      </c>
      <c r="B860" t="s">
        <v>20</v>
      </c>
      <c r="C860" s="1">
        <v>0</v>
      </c>
      <c r="D860" s="1">
        <v>0</v>
      </c>
      <c r="E860" s="1">
        <v>0</v>
      </c>
    </row>
    <row r="861" spans="1:5" x14ac:dyDescent="0.35">
      <c r="A861">
        <v>495</v>
      </c>
      <c r="B861" t="s">
        <v>21</v>
      </c>
      <c r="C861" s="1">
        <v>0</v>
      </c>
      <c r="D861" s="1">
        <v>0</v>
      </c>
      <c r="E861" s="1">
        <v>0</v>
      </c>
    </row>
    <row r="862" spans="1:5" x14ac:dyDescent="0.35">
      <c r="A862">
        <v>495</v>
      </c>
      <c r="B862" t="s">
        <v>22</v>
      </c>
      <c r="C862" s="1">
        <v>0</v>
      </c>
      <c r="D862" s="1">
        <v>0</v>
      </c>
      <c r="E862" s="1">
        <v>0</v>
      </c>
    </row>
    <row r="863" spans="1:5" x14ac:dyDescent="0.35">
      <c r="A863">
        <v>495</v>
      </c>
      <c r="B863" t="s">
        <v>23</v>
      </c>
      <c r="C863" s="1">
        <v>1582.412</v>
      </c>
      <c r="D863" s="1">
        <v>3877.0450000000001</v>
      </c>
      <c r="E863" s="1">
        <v>6.7545159999999997</v>
      </c>
    </row>
    <row r="864" spans="1:5" x14ac:dyDescent="0.35">
      <c r="A864">
        <v>500</v>
      </c>
      <c r="B864" t="s">
        <v>17</v>
      </c>
      <c r="C864" s="1">
        <v>0</v>
      </c>
      <c r="D864" s="1">
        <v>0</v>
      </c>
      <c r="E864" s="1">
        <v>0</v>
      </c>
    </row>
    <row r="865" spans="1:5" x14ac:dyDescent="0.35">
      <c r="A865">
        <v>500</v>
      </c>
      <c r="B865" t="s">
        <v>18</v>
      </c>
      <c r="C865" s="1">
        <v>0</v>
      </c>
      <c r="D865" s="1">
        <v>0</v>
      </c>
      <c r="E865" s="1">
        <v>0</v>
      </c>
    </row>
    <row r="866" spans="1:5" x14ac:dyDescent="0.35">
      <c r="A866">
        <v>500</v>
      </c>
      <c r="B866" t="s">
        <v>19</v>
      </c>
      <c r="C866" s="1">
        <v>0</v>
      </c>
      <c r="D866" s="1">
        <v>0</v>
      </c>
      <c r="E866" s="1">
        <v>0</v>
      </c>
    </row>
    <row r="867" spans="1:5" x14ac:dyDescent="0.35">
      <c r="A867">
        <v>500</v>
      </c>
      <c r="B867" t="s">
        <v>20</v>
      </c>
      <c r="C867" s="1">
        <v>0</v>
      </c>
      <c r="D867" s="1">
        <v>0</v>
      </c>
      <c r="E867" s="1">
        <v>0</v>
      </c>
    </row>
    <row r="868" spans="1:5" x14ac:dyDescent="0.35">
      <c r="A868">
        <v>500</v>
      </c>
      <c r="B868" t="s">
        <v>21</v>
      </c>
      <c r="C868" s="1">
        <v>0</v>
      </c>
      <c r="D868" s="1">
        <v>0</v>
      </c>
      <c r="E868" s="1">
        <v>0</v>
      </c>
    </row>
    <row r="869" spans="1:5" x14ac:dyDescent="0.35">
      <c r="A869">
        <v>500</v>
      </c>
      <c r="B869" t="s">
        <v>22</v>
      </c>
      <c r="C869" s="1">
        <v>0</v>
      </c>
      <c r="D869" s="1">
        <v>0</v>
      </c>
      <c r="E869" s="1">
        <v>0</v>
      </c>
    </row>
    <row r="870" spans="1:5" x14ac:dyDescent="0.35">
      <c r="A870">
        <v>500</v>
      </c>
      <c r="B870" t="s">
        <v>23</v>
      </c>
      <c r="C870" s="1">
        <v>1554.002</v>
      </c>
      <c r="D870" s="1">
        <v>3801.0439999999999</v>
      </c>
      <c r="E870" s="1">
        <v>6.6269830000000001</v>
      </c>
    </row>
    <row r="871" spans="1:5" x14ac:dyDescent="0.35">
      <c r="A871">
        <v>505</v>
      </c>
      <c r="B871" t="s">
        <v>17</v>
      </c>
      <c r="C871" s="1">
        <v>0</v>
      </c>
      <c r="D871" s="1">
        <v>0</v>
      </c>
      <c r="E871" s="1">
        <v>0</v>
      </c>
    </row>
    <row r="872" spans="1:5" x14ac:dyDescent="0.35">
      <c r="A872">
        <v>505</v>
      </c>
      <c r="B872" t="s">
        <v>18</v>
      </c>
      <c r="C872" s="1">
        <v>0</v>
      </c>
      <c r="D872" s="1">
        <v>0</v>
      </c>
      <c r="E872" s="1">
        <v>0</v>
      </c>
    </row>
    <row r="873" spans="1:5" x14ac:dyDescent="0.35">
      <c r="A873">
        <v>505</v>
      </c>
      <c r="B873" t="s">
        <v>19</v>
      </c>
      <c r="C873" s="1">
        <v>0</v>
      </c>
      <c r="D873" s="1">
        <v>0</v>
      </c>
      <c r="E873" s="1">
        <v>0</v>
      </c>
    </row>
    <row r="874" spans="1:5" x14ac:dyDescent="0.35">
      <c r="A874">
        <v>505</v>
      </c>
      <c r="B874" t="s">
        <v>20</v>
      </c>
      <c r="C874" s="1">
        <v>0</v>
      </c>
      <c r="D874" s="1">
        <v>0</v>
      </c>
      <c r="E874" s="1">
        <v>0</v>
      </c>
    </row>
    <row r="875" spans="1:5" x14ac:dyDescent="0.35">
      <c r="A875">
        <v>505</v>
      </c>
      <c r="B875" t="s">
        <v>21</v>
      </c>
      <c r="C875" s="1">
        <v>0</v>
      </c>
      <c r="D875" s="1">
        <v>0</v>
      </c>
      <c r="E875" s="1">
        <v>0</v>
      </c>
    </row>
    <row r="876" spans="1:5" x14ac:dyDescent="0.35">
      <c r="A876">
        <v>505</v>
      </c>
      <c r="B876" t="s">
        <v>22</v>
      </c>
      <c r="C876" s="1">
        <v>0</v>
      </c>
      <c r="D876" s="1">
        <v>0</v>
      </c>
      <c r="E876" s="1">
        <v>0</v>
      </c>
    </row>
    <row r="877" spans="1:5" x14ac:dyDescent="0.35">
      <c r="A877">
        <v>505</v>
      </c>
      <c r="B877" t="s">
        <v>23</v>
      </c>
      <c r="C877" s="1">
        <v>1526.075</v>
      </c>
      <c r="D877" s="1">
        <v>3726.4349999999999</v>
      </c>
      <c r="E877" s="1">
        <v>6.5017339999999999</v>
      </c>
    </row>
    <row r="878" spans="1:5" x14ac:dyDescent="0.35">
      <c r="A878">
        <v>510</v>
      </c>
      <c r="B878" t="s">
        <v>17</v>
      </c>
      <c r="C878" s="1">
        <v>0</v>
      </c>
      <c r="D878" s="1">
        <v>0</v>
      </c>
      <c r="E878" s="1">
        <v>0</v>
      </c>
    </row>
    <row r="879" spans="1:5" x14ac:dyDescent="0.35">
      <c r="A879">
        <v>510</v>
      </c>
      <c r="B879" t="s">
        <v>18</v>
      </c>
      <c r="C879" s="1">
        <v>0</v>
      </c>
      <c r="D879" s="1">
        <v>0</v>
      </c>
      <c r="E879" s="1">
        <v>0</v>
      </c>
    </row>
    <row r="880" spans="1:5" x14ac:dyDescent="0.35">
      <c r="A880">
        <v>510</v>
      </c>
      <c r="B880" t="s">
        <v>19</v>
      </c>
      <c r="C880" s="1">
        <v>0</v>
      </c>
      <c r="D880" s="1">
        <v>0</v>
      </c>
      <c r="E880" s="1">
        <v>0</v>
      </c>
    </row>
    <row r="881" spans="1:5" x14ac:dyDescent="0.35">
      <c r="A881">
        <v>510</v>
      </c>
      <c r="B881" t="s">
        <v>20</v>
      </c>
      <c r="C881" s="1">
        <v>0</v>
      </c>
      <c r="D881" s="1">
        <v>0</v>
      </c>
      <c r="E881" s="1">
        <v>0</v>
      </c>
    </row>
    <row r="882" spans="1:5" x14ac:dyDescent="0.35">
      <c r="A882">
        <v>510</v>
      </c>
      <c r="B882" t="s">
        <v>21</v>
      </c>
      <c r="C882" s="1">
        <v>0</v>
      </c>
      <c r="D882" s="1">
        <v>0</v>
      </c>
      <c r="E882" s="1">
        <v>0</v>
      </c>
    </row>
    <row r="883" spans="1:5" x14ac:dyDescent="0.35">
      <c r="A883">
        <v>510</v>
      </c>
      <c r="B883" t="s">
        <v>22</v>
      </c>
      <c r="C883" s="1">
        <v>0</v>
      </c>
      <c r="D883" s="1">
        <v>0</v>
      </c>
      <c r="E883" s="1">
        <v>0</v>
      </c>
    </row>
    <row r="884" spans="1:5" x14ac:dyDescent="0.35">
      <c r="A884">
        <v>510</v>
      </c>
      <c r="B884" t="s">
        <v>23</v>
      </c>
      <c r="C884" s="1">
        <v>1498.6279999999999</v>
      </c>
      <c r="D884" s="1">
        <v>3653.1990000000001</v>
      </c>
      <c r="E884" s="1">
        <v>6.3787390000000004</v>
      </c>
    </row>
    <row r="885" spans="1:5" x14ac:dyDescent="0.35">
      <c r="A885">
        <v>515</v>
      </c>
      <c r="B885" t="s">
        <v>17</v>
      </c>
      <c r="C885" s="1">
        <v>0</v>
      </c>
      <c r="D885" s="1">
        <v>0</v>
      </c>
      <c r="E885" s="1">
        <v>0</v>
      </c>
    </row>
    <row r="886" spans="1:5" x14ac:dyDescent="0.35">
      <c r="A886">
        <v>515</v>
      </c>
      <c r="B886" t="s">
        <v>18</v>
      </c>
      <c r="C886" s="1">
        <v>0</v>
      </c>
      <c r="D886" s="1">
        <v>0</v>
      </c>
      <c r="E886" s="1">
        <v>0</v>
      </c>
    </row>
    <row r="887" spans="1:5" x14ac:dyDescent="0.35">
      <c r="A887">
        <v>515</v>
      </c>
      <c r="B887" t="s">
        <v>19</v>
      </c>
      <c r="C887" s="1">
        <v>0</v>
      </c>
      <c r="D887" s="1">
        <v>0</v>
      </c>
      <c r="E887" s="1">
        <v>0</v>
      </c>
    </row>
    <row r="888" spans="1:5" x14ac:dyDescent="0.35">
      <c r="A888">
        <v>515</v>
      </c>
      <c r="B888" t="s">
        <v>20</v>
      </c>
      <c r="C888" s="1">
        <v>0</v>
      </c>
      <c r="D888" s="1">
        <v>0</v>
      </c>
      <c r="E888" s="1">
        <v>0</v>
      </c>
    </row>
    <row r="889" spans="1:5" x14ac:dyDescent="0.35">
      <c r="A889">
        <v>515</v>
      </c>
      <c r="B889" t="s">
        <v>21</v>
      </c>
      <c r="C889" s="1">
        <v>0</v>
      </c>
      <c r="D889" s="1">
        <v>0</v>
      </c>
      <c r="E889" s="1">
        <v>0</v>
      </c>
    </row>
    <row r="890" spans="1:5" x14ac:dyDescent="0.35">
      <c r="A890">
        <v>515</v>
      </c>
      <c r="B890" t="s">
        <v>22</v>
      </c>
      <c r="C890" s="1">
        <v>0</v>
      </c>
      <c r="D890" s="1">
        <v>0</v>
      </c>
      <c r="E890" s="1">
        <v>0</v>
      </c>
    </row>
    <row r="891" spans="1:5" x14ac:dyDescent="0.35">
      <c r="A891">
        <v>515</v>
      </c>
      <c r="B891" t="s">
        <v>23</v>
      </c>
      <c r="C891" s="1">
        <v>1471.652</v>
      </c>
      <c r="D891" s="1">
        <v>3581.3180000000002</v>
      </c>
      <c r="E891" s="1">
        <v>6.257968</v>
      </c>
    </row>
    <row r="892" spans="1:5" x14ac:dyDescent="0.35">
      <c r="A892">
        <v>520</v>
      </c>
      <c r="B892" t="s">
        <v>17</v>
      </c>
      <c r="C892" s="1">
        <v>0</v>
      </c>
      <c r="D892" s="1">
        <v>0</v>
      </c>
      <c r="E892" s="1">
        <v>0</v>
      </c>
    </row>
    <row r="893" spans="1:5" x14ac:dyDescent="0.35">
      <c r="A893">
        <v>520</v>
      </c>
      <c r="B893" t="s">
        <v>18</v>
      </c>
      <c r="C893" s="1">
        <v>0</v>
      </c>
      <c r="D893" s="1">
        <v>0</v>
      </c>
      <c r="E893" s="1">
        <v>0</v>
      </c>
    </row>
    <row r="894" spans="1:5" x14ac:dyDescent="0.35">
      <c r="A894">
        <v>520</v>
      </c>
      <c r="B894" t="s">
        <v>19</v>
      </c>
      <c r="C894" s="1">
        <v>0</v>
      </c>
      <c r="D894" s="1">
        <v>0</v>
      </c>
      <c r="E894" s="1">
        <v>0</v>
      </c>
    </row>
    <row r="895" spans="1:5" x14ac:dyDescent="0.35">
      <c r="A895">
        <v>520</v>
      </c>
      <c r="B895" t="s">
        <v>20</v>
      </c>
      <c r="C895" s="1">
        <v>0</v>
      </c>
      <c r="D895" s="1">
        <v>0</v>
      </c>
      <c r="E895" s="1">
        <v>0</v>
      </c>
    </row>
    <row r="896" spans="1:5" x14ac:dyDescent="0.35">
      <c r="A896">
        <v>520</v>
      </c>
      <c r="B896" t="s">
        <v>21</v>
      </c>
      <c r="C896" s="1">
        <v>0</v>
      </c>
      <c r="D896" s="1">
        <v>0</v>
      </c>
      <c r="E896" s="1">
        <v>0</v>
      </c>
    </row>
    <row r="897" spans="1:5" x14ac:dyDescent="0.35">
      <c r="A897">
        <v>520</v>
      </c>
      <c r="B897" t="s">
        <v>22</v>
      </c>
      <c r="C897" s="1">
        <v>0</v>
      </c>
      <c r="D897" s="1">
        <v>0</v>
      </c>
      <c r="E897" s="1">
        <v>0</v>
      </c>
    </row>
    <row r="898" spans="1:5" x14ac:dyDescent="0.35">
      <c r="A898">
        <v>520</v>
      </c>
      <c r="B898" t="s">
        <v>23</v>
      </c>
      <c r="C898" s="1">
        <v>1445.143</v>
      </c>
      <c r="D898" s="1">
        <v>3510.7719999999999</v>
      </c>
      <c r="E898" s="1">
        <v>6.1393909999999998</v>
      </c>
    </row>
    <row r="899" spans="1:5" x14ac:dyDescent="0.35">
      <c r="A899">
        <v>525</v>
      </c>
      <c r="B899" t="s">
        <v>17</v>
      </c>
      <c r="C899" s="1">
        <v>0</v>
      </c>
      <c r="D899" s="1">
        <v>0</v>
      </c>
      <c r="E899" s="1">
        <v>0</v>
      </c>
    </row>
    <row r="900" spans="1:5" x14ac:dyDescent="0.35">
      <c r="A900">
        <v>525</v>
      </c>
      <c r="B900" t="s">
        <v>18</v>
      </c>
      <c r="C900" s="1">
        <v>0</v>
      </c>
      <c r="D900" s="1">
        <v>0</v>
      </c>
      <c r="E900" s="1">
        <v>0</v>
      </c>
    </row>
    <row r="901" spans="1:5" x14ac:dyDescent="0.35">
      <c r="A901">
        <v>525</v>
      </c>
      <c r="B901" t="s">
        <v>19</v>
      </c>
      <c r="C901" s="1">
        <v>0</v>
      </c>
      <c r="D901" s="1">
        <v>0</v>
      </c>
      <c r="E901" s="1">
        <v>0</v>
      </c>
    </row>
    <row r="902" spans="1:5" x14ac:dyDescent="0.35">
      <c r="A902">
        <v>525</v>
      </c>
      <c r="B902" t="s">
        <v>20</v>
      </c>
      <c r="C902" s="1">
        <v>0</v>
      </c>
      <c r="D902" s="1">
        <v>0</v>
      </c>
      <c r="E902" s="1">
        <v>0</v>
      </c>
    </row>
    <row r="903" spans="1:5" x14ac:dyDescent="0.35">
      <c r="A903">
        <v>525</v>
      </c>
      <c r="B903" t="s">
        <v>21</v>
      </c>
      <c r="C903" s="1">
        <v>0</v>
      </c>
      <c r="D903" s="1">
        <v>0</v>
      </c>
      <c r="E903" s="1">
        <v>0</v>
      </c>
    </row>
    <row r="904" spans="1:5" x14ac:dyDescent="0.35">
      <c r="A904">
        <v>525</v>
      </c>
      <c r="B904" t="s">
        <v>22</v>
      </c>
      <c r="C904" s="1">
        <v>0</v>
      </c>
      <c r="D904" s="1">
        <v>0</v>
      </c>
      <c r="E904" s="1">
        <v>0</v>
      </c>
    </row>
    <row r="905" spans="1:5" x14ac:dyDescent="0.35">
      <c r="A905">
        <v>525</v>
      </c>
      <c r="B905" t="s">
        <v>23</v>
      </c>
      <c r="C905" s="1">
        <v>1419.095</v>
      </c>
      <c r="D905" s="1">
        <v>3441.5450000000001</v>
      </c>
      <c r="E905" s="1">
        <v>6.022977</v>
      </c>
    </row>
    <row r="906" spans="1:5" x14ac:dyDescent="0.35">
      <c r="A906">
        <v>530</v>
      </c>
      <c r="B906" t="s">
        <v>17</v>
      </c>
      <c r="C906" s="1">
        <v>0</v>
      </c>
      <c r="D906" s="1">
        <v>0</v>
      </c>
      <c r="E906" s="1">
        <v>0</v>
      </c>
    </row>
    <row r="907" spans="1:5" x14ac:dyDescent="0.35">
      <c r="A907">
        <v>530</v>
      </c>
      <c r="B907" t="s">
        <v>18</v>
      </c>
      <c r="C907" s="1">
        <v>0</v>
      </c>
      <c r="D907" s="1">
        <v>0</v>
      </c>
      <c r="E907" s="1">
        <v>0</v>
      </c>
    </row>
    <row r="908" spans="1:5" x14ac:dyDescent="0.35">
      <c r="A908">
        <v>530</v>
      </c>
      <c r="B908" t="s">
        <v>19</v>
      </c>
      <c r="C908" s="1">
        <v>0</v>
      </c>
      <c r="D908" s="1">
        <v>0</v>
      </c>
      <c r="E908" s="1">
        <v>0</v>
      </c>
    </row>
    <row r="909" spans="1:5" x14ac:dyDescent="0.35">
      <c r="A909">
        <v>530</v>
      </c>
      <c r="B909" t="s">
        <v>20</v>
      </c>
      <c r="C909" s="1">
        <v>0</v>
      </c>
      <c r="D909" s="1">
        <v>0</v>
      </c>
      <c r="E909" s="1">
        <v>0</v>
      </c>
    </row>
    <row r="910" spans="1:5" x14ac:dyDescent="0.35">
      <c r="A910">
        <v>530</v>
      </c>
      <c r="B910" t="s">
        <v>21</v>
      </c>
      <c r="C910" s="1">
        <v>0</v>
      </c>
      <c r="D910" s="1">
        <v>0</v>
      </c>
      <c r="E910" s="1">
        <v>0</v>
      </c>
    </row>
    <row r="911" spans="1:5" x14ac:dyDescent="0.35">
      <c r="A911">
        <v>530</v>
      </c>
      <c r="B911" t="s">
        <v>22</v>
      </c>
      <c r="C911" s="1">
        <v>0</v>
      </c>
      <c r="D911" s="1">
        <v>0</v>
      </c>
      <c r="E911" s="1">
        <v>0</v>
      </c>
    </row>
    <row r="912" spans="1:5" x14ac:dyDescent="0.35">
      <c r="A912">
        <v>530</v>
      </c>
      <c r="B912" t="s">
        <v>23</v>
      </c>
      <c r="C912" s="1">
        <v>1393.501</v>
      </c>
      <c r="D912" s="1">
        <v>3373.6179999999999</v>
      </c>
      <c r="E912" s="1">
        <v>5.9086970000000001</v>
      </c>
    </row>
    <row r="913" spans="1:5" x14ac:dyDescent="0.35">
      <c r="A913">
        <v>535</v>
      </c>
      <c r="B913" t="s">
        <v>17</v>
      </c>
      <c r="C913" s="1">
        <v>0</v>
      </c>
      <c r="D913" s="1">
        <v>0</v>
      </c>
      <c r="E913" s="1">
        <v>0</v>
      </c>
    </row>
    <row r="914" spans="1:5" x14ac:dyDescent="0.35">
      <c r="A914">
        <v>535</v>
      </c>
      <c r="B914" t="s">
        <v>18</v>
      </c>
      <c r="C914" s="1">
        <v>0</v>
      </c>
      <c r="D914" s="1">
        <v>0</v>
      </c>
      <c r="E914" s="1">
        <v>0</v>
      </c>
    </row>
    <row r="915" spans="1:5" x14ac:dyDescent="0.35">
      <c r="A915">
        <v>535</v>
      </c>
      <c r="B915" t="s">
        <v>19</v>
      </c>
      <c r="C915" s="1">
        <v>0</v>
      </c>
      <c r="D915" s="1">
        <v>0</v>
      </c>
      <c r="E915" s="1">
        <v>0</v>
      </c>
    </row>
    <row r="916" spans="1:5" x14ac:dyDescent="0.35">
      <c r="A916">
        <v>535</v>
      </c>
      <c r="B916" t="s">
        <v>20</v>
      </c>
      <c r="C916" s="1">
        <v>0</v>
      </c>
      <c r="D916" s="1">
        <v>0</v>
      </c>
      <c r="E916" s="1">
        <v>0</v>
      </c>
    </row>
    <row r="917" spans="1:5" x14ac:dyDescent="0.35">
      <c r="A917">
        <v>535</v>
      </c>
      <c r="B917" t="s">
        <v>21</v>
      </c>
      <c r="C917" s="1">
        <v>0</v>
      </c>
      <c r="D917" s="1">
        <v>0</v>
      </c>
      <c r="E917" s="1">
        <v>0</v>
      </c>
    </row>
    <row r="918" spans="1:5" x14ac:dyDescent="0.35">
      <c r="A918">
        <v>535</v>
      </c>
      <c r="B918" t="s">
        <v>22</v>
      </c>
      <c r="C918" s="1">
        <v>0</v>
      </c>
      <c r="D918" s="1">
        <v>0</v>
      </c>
      <c r="E918" s="1">
        <v>0</v>
      </c>
    </row>
    <row r="919" spans="1:5" x14ac:dyDescent="0.35">
      <c r="A919">
        <v>535</v>
      </c>
      <c r="B919" t="s">
        <v>23</v>
      </c>
      <c r="C919" s="1">
        <v>1368.355</v>
      </c>
      <c r="D919" s="1">
        <v>3306.973</v>
      </c>
      <c r="E919" s="1">
        <v>5.796519</v>
      </c>
    </row>
    <row r="920" spans="1:5" x14ac:dyDescent="0.35">
      <c r="A920">
        <v>540</v>
      </c>
      <c r="B920" t="s">
        <v>17</v>
      </c>
      <c r="C920" s="1">
        <v>0</v>
      </c>
      <c r="D920" s="1">
        <v>0</v>
      </c>
      <c r="E920" s="1">
        <v>0</v>
      </c>
    </row>
    <row r="921" spans="1:5" x14ac:dyDescent="0.35">
      <c r="A921">
        <v>540</v>
      </c>
      <c r="B921" t="s">
        <v>18</v>
      </c>
      <c r="C921" s="1">
        <v>0</v>
      </c>
      <c r="D921" s="1">
        <v>0</v>
      </c>
      <c r="E921" s="1">
        <v>0</v>
      </c>
    </row>
    <row r="922" spans="1:5" x14ac:dyDescent="0.35">
      <c r="A922">
        <v>540</v>
      </c>
      <c r="B922" t="s">
        <v>19</v>
      </c>
      <c r="C922" s="1">
        <v>0</v>
      </c>
      <c r="D922" s="1">
        <v>0</v>
      </c>
      <c r="E922" s="1">
        <v>0</v>
      </c>
    </row>
    <row r="923" spans="1:5" x14ac:dyDescent="0.35">
      <c r="A923">
        <v>540</v>
      </c>
      <c r="B923" t="s">
        <v>20</v>
      </c>
      <c r="C923" s="1">
        <v>0</v>
      </c>
      <c r="D923" s="1">
        <v>0</v>
      </c>
      <c r="E923" s="1">
        <v>0</v>
      </c>
    </row>
    <row r="924" spans="1:5" x14ac:dyDescent="0.35">
      <c r="A924">
        <v>540</v>
      </c>
      <c r="B924" t="s">
        <v>21</v>
      </c>
      <c r="C924" s="1">
        <v>0</v>
      </c>
      <c r="D924" s="1">
        <v>0</v>
      </c>
      <c r="E924" s="1">
        <v>0</v>
      </c>
    </row>
    <row r="925" spans="1:5" x14ac:dyDescent="0.35">
      <c r="A925">
        <v>540</v>
      </c>
      <c r="B925" t="s">
        <v>22</v>
      </c>
      <c r="C925" s="1">
        <v>0</v>
      </c>
      <c r="D925" s="1">
        <v>0</v>
      </c>
      <c r="E925" s="1">
        <v>0</v>
      </c>
    </row>
    <row r="926" spans="1:5" x14ac:dyDescent="0.35">
      <c r="A926">
        <v>540</v>
      </c>
      <c r="B926" t="s">
        <v>23</v>
      </c>
      <c r="C926" s="1">
        <v>1343.6510000000001</v>
      </c>
      <c r="D926" s="1">
        <v>3241.5889999999999</v>
      </c>
      <c r="E926" s="1">
        <v>5.6864129999999999</v>
      </c>
    </row>
    <row r="927" spans="1:5" x14ac:dyDescent="0.35">
      <c r="A927">
        <v>545</v>
      </c>
      <c r="B927" t="s">
        <v>17</v>
      </c>
      <c r="C927" s="1">
        <v>0</v>
      </c>
      <c r="D927" s="1">
        <v>0</v>
      </c>
      <c r="E927" s="1">
        <v>0</v>
      </c>
    </row>
    <row r="928" spans="1:5" x14ac:dyDescent="0.35">
      <c r="A928">
        <v>545</v>
      </c>
      <c r="B928" t="s">
        <v>18</v>
      </c>
      <c r="C928" s="1">
        <v>0</v>
      </c>
      <c r="D928" s="1">
        <v>0</v>
      </c>
      <c r="E928" s="1">
        <v>0</v>
      </c>
    </row>
    <row r="929" spans="1:5" x14ac:dyDescent="0.35">
      <c r="A929">
        <v>545</v>
      </c>
      <c r="B929" t="s">
        <v>19</v>
      </c>
      <c r="C929" s="1">
        <v>0</v>
      </c>
      <c r="D929" s="1">
        <v>0</v>
      </c>
      <c r="E929" s="1">
        <v>0</v>
      </c>
    </row>
    <row r="930" spans="1:5" x14ac:dyDescent="0.35">
      <c r="A930">
        <v>545</v>
      </c>
      <c r="B930" t="s">
        <v>20</v>
      </c>
      <c r="C930" s="1">
        <v>0</v>
      </c>
      <c r="D930" s="1">
        <v>0</v>
      </c>
      <c r="E930" s="1">
        <v>0</v>
      </c>
    </row>
    <row r="931" spans="1:5" x14ac:dyDescent="0.35">
      <c r="A931">
        <v>545</v>
      </c>
      <c r="B931" t="s">
        <v>21</v>
      </c>
      <c r="C931" s="1">
        <v>0</v>
      </c>
      <c r="D931" s="1">
        <v>0</v>
      </c>
      <c r="E931" s="1">
        <v>0</v>
      </c>
    </row>
    <row r="932" spans="1:5" x14ac:dyDescent="0.35">
      <c r="A932">
        <v>545</v>
      </c>
      <c r="B932" t="s">
        <v>22</v>
      </c>
      <c r="C932" s="1">
        <v>0</v>
      </c>
      <c r="D932" s="1">
        <v>0</v>
      </c>
      <c r="E932" s="1">
        <v>0</v>
      </c>
    </row>
    <row r="933" spans="1:5" x14ac:dyDescent="0.35">
      <c r="A933">
        <v>545</v>
      </c>
      <c r="B933" t="s">
        <v>23</v>
      </c>
      <c r="C933" s="1">
        <v>1319.383</v>
      </c>
      <c r="D933" s="1">
        <v>3177.4470000000001</v>
      </c>
      <c r="E933" s="1">
        <v>5.5783490000000002</v>
      </c>
    </row>
    <row r="934" spans="1:5" x14ac:dyDescent="0.35">
      <c r="A934">
        <v>550</v>
      </c>
      <c r="B934" t="s">
        <v>17</v>
      </c>
      <c r="C934" s="1">
        <v>0</v>
      </c>
      <c r="D934" s="1">
        <v>0</v>
      </c>
      <c r="E934" s="1">
        <v>0</v>
      </c>
    </row>
    <row r="935" spans="1:5" x14ac:dyDescent="0.35">
      <c r="A935">
        <v>550</v>
      </c>
      <c r="B935" t="s">
        <v>18</v>
      </c>
      <c r="C935" s="1">
        <v>0</v>
      </c>
      <c r="D935" s="1">
        <v>0</v>
      </c>
      <c r="E935" s="1">
        <v>0</v>
      </c>
    </row>
    <row r="936" spans="1:5" x14ac:dyDescent="0.35">
      <c r="A936">
        <v>550</v>
      </c>
      <c r="B936" t="s">
        <v>19</v>
      </c>
      <c r="C936" s="1">
        <v>0</v>
      </c>
      <c r="D936" s="1">
        <v>0</v>
      </c>
      <c r="E936" s="1">
        <v>0</v>
      </c>
    </row>
    <row r="937" spans="1:5" x14ac:dyDescent="0.35">
      <c r="A937">
        <v>550</v>
      </c>
      <c r="B937" t="s">
        <v>20</v>
      </c>
      <c r="C937" s="1">
        <v>0</v>
      </c>
      <c r="D937" s="1">
        <v>0</v>
      </c>
      <c r="E937" s="1">
        <v>0</v>
      </c>
    </row>
    <row r="938" spans="1:5" x14ac:dyDescent="0.35">
      <c r="A938">
        <v>550</v>
      </c>
      <c r="B938" t="s">
        <v>21</v>
      </c>
      <c r="C938" s="1">
        <v>0</v>
      </c>
      <c r="D938" s="1">
        <v>0</v>
      </c>
      <c r="E938" s="1">
        <v>0</v>
      </c>
    </row>
    <row r="939" spans="1:5" x14ac:dyDescent="0.35">
      <c r="A939">
        <v>550</v>
      </c>
      <c r="B939" t="s">
        <v>22</v>
      </c>
      <c r="C939" s="1">
        <v>0</v>
      </c>
      <c r="D939" s="1">
        <v>0</v>
      </c>
      <c r="E939" s="1">
        <v>0</v>
      </c>
    </row>
    <row r="940" spans="1:5" x14ac:dyDescent="0.35">
      <c r="A940">
        <v>550</v>
      </c>
      <c r="B940" t="s">
        <v>23</v>
      </c>
      <c r="C940" s="1">
        <v>1295.546</v>
      </c>
      <c r="D940" s="1">
        <v>3114.53</v>
      </c>
      <c r="E940" s="1">
        <v>5.4722970000000002</v>
      </c>
    </row>
    <row r="941" spans="1:5" x14ac:dyDescent="0.35">
      <c r="A941">
        <v>555</v>
      </c>
      <c r="B941" t="s">
        <v>17</v>
      </c>
      <c r="C941" s="1">
        <v>0</v>
      </c>
      <c r="D941" s="1">
        <v>0</v>
      </c>
      <c r="E941" s="1">
        <v>0</v>
      </c>
    </row>
    <row r="942" spans="1:5" x14ac:dyDescent="0.35">
      <c r="A942">
        <v>555</v>
      </c>
      <c r="B942" t="s">
        <v>18</v>
      </c>
      <c r="C942" s="1">
        <v>0</v>
      </c>
      <c r="D942" s="1">
        <v>0</v>
      </c>
      <c r="E942" s="1">
        <v>0</v>
      </c>
    </row>
    <row r="943" spans="1:5" x14ac:dyDescent="0.35">
      <c r="A943">
        <v>555</v>
      </c>
      <c r="B943" t="s">
        <v>19</v>
      </c>
      <c r="C943" s="1">
        <v>0</v>
      </c>
      <c r="D943" s="1">
        <v>0</v>
      </c>
      <c r="E943" s="1">
        <v>0</v>
      </c>
    </row>
    <row r="944" spans="1:5" x14ac:dyDescent="0.35">
      <c r="A944">
        <v>555</v>
      </c>
      <c r="B944" t="s">
        <v>20</v>
      </c>
      <c r="C944" s="1">
        <v>0</v>
      </c>
      <c r="D944" s="1">
        <v>0</v>
      </c>
      <c r="E944" s="1">
        <v>0</v>
      </c>
    </row>
    <row r="945" spans="1:5" x14ac:dyDescent="0.35">
      <c r="A945">
        <v>555</v>
      </c>
      <c r="B945" t="s">
        <v>21</v>
      </c>
      <c r="C945" s="1">
        <v>0</v>
      </c>
      <c r="D945" s="1">
        <v>0</v>
      </c>
      <c r="E945" s="1">
        <v>0</v>
      </c>
    </row>
    <row r="946" spans="1:5" x14ac:dyDescent="0.35">
      <c r="A946">
        <v>555</v>
      </c>
      <c r="B946" t="s">
        <v>22</v>
      </c>
      <c r="C946" s="1">
        <v>0</v>
      </c>
      <c r="D946" s="1">
        <v>0</v>
      </c>
      <c r="E946" s="1">
        <v>0</v>
      </c>
    </row>
    <row r="947" spans="1:5" x14ac:dyDescent="0.35">
      <c r="A947">
        <v>555</v>
      </c>
      <c r="B947" t="s">
        <v>23</v>
      </c>
      <c r="C947" s="1">
        <v>1272.1320000000001</v>
      </c>
      <c r="D947" s="1">
        <v>3052.8180000000002</v>
      </c>
      <c r="E947" s="1">
        <v>5.3682249999999998</v>
      </c>
    </row>
    <row r="948" spans="1:5" x14ac:dyDescent="0.35">
      <c r="A948">
        <v>560</v>
      </c>
      <c r="B948" t="s">
        <v>17</v>
      </c>
      <c r="C948" s="1">
        <v>0</v>
      </c>
      <c r="D948" s="1">
        <v>0</v>
      </c>
      <c r="E948" s="1">
        <v>0</v>
      </c>
    </row>
    <row r="949" spans="1:5" x14ac:dyDescent="0.35">
      <c r="A949">
        <v>560</v>
      </c>
      <c r="B949" t="s">
        <v>18</v>
      </c>
      <c r="C949" s="1">
        <v>0</v>
      </c>
      <c r="D949" s="1">
        <v>0</v>
      </c>
      <c r="E949" s="1">
        <v>0</v>
      </c>
    </row>
    <row r="950" spans="1:5" x14ac:dyDescent="0.35">
      <c r="A950">
        <v>560</v>
      </c>
      <c r="B950" t="s">
        <v>19</v>
      </c>
      <c r="C950" s="1">
        <v>0</v>
      </c>
      <c r="D950" s="1">
        <v>0</v>
      </c>
      <c r="E950" s="1">
        <v>0</v>
      </c>
    </row>
    <row r="951" spans="1:5" x14ac:dyDescent="0.35">
      <c r="A951">
        <v>560</v>
      </c>
      <c r="B951" t="s">
        <v>20</v>
      </c>
      <c r="C951" s="1">
        <v>0</v>
      </c>
      <c r="D951" s="1">
        <v>0</v>
      </c>
      <c r="E951" s="1">
        <v>0</v>
      </c>
    </row>
    <row r="952" spans="1:5" x14ac:dyDescent="0.35">
      <c r="A952">
        <v>560</v>
      </c>
      <c r="B952" t="s">
        <v>21</v>
      </c>
      <c r="C952" s="1">
        <v>0</v>
      </c>
      <c r="D952" s="1">
        <v>0</v>
      </c>
      <c r="E952" s="1">
        <v>0</v>
      </c>
    </row>
    <row r="953" spans="1:5" x14ac:dyDescent="0.35">
      <c r="A953">
        <v>560</v>
      </c>
      <c r="B953" t="s">
        <v>22</v>
      </c>
      <c r="C953" s="1">
        <v>0</v>
      </c>
      <c r="D953" s="1">
        <v>0</v>
      </c>
      <c r="E953" s="1">
        <v>0</v>
      </c>
    </row>
    <row r="954" spans="1:5" x14ac:dyDescent="0.35">
      <c r="A954">
        <v>560</v>
      </c>
      <c r="B954" t="s">
        <v>23</v>
      </c>
      <c r="C954" s="1">
        <v>1249.136</v>
      </c>
      <c r="D954" s="1">
        <v>2992.2919999999999</v>
      </c>
      <c r="E954" s="1">
        <v>5.2661059999999997</v>
      </c>
    </row>
    <row r="955" spans="1:5" x14ac:dyDescent="0.35">
      <c r="A955">
        <v>565</v>
      </c>
      <c r="B955" t="s">
        <v>17</v>
      </c>
      <c r="C955" s="1">
        <v>0</v>
      </c>
      <c r="D955" s="1">
        <v>0</v>
      </c>
      <c r="E955" s="1">
        <v>0</v>
      </c>
    </row>
    <row r="956" spans="1:5" x14ac:dyDescent="0.35">
      <c r="A956">
        <v>565</v>
      </c>
      <c r="B956" t="s">
        <v>18</v>
      </c>
      <c r="C956" s="1">
        <v>0</v>
      </c>
      <c r="D956" s="1">
        <v>0</v>
      </c>
      <c r="E956" s="1">
        <v>0</v>
      </c>
    </row>
    <row r="957" spans="1:5" x14ac:dyDescent="0.35">
      <c r="A957">
        <v>565</v>
      </c>
      <c r="B957" t="s">
        <v>19</v>
      </c>
      <c r="C957" s="1">
        <v>0</v>
      </c>
      <c r="D957" s="1">
        <v>0</v>
      </c>
      <c r="E957" s="1">
        <v>0</v>
      </c>
    </row>
    <row r="958" spans="1:5" x14ac:dyDescent="0.35">
      <c r="A958">
        <v>565</v>
      </c>
      <c r="B958" t="s">
        <v>20</v>
      </c>
      <c r="C958" s="1">
        <v>0</v>
      </c>
      <c r="D958" s="1">
        <v>0</v>
      </c>
      <c r="E958" s="1">
        <v>0</v>
      </c>
    </row>
    <row r="959" spans="1:5" x14ac:dyDescent="0.35">
      <c r="A959">
        <v>565</v>
      </c>
      <c r="B959" t="s">
        <v>21</v>
      </c>
      <c r="C959" s="1">
        <v>0</v>
      </c>
      <c r="D959" s="1">
        <v>0</v>
      </c>
      <c r="E959" s="1">
        <v>0</v>
      </c>
    </row>
    <row r="960" spans="1:5" x14ac:dyDescent="0.35">
      <c r="A960">
        <v>565</v>
      </c>
      <c r="B960" t="s">
        <v>22</v>
      </c>
      <c r="C960" s="1">
        <v>0</v>
      </c>
      <c r="D960" s="1">
        <v>0</v>
      </c>
      <c r="E960" s="1">
        <v>0</v>
      </c>
    </row>
    <row r="961" spans="1:5" x14ac:dyDescent="0.35">
      <c r="A961">
        <v>565</v>
      </c>
      <c r="B961" t="s">
        <v>23</v>
      </c>
      <c r="C961" s="1">
        <v>1226.5519999999999</v>
      </c>
      <c r="D961" s="1">
        <v>2932.9290000000001</v>
      </c>
      <c r="E961" s="1">
        <v>5.1658999999999997</v>
      </c>
    </row>
    <row r="962" spans="1:5" x14ac:dyDescent="0.35">
      <c r="A962">
        <v>570</v>
      </c>
      <c r="B962" t="s">
        <v>17</v>
      </c>
      <c r="C962" s="1">
        <v>0</v>
      </c>
      <c r="D962" s="1">
        <v>0</v>
      </c>
      <c r="E962" s="1">
        <v>0</v>
      </c>
    </row>
    <row r="963" spans="1:5" x14ac:dyDescent="0.35">
      <c r="A963">
        <v>570</v>
      </c>
      <c r="B963" t="s">
        <v>18</v>
      </c>
      <c r="C963" s="1">
        <v>0</v>
      </c>
      <c r="D963" s="1">
        <v>0</v>
      </c>
      <c r="E963" s="1">
        <v>0</v>
      </c>
    </row>
    <row r="964" spans="1:5" x14ac:dyDescent="0.35">
      <c r="A964">
        <v>570</v>
      </c>
      <c r="B964" t="s">
        <v>19</v>
      </c>
      <c r="C964" s="1">
        <v>0</v>
      </c>
      <c r="D964" s="1">
        <v>0</v>
      </c>
      <c r="E964" s="1">
        <v>0</v>
      </c>
    </row>
    <row r="965" spans="1:5" x14ac:dyDescent="0.35">
      <c r="A965">
        <v>570</v>
      </c>
      <c r="B965" t="s">
        <v>20</v>
      </c>
      <c r="C965" s="1">
        <v>0</v>
      </c>
      <c r="D965" s="1">
        <v>0</v>
      </c>
      <c r="E965" s="1">
        <v>0</v>
      </c>
    </row>
    <row r="966" spans="1:5" x14ac:dyDescent="0.35">
      <c r="A966">
        <v>570</v>
      </c>
      <c r="B966" t="s">
        <v>21</v>
      </c>
      <c r="C966" s="1">
        <v>0</v>
      </c>
      <c r="D966" s="1">
        <v>0</v>
      </c>
      <c r="E966" s="1">
        <v>0</v>
      </c>
    </row>
    <row r="967" spans="1:5" x14ac:dyDescent="0.35">
      <c r="A967">
        <v>570</v>
      </c>
      <c r="B967" t="s">
        <v>22</v>
      </c>
      <c r="C967" s="1">
        <v>0</v>
      </c>
      <c r="D967" s="1">
        <v>0</v>
      </c>
      <c r="E967" s="1">
        <v>0</v>
      </c>
    </row>
    <row r="968" spans="1:5" x14ac:dyDescent="0.35">
      <c r="A968">
        <v>570</v>
      </c>
      <c r="B968" t="s">
        <v>23</v>
      </c>
      <c r="C968" s="1">
        <v>1204.374</v>
      </c>
      <c r="D968" s="1">
        <v>2874.7179999999998</v>
      </c>
      <c r="E968" s="1">
        <v>5.06759</v>
      </c>
    </row>
    <row r="969" spans="1:5" x14ac:dyDescent="0.35">
      <c r="A969">
        <v>575</v>
      </c>
      <c r="B969" t="s">
        <v>17</v>
      </c>
      <c r="C969" s="1">
        <v>0</v>
      </c>
      <c r="D969" s="1">
        <v>0</v>
      </c>
      <c r="E969" s="1">
        <v>0</v>
      </c>
    </row>
    <row r="970" spans="1:5" x14ac:dyDescent="0.35">
      <c r="A970">
        <v>575</v>
      </c>
      <c r="B970" t="s">
        <v>18</v>
      </c>
      <c r="C970" s="1">
        <v>0</v>
      </c>
      <c r="D970" s="1">
        <v>0</v>
      </c>
      <c r="E970" s="1">
        <v>0</v>
      </c>
    </row>
    <row r="971" spans="1:5" x14ac:dyDescent="0.35">
      <c r="A971">
        <v>575</v>
      </c>
      <c r="B971" t="s">
        <v>19</v>
      </c>
      <c r="C971" s="1">
        <v>0</v>
      </c>
      <c r="D971" s="1">
        <v>0</v>
      </c>
      <c r="E971" s="1">
        <v>0</v>
      </c>
    </row>
    <row r="972" spans="1:5" x14ac:dyDescent="0.35">
      <c r="A972">
        <v>575</v>
      </c>
      <c r="B972" t="s">
        <v>20</v>
      </c>
      <c r="C972" s="1">
        <v>0</v>
      </c>
      <c r="D972" s="1">
        <v>0</v>
      </c>
      <c r="E972" s="1">
        <v>0</v>
      </c>
    </row>
    <row r="973" spans="1:5" x14ac:dyDescent="0.35">
      <c r="A973">
        <v>575</v>
      </c>
      <c r="B973" t="s">
        <v>21</v>
      </c>
      <c r="C973" s="1">
        <v>0</v>
      </c>
      <c r="D973" s="1">
        <v>0</v>
      </c>
      <c r="E973" s="1">
        <v>0</v>
      </c>
    </row>
    <row r="974" spans="1:5" x14ac:dyDescent="0.35">
      <c r="A974">
        <v>575</v>
      </c>
      <c r="B974" t="s">
        <v>22</v>
      </c>
      <c r="C974" s="1">
        <v>0</v>
      </c>
      <c r="D974" s="1">
        <v>0</v>
      </c>
      <c r="E974" s="1">
        <v>0</v>
      </c>
    </row>
    <row r="975" spans="1:5" x14ac:dyDescent="0.35">
      <c r="A975">
        <v>575</v>
      </c>
      <c r="B975" t="s">
        <v>23</v>
      </c>
      <c r="C975" s="1">
        <v>1182.595</v>
      </c>
      <c r="D975" s="1">
        <v>2817.6410000000001</v>
      </c>
      <c r="E975" s="1">
        <v>4.9711429999999996</v>
      </c>
    </row>
    <row r="976" spans="1:5" x14ac:dyDescent="0.35">
      <c r="A976">
        <v>580</v>
      </c>
      <c r="B976" t="s">
        <v>17</v>
      </c>
      <c r="C976" s="1">
        <v>0</v>
      </c>
      <c r="D976" s="1">
        <v>0</v>
      </c>
      <c r="E976" s="1">
        <v>0</v>
      </c>
    </row>
    <row r="977" spans="1:5" x14ac:dyDescent="0.35">
      <c r="A977">
        <v>580</v>
      </c>
      <c r="B977" t="s">
        <v>18</v>
      </c>
      <c r="C977" s="1">
        <v>0</v>
      </c>
      <c r="D977" s="1">
        <v>0</v>
      </c>
      <c r="E977" s="1">
        <v>0</v>
      </c>
    </row>
    <row r="978" spans="1:5" x14ac:dyDescent="0.35">
      <c r="A978">
        <v>580</v>
      </c>
      <c r="B978" t="s">
        <v>19</v>
      </c>
      <c r="C978" s="1">
        <v>0</v>
      </c>
      <c r="D978" s="1">
        <v>0</v>
      </c>
      <c r="E978" s="1">
        <v>0</v>
      </c>
    </row>
    <row r="979" spans="1:5" x14ac:dyDescent="0.35">
      <c r="A979">
        <v>580</v>
      </c>
      <c r="B979" t="s">
        <v>20</v>
      </c>
      <c r="C979" s="1">
        <v>0</v>
      </c>
      <c r="D979" s="1">
        <v>0</v>
      </c>
      <c r="E979" s="1">
        <v>0</v>
      </c>
    </row>
    <row r="980" spans="1:5" x14ac:dyDescent="0.35">
      <c r="A980">
        <v>580</v>
      </c>
      <c r="B980" t="s">
        <v>21</v>
      </c>
      <c r="C980" s="1">
        <v>0</v>
      </c>
      <c r="D980" s="1">
        <v>0</v>
      </c>
      <c r="E980" s="1">
        <v>0</v>
      </c>
    </row>
    <row r="981" spans="1:5" x14ac:dyDescent="0.35">
      <c r="A981">
        <v>580</v>
      </c>
      <c r="B981" t="s">
        <v>22</v>
      </c>
      <c r="C981" s="1">
        <v>0</v>
      </c>
      <c r="D981" s="1">
        <v>0</v>
      </c>
      <c r="E981" s="1">
        <v>0</v>
      </c>
    </row>
    <row r="982" spans="1:5" x14ac:dyDescent="0.35">
      <c r="A982">
        <v>580</v>
      </c>
      <c r="B982" t="s">
        <v>23</v>
      </c>
      <c r="C982" s="1">
        <v>1161.211</v>
      </c>
      <c r="D982" s="1">
        <v>2761.6779999999999</v>
      </c>
      <c r="E982" s="1">
        <v>4.8765280000000004</v>
      </c>
    </row>
    <row r="983" spans="1:5" x14ac:dyDescent="0.35">
      <c r="A983">
        <v>585</v>
      </c>
      <c r="B983" t="s">
        <v>17</v>
      </c>
      <c r="C983" s="1">
        <v>0</v>
      </c>
      <c r="D983" s="1">
        <v>0</v>
      </c>
      <c r="E983" s="1">
        <v>0</v>
      </c>
    </row>
    <row r="984" spans="1:5" x14ac:dyDescent="0.35">
      <c r="A984">
        <v>585</v>
      </c>
      <c r="B984" t="s">
        <v>18</v>
      </c>
      <c r="C984" s="1">
        <v>0</v>
      </c>
      <c r="D984" s="1">
        <v>0</v>
      </c>
      <c r="E984" s="1">
        <v>0</v>
      </c>
    </row>
    <row r="985" spans="1:5" x14ac:dyDescent="0.35">
      <c r="A985">
        <v>585</v>
      </c>
      <c r="B985" t="s">
        <v>19</v>
      </c>
      <c r="C985" s="1">
        <v>0</v>
      </c>
      <c r="D985" s="1">
        <v>0</v>
      </c>
      <c r="E985" s="1">
        <v>0</v>
      </c>
    </row>
    <row r="986" spans="1:5" x14ac:dyDescent="0.35">
      <c r="A986">
        <v>585</v>
      </c>
      <c r="B986" t="s">
        <v>20</v>
      </c>
      <c r="C986" s="1">
        <v>0</v>
      </c>
      <c r="D986" s="1">
        <v>0</v>
      </c>
      <c r="E986" s="1">
        <v>0</v>
      </c>
    </row>
    <row r="987" spans="1:5" x14ac:dyDescent="0.35">
      <c r="A987">
        <v>585</v>
      </c>
      <c r="B987" t="s">
        <v>21</v>
      </c>
      <c r="C987" s="1">
        <v>0</v>
      </c>
      <c r="D987" s="1">
        <v>0</v>
      </c>
      <c r="E987" s="1">
        <v>0</v>
      </c>
    </row>
    <row r="988" spans="1:5" x14ac:dyDescent="0.35">
      <c r="A988">
        <v>585</v>
      </c>
      <c r="B988" t="s">
        <v>22</v>
      </c>
      <c r="C988" s="1">
        <v>0</v>
      </c>
      <c r="D988" s="1">
        <v>0</v>
      </c>
      <c r="E988" s="1">
        <v>0</v>
      </c>
    </row>
    <row r="989" spans="1:5" x14ac:dyDescent="0.35">
      <c r="A989">
        <v>585</v>
      </c>
      <c r="B989" t="s">
        <v>23</v>
      </c>
      <c r="C989" s="1">
        <v>1140.2139999999999</v>
      </c>
      <c r="D989" s="1">
        <v>2706.8110000000001</v>
      </c>
      <c r="E989" s="1">
        <v>4.7837170000000002</v>
      </c>
    </row>
    <row r="990" spans="1:5" x14ac:dyDescent="0.35">
      <c r="A990">
        <v>590</v>
      </c>
      <c r="B990" t="s">
        <v>17</v>
      </c>
      <c r="C990" s="1">
        <v>0</v>
      </c>
      <c r="D990" s="1">
        <v>0</v>
      </c>
      <c r="E990" s="1">
        <v>0</v>
      </c>
    </row>
    <row r="991" spans="1:5" x14ac:dyDescent="0.35">
      <c r="A991">
        <v>590</v>
      </c>
      <c r="B991" t="s">
        <v>18</v>
      </c>
      <c r="C991" s="1">
        <v>0</v>
      </c>
      <c r="D991" s="1">
        <v>0</v>
      </c>
      <c r="E991" s="1">
        <v>0</v>
      </c>
    </row>
    <row r="992" spans="1:5" x14ac:dyDescent="0.35">
      <c r="A992">
        <v>590</v>
      </c>
      <c r="B992" t="s">
        <v>19</v>
      </c>
      <c r="C992" s="1">
        <v>0</v>
      </c>
      <c r="D992" s="1">
        <v>0</v>
      </c>
      <c r="E992" s="1">
        <v>0</v>
      </c>
    </row>
    <row r="993" spans="1:5" x14ac:dyDescent="0.35">
      <c r="A993">
        <v>590</v>
      </c>
      <c r="B993" t="s">
        <v>20</v>
      </c>
      <c r="C993" s="1">
        <v>0</v>
      </c>
      <c r="D993" s="1">
        <v>0</v>
      </c>
      <c r="E993" s="1">
        <v>0</v>
      </c>
    </row>
    <row r="994" spans="1:5" x14ac:dyDescent="0.35">
      <c r="A994">
        <v>590</v>
      </c>
      <c r="B994" t="s">
        <v>21</v>
      </c>
      <c r="C994" s="1">
        <v>0</v>
      </c>
      <c r="D994" s="1">
        <v>0</v>
      </c>
      <c r="E994" s="1">
        <v>0</v>
      </c>
    </row>
    <row r="995" spans="1:5" x14ac:dyDescent="0.35">
      <c r="A995">
        <v>590</v>
      </c>
      <c r="B995" t="s">
        <v>22</v>
      </c>
      <c r="C995" s="1">
        <v>0</v>
      </c>
      <c r="D995" s="1">
        <v>0</v>
      </c>
      <c r="E995" s="1">
        <v>0</v>
      </c>
    </row>
    <row r="996" spans="1:5" x14ac:dyDescent="0.35">
      <c r="A996">
        <v>590</v>
      </c>
      <c r="B996" t="s">
        <v>23</v>
      </c>
      <c r="C996" s="1">
        <v>1119.5989999999999</v>
      </c>
      <c r="D996" s="1">
        <v>2653.0210000000002</v>
      </c>
      <c r="E996" s="1">
        <v>4.6926779999999999</v>
      </c>
    </row>
    <row r="997" spans="1:5" x14ac:dyDescent="0.35">
      <c r="A997">
        <v>595</v>
      </c>
      <c r="B997" t="s">
        <v>17</v>
      </c>
      <c r="C997" s="1">
        <v>0</v>
      </c>
      <c r="D997" s="1">
        <v>0</v>
      </c>
      <c r="E997" s="1">
        <v>0</v>
      </c>
    </row>
    <row r="998" spans="1:5" x14ac:dyDescent="0.35">
      <c r="A998">
        <v>595</v>
      </c>
      <c r="B998" t="s">
        <v>18</v>
      </c>
      <c r="C998" s="1">
        <v>0</v>
      </c>
      <c r="D998" s="1">
        <v>0</v>
      </c>
      <c r="E998" s="1">
        <v>0</v>
      </c>
    </row>
    <row r="999" spans="1:5" x14ac:dyDescent="0.35">
      <c r="A999">
        <v>595</v>
      </c>
      <c r="B999" t="s">
        <v>19</v>
      </c>
      <c r="C999" s="1">
        <v>0</v>
      </c>
      <c r="D999" s="1">
        <v>0</v>
      </c>
      <c r="E999" s="1">
        <v>0</v>
      </c>
    </row>
    <row r="1000" spans="1:5" x14ac:dyDescent="0.35">
      <c r="A1000">
        <v>595</v>
      </c>
      <c r="B1000" t="s">
        <v>20</v>
      </c>
      <c r="C1000" s="1">
        <v>0</v>
      </c>
      <c r="D1000" s="1">
        <v>0</v>
      </c>
      <c r="E1000" s="1">
        <v>0</v>
      </c>
    </row>
    <row r="1001" spans="1:5" x14ac:dyDescent="0.35">
      <c r="A1001">
        <v>595</v>
      </c>
      <c r="B1001" t="s">
        <v>21</v>
      </c>
      <c r="C1001" s="1">
        <v>0</v>
      </c>
      <c r="D1001" s="1">
        <v>0</v>
      </c>
      <c r="E1001" s="1">
        <v>0</v>
      </c>
    </row>
    <row r="1002" spans="1:5" x14ac:dyDescent="0.35">
      <c r="A1002">
        <v>595</v>
      </c>
      <c r="B1002" t="s">
        <v>22</v>
      </c>
      <c r="C1002" s="1">
        <v>0</v>
      </c>
      <c r="D1002" s="1">
        <v>0</v>
      </c>
      <c r="E1002" s="1">
        <v>0</v>
      </c>
    </row>
    <row r="1003" spans="1:5" x14ac:dyDescent="0.35">
      <c r="A1003">
        <v>595</v>
      </c>
      <c r="B1003" t="s">
        <v>23</v>
      </c>
      <c r="C1003" s="1">
        <v>1099.3610000000001</v>
      </c>
      <c r="D1003" s="1">
        <v>2600.2910000000002</v>
      </c>
      <c r="E1003" s="1">
        <v>4.6033840000000001</v>
      </c>
    </row>
    <row r="1004" spans="1:5" x14ac:dyDescent="0.35">
      <c r="A1004">
        <v>600</v>
      </c>
      <c r="B1004" t="s">
        <v>17</v>
      </c>
      <c r="C1004" s="1">
        <v>0</v>
      </c>
      <c r="D1004" s="1">
        <v>0</v>
      </c>
      <c r="E1004" s="1">
        <v>0</v>
      </c>
    </row>
    <row r="1005" spans="1:5" x14ac:dyDescent="0.35">
      <c r="A1005">
        <v>600</v>
      </c>
      <c r="B1005" t="s">
        <v>18</v>
      </c>
      <c r="C1005" s="1">
        <v>0</v>
      </c>
      <c r="D1005" s="1">
        <v>0</v>
      </c>
      <c r="E1005" s="1">
        <v>0</v>
      </c>
    </row>
    <row r="1006" spans="1:5" x14ac:dyDescent="0.35">
      <c r="A1006">
        <v>600</v>
      </c>
      <c r="B1006" t="s">
        <v>19</v>
      </c>
      <c r="C1006" s="1">
        <v>0</v>
      </c>
      <c r="D1006" s="1">
        <v>0</v>
      </c>
      <c r="E1006" s="1">
        <v>0</v>
      </c>
    </row>
    <row r="1007" spans="1:5" x14ac:dyDescent="0.35">
      <c r="A1007">
        <v>600</v>
      </c>
      <c r="B1007" t="s">
        <v>20</v>
      </c>
      <c r="C1007" s="1">
        <v>0</v>
      </c>
      <c r="D1007" s="1">
        <v>0</v>
      </c>
      <c r="E1007" s="1">
        <v>0</v>
      </c>
    </row>
    <row r="1008" spans="1:5" x14ac:dyDescent="0.35">
      <c r="A1008">
        <v>600</v>
      </c>
      <c r="B1008" t="s">
        <v>21</v>
      </c>
      <c r="C1008" s="1">
        <v>0</v>
      </c>
      <c r="D1008" s="1">
        <v>0</v>
      </c>
      <c r="E1008" s="1">
        <v>0</v>
      </c>
    </row>
    <row r="1009" spans="1:5" x14ac:dyDescent="0.35">
      <c r="A1009">
        <v>600</v>
      </c>
      <c r="B1009" t="s">
        <v>22</v>
      </c>
      <c r="C1009" s="1">
        <v>0</v>
      </c>
      <c r="D1009" s="1">
        <v>0</v>
      </c>
      <c r="E1009" s="1">
        <v>0</v>
      </c>
    </row>
    <row r="1010" spans="1:5" x14ac:dyDescent="0.35">
      <c r="A1010">
        <v>600</v>
      </c>
      <c r="B1010" t="s">
        <v>23</v>
      </c>
      <c r="C1010" s="1">
        <v>1079.492</v>
      </c>
      <c r="D1010" s="1">
        <v>2548.6019999999999</v>
      </c>
      <c r="E1010" s="1">
        <v>4.5158050000000003</v>
      </c>
    </row>
    <row r="1011" spans="1:5" x14ac:dyDescent="0.35">
      <c r="A1011">
        <v>605</v>
      </c>
      <c r="B1011" t="s">
        <v>17</v>
      </c>
      <c r="C1011" s="1">
        <v>0</v>
      </c>
      <c r="D1011" s="1">
        <v>0</v>
      </c>
      <c r="E1011" s="1">
        <v>0</v>
      </c>
    </row>
    <row r="1012" spans="1:5" x14ac:dyDescent="0.35">
      <c r="A1012">
        <v>605</v>
      </c>
      <c r="B1012" t="s">
        <v>18</v>
      </c>
      <c r="C1012" s="1">
        <v>0</v>
      </c>
      <c r="D1012" s="1">
        <v>0</v>
      </c>
      <c r="E1012" s="1">
        <v>0</v>
      </c>
    </row>
    <row r="1013" spans="1:5" x14ac:dyDescent="0.35">
      <c r="A1013">
        <v>605</v>
      </c>
      <c r="B1013" t="s">
        <v>19</v>
      </c>
      <c r="C1013" s="1">
        <v>0</v>
      </c>
      <c r="D1013" s="1">
        <v>0</v>
      </c>
      <c r="E1013" s="1">
        <v>0</v>
      </c>
    </row>
    <row r="1014" spans="1:5" x14ac:dyDescent="0.35">
      <c r="A1014">
        <v>605</v>
      </c>
      <c r="B1014" t="s">
        <v>20</v>
      </c>
      <c r="C1014" s="1">
        <v>0</v>
      </c>
      <c r="D1014" s="1">
        <v>0</v>
      </c>
      <c r="E1014" s="1">
        <v>0</v>
      </c>
    </row>
    <row r="1015" spans="1:5" x14ac:dyDescent="0.35">
      <c r="A1015">
        <v>605</v>
      </c>
      <c r="B1015" t="s">
        <v>21</v>
      </c>
      <c r="C1015" s="1">
        <v>0</v>
      </c>
      <c r="D1015" s="1">
        <v>0</v>
      </c>
      <c r="E1015" s="1">
        <v>0</v>
      </c>
    </row>
    <row r="1016" spans="1:5" x14ac:dyDescent="0.35">
      <c r="A1016">
        <v>605</v>
      </c>
      <c r="B1016" t="s">
        <v>22</v>
      </c>
      <c r="C1016" s="1">
        <v>0</v>
      </c>
      <c r="D1016" s="1">
        <v>0</v>
      </c>
      <c r="E1016" s="1">
        <v>0</v>
      </c>
    </row>
    <row r="1017" spans="1:5" x14ac:dyDescent="0.35">
      <c r="A1017">
        <v>605</v>
      </c>
      <c r="B1017" t="s">
        <v>23</v>
      </c>
      <c r="C1017" s="1">
        <v>1059.9870000000001</v>
      </c>
      <c r="D1017" s="1">
        <v>2497.9380000000001</v>
      </c>
      <c r="E1017" s="1">
        <v>4.429913</v>
      </c>
    </row>
    <row r="1018" spans="1:5" x14ac:dyDescent="0.35">
      <c r="A1018">
        <v>610</v>
      </c>
      <c r="B1018" t="s">
        <v>17</v>
      </c>
      <c r="C1018" s="1">
        <v>0</v>
      </c>
      <c r="D1018" s="1">
        <v>0</v>
      </c>
      <c r="E1018" s="1">
        <v>0</v>
      </c>
    </row>
    <row r="1019" spans="1:5" x14ac:dyDescent="0.35">
      <c r="A1019">
        <v>610</v>
      </c>
      <c r="B1019" t="s">
        <v>18</v>
      </c>
      <c r="C1019" s="1">
        <v>0</v>
      </c>
      <c r="D1019" s="1">
        <v>0</v>
      </c>
      <c r="E1019" s="1">
        <v>0</v>
      </c>
    </row>
    <row r="1020" spans="1:5" x14ac:dyDescent="0.35">
      <c r="A1020">
        <v>610</v>
      </c>
      <c r="B1020" t="s">
        <v>19</v>
      </c>
      <c r="C1020" s="1">
        <v>0</v>
      </c>
      <c r="D1020" s="1">
        <v>0</v>
      </c>
      <c r="E1020" s="1">
        <v>0</v>
      </c>
    </row>
    <row r="1021" spans="1:5" x14ac:dyDescent="0.35">
      <c r="A1021">
        <v>610</v>
      </c>
      <c r="B1021" t="s">
        <v>20</v>
      </c>
      <c r="C1021" s="1">
        <v>0</v>
      </c>
      <c r="D1021" s="1">
        <v>0</v>
      </c>
      <c r="E1021" s="1">
        <v>0</v>
      </c>
    </row>
    <row r="1022" spans="1:5" x14ac:dyDescent="0.35">
      <c r="A1022">
        <v>610</v>
      </c>
      <c r="B1022" t="s">
        <v>21</v>
      </c>
      <c r="C1022" s="1">
        <v>0</v>
      </c>
      <c r="D1022" s="1">
        <v>0</v>
      </c>
      <c r="E1022" s="1">
        <v>0</v>
      </c>
    </row>
    <row r="1023" spans="1:5" x14ac:dyDescent="0.35">
      <c r="A1023">
        <v>610</v>
      </c>
      <c r="B1023" t="s">
        <v>22</v>
      </c>
      <c r="C1023" s="1">
        <v>0</v>
      </c>
      <c r="D1023" s="1">
        <v>0</v>
      </c>
      <c r="E1023" s="1">
        <v>0</v>
      </c>
    </row>
    <row r="1024" spans="1:5" x14ac:dyDescent="0.35">
      <c r="A1024">
        <v>610</v>
      </c>
      <c r="B1024" t="s">
        <v>23</v>
      </c>
      <c r="C1024" s="1">
        <v>1040.8399999999999</v>
      </c>
      <c r="D1024" s="1">
        <v>2448.2800000000002</v>
      </c>
      <c r="E1024" s="1">
        <v>4.3456789999999996</v>
      </c>
    </row>
    <row r="1025" spans="1:5" x14ac:dyDescent="0.35">
      <c r="A1025">
        <v>615</v>
      </c>
      <c r="B1025" t="s">
        <v>17</v>
      </c>
      <c r="C1025" s="1">
        <v>0</v>
      </c>
      <c r="D1025" s="1">
        <v>0</v>
      </c>
      <c r="E1025" s="1">
        <v>0</v>
      </c>
    </row>
    <row r="1026" spans="1:5" x14ac:dyDescent="0.35">
      <c r="A1026">
        <v>615</v>
      </c>
      <c r="B1026" t="s">
        <v>18</v>
      </c>
      <c r="C1026" s="1">
        <v>0</v>
      </c>
      <c r="D1026" s="1">
        <v>0</v>
      </c>
      <c r="E1026" s="1">
        <v>0</v>
      </c>
    </row>
    <row r="1027" spans="1:5" x14ac:dyDescent="0.35">
      <c r="A1027">
        <v>615</v>
      </c>
      <c r="B1027" t="s">
        <v>19</v>
      </c>
      <c r="C1027" s="1">
        <v>0</v>
      </c>
      <c r="D1027" s="1">
        <v>0</v>
      </c>
      <c r="E1027" s="1">
        <v>0</v>
      </c>
    </row>
    <row r="1028" spans="1:5" x14ac:dyDescent="0.35">
      <c r="A1028">
        <v>615</v>
      </c>
      <c r="B1028" t="s">
        <v>20</v>
      </c>
      <c r="C1028" s="1">
        <v>0</v>
      </c>
      <c r="D1028" s="1">
        <v>0</v>
      </c>
      <c r="E1028" s="1">
        <v>0</v>
      </c>
    </row>
    <row r="1029" spans="1:5" x14ac:dyDescent="0.35">
      <c r="A1029">
        <v>615</v>
      </c>
      <c r="B1029" t="s">
        <v>21</v>
      </c>
      <c r="C1029" s="1">
        <v>0</v>
      </c>
      <c r="D1029" s="1">
        <v>0</v>
      </c>
      <c r="E1029" s="1">
        <v>0</v>
      </c>
    </row>
    <row r="1030" spans="1:5" x14ac:dyDescent="0.35">
      <c r="A1030">
        <v>615</v>
      </c>
      <c r="B1030" t="s">
        <v>22</v>
      </c>
      <c r="C1030" s="1">
        <v>0</v>
      </c>
      <c r="D1030" s="1">
        <v>0</v>
      </c>
      <c r="E1030" s="1">
        <v>0</v>
      </c>
    </row>
    <row r="1031" spans="1:5" x14ac:dyDescent="0.35">
      <c r="A1031">
        <v>615</v>
      </c>
      <c r="B1031" t="s">
        <v>23</v>
      </c>
      <c r="C1031" s="1">
        <v>1022.047</v>
      </c>
      <c r="D1031" s="1">
        <v>2399.6109999999999</v>
      </c>
      <c r="E1031" s="1">
        <v>4.2630749999999997</v>
      </c>
    </row>
    <row r="1032" spans="1:5" x14ac:dyDescent="0.35">
      <c r="A1032">
        <v>620</v>
      </c>
      <c r="B1032" t="s">
        <v>17</v>
      </c>
      <c r="C1032" s="1">
        <v>0</v>
      </c>
      <c r="D1032" s="1">
        <v>0</v>
      </c>
      <c r="E1032" s="1">
        <v>0</v>
      </c>
    </row>
    <row r="1033" spans="1:5" x14ac:dyDescent="0.35">
      <c r="A1033">
        <v>620</v>
      </c>
      <c r="B1033" t="s">
        <v>18</v>
      </c>
      <c r="C1033" s="1">
        <v>0</v>
      </c>
      <c r="D1033" s="1">
        <v>0</v>
      </c>
      <c r="E1033" s="1">
        <v>0</v>
      </c>
    </row>
    <row r="1034" spans="1:5" x14ac:dyDescent="0.35">
      <c r="A1034">
        <v>620</v>
      </c>
      <c r="B1034" t="s">
        <v>19</v>
      </c>
      <c r="C1034" s="1">
        <v>0</v>
      </c>
      <c r="D1034" s="1">
        <v>0</v>
      </c>
      <c r="E1034" s="1">
        <v>0</v>
      </c>
    </row>
    <row r="1035" spans="1:5" x14ac:dyDescent="0.35">
      <c r="A1035">
        <v>620</v>
      </c>
      <c r="B1035" t="s">
        <v>20</v>
      </c>
      <c r="C1035" s="1">
        <v>0</v>
      </c>
      <c r="D1035" s="1">
        <v>0</v>
      </c>
      <c r="E1035" s="1">
        <v>0</v>
      </c>
    </row>
    <row r="1036" spans="1:5" x14ac:dyDescent="0.35">
      <c r="A1036">
        <v>620</v>
      </c>
      <c r="B1036" t="s">
        <v>21</v>
      </c>
      <c r="C1036" s="1">
        <v>0</v>
      </c>
      <c r="D1036" s="1">
        <v>0</v>
      </c>
      <c r="E1036" s="1">
        <v>0</v>
      </c>
    </row>
    <row r="1037" spans="1:5" x14ac:dyDescent="0.35">
      <c r="A1037">
        <v>620</v>
      </c>
      <c r="B1037" t="s">
        <v>22</v>
      </c>
      <c r="C1037" s="1">
        <v>0</v>
      </c>
      <c r="D1037" s="1">
        <v>0</v>
      </c>
      <c r="E1037" s="1">
        <v>0</v>
      </c>
    </row>
    <row r="1038" spans="1:5" x14ac:dyDescent="0.35">
      <c r="A1038">
        <v>620</v>
      </c>
      <c r="B1038" t="s">
        <v>23</v>
      </c>
      <c r="C1038" s="1">
        <v>1003.6</v>
      </c>
      <c r="D1038" s="1">
        <v>2351.9140000000002</v>
      </c>
      <c r="E1038" s="1">
        <v>4.1820729999999999</v>
      </c>
    </row>
    <row r="1039" spans="1:5" x14ac:dyDescent="0.35">
      <c r="A1039">
        <v>625</v>
      </c>
      <c r="B1039" t="s">
        <v>17</v>
      </c>
      <c r="C1039" s="1">
        <v>0</v>
      </c>
      <c r="D1039" s="1">
        <v>0</v>
      </c>
      <c r="E1039" s="1">
        <v>0</v>
      </c>
    </row>
    <row r="1040" spans="1:5" x14ac:dyDescent="0.35">
      <c r="A1040">
        <v>625</v>
      </c>
      <c r="B1040" t="s">
        <v>18</v>
      </c>
      <c r="C1040" s="1">
        <v>0</v>
      </c>
      <c r="D1040" s="1">
        <v>0</v>
      </c>
      <c r="E1040" s="1">
        <v>0</v>
      </c>
    </row>
    <row r="1041" spans="1:5" x14ac:dyDescent="0.35">
      <c r="A1041">
        <v>625</v>
      </c>
      <c r="B1041" t="s">
        <v>19</v>
      </c>
      <c r="C1041" s="1">
        <v>0</v>
      </c>
      <c r="D1041" s="1">
        <v>0</v>
      </c>
      <c r="E1041" s="1">
        <v>0</v>
      </c>
    </row>
    <row r="1042" spans="1:5" x14ac:dyDescent="0.35">
      <c r="A1042">
        <v>625</v>
      </c>
      <c r="B1042" t="s">
        <v>20</v>
      </c>
      <c r="C1042" s="1">
        <v>0</v>
      </c>
      <c r="D1042" s="1">
        <v>0</v>
      </c>
      <c r="E1042" s="1">
        <v>0</v>
      </c>
    </row>
    <row r="1043" spans="1:5" x14ac:dyDescent="0.35">
      <c r="A1043">
        <v>625</v>
      </c>
      <c r="B1043" t="s">
        <v>21</v>
      </c>
      <c r="C1043" s="1">
        <v>0</v>
      </c>
      <c r="D1043" s="1">
        <v>0</v>
      </c>
      <c r="E1043" s="1">
        <v>0</v>
      </c>
    </row>
    <row r="1044" spans="1:5" x14ac:dyDescent="0.35">
      <c r="A1044">
        <v>625</v>
      </c>
      <c r="B1044" t="s">
        <v>22</v>
      </c>
      <c r="C1044" s="1">
        <v>0</v>
      </c>
      <c r="D1044" s="1">
        <v>0</v>
      </c>
      <c r="E1044" s="1">
        <v>0</v>
      </c>
    </row>
    <row r="1045" spans="1:5" x14ac:dyDescent="0.35">
      <c r="A1045">
        <v>625</v>
      </c>
      <c r="B1045" t="s">
        <v>23</v>
      </c>
      <c r="C1045" s="1">
        <v>985.49360000000001</v>
      </c>
      <c r="D1045" s="1">
        <v>2305.172</v>
      </c>
      <c r="E1045" s="1">
        <v>4.102646</v>
      </c>
    </row>
    <row r="1046" spans="1:5" x14ac:dyDescent="0.35">
      <c r="A1046">
        <v>630</v>
      </c>
      <c r="B1046" t="s">
        <v>17</v>
      </c>
      <c r="C1046" s="1">
        <v>0</v>
      </c>
      <c r="D1046" s="1">
        <v>0</v>
      </c>
      <c r="E1046" s="1">
        <v>0</v>
      </c>
    </row>
    <row r="1047" spans="1:5" x14ac:dyDescent="0.35">
      <c r="A1047">
        <v>630</v>
      </c>
      <c r="B1047" t="s">
        <v>18</v>
      </c>
      <c r="C1047" s="1">
        <v>0</v>
      </c>
      <c r="D1047" s="1">
        <v>0</v>
      </c>
      <c r="E1047" s="1">
        <v>0</v>
      </c>
    </row>
    <row r="1048" spans="1:5" x14ac:dyDescent="0.35">
      <c r="A1048">
        <v>630</v>
      </c>
      <c r="B1048" t="s">
        <v>19</v>
      </c>
      <c r="C1048" s="1">
        <v>0</v>
      </c>
      <c r="D1048" s="1">
        <v>0</v>
      </c>
      <c r="E1048" s="1">
        <v>0</v>
      </c>
    </row>
    <row r="1049" spans="1:5" x14ac:dyDescent="0.35">
      <c r="A1049">
        <v>630</v>
      </c>
      <c r="B1049" t="s">
        <v>20</v>
      </c>
      <c r="C1049" s="1">
        <v>0</v>
      </c>
      <c r="D1049" s="1">
        <v>0</v>
      </c>
      <c r="E1049" s="1">
        <v>0</v>
      </c>
    </row>
    <row r="1050" spans="1:5" x14ac:dyDescent="0.35">
      <c r="A1050">
        <v>630</v>
      </c>
      <c r="B1050" t="s">
        <v>21</v>
      </c>
      <c r="C1050" s="1">
        <v>0</v>
      </c>
      <c r="D1050" s="1">
        <v>0</v>
      </c>
      <c r="E1050" s="1">
        <v>0</v>
      </c>
    </row>
    <row r="1051" spans="1:5" x14ac:dyDescent="0.35">
      <c r="A1051">
        <v>630</v>
      </c>
      <c r="B1051" t="s">
        <v>22</v>
      </c>
      <c r="C1051" s="1">
        <v>0</v>
      </c>
      <c r="D1051" s="1">
        <v>0</v>
      </c>
      <c r="E1051" s="1">
        <v>0</v>
      </c>
    </row>
    <row r="1052" spans="1:5" x14ac:dyDescent="0.35">
      <c r="A1052">
        <v>630</v>
      </c>
      <c r="B1052" t="s">
        <v>23</v>
      </c>
      <c r="C1052" s="1">
        <v>967.72320000000002</v>
      </c>
      <c r="D1052" s="1">
        <v>2259.3679999999999</v>
      </c>
      <c r="E1052" s="1">
        <v>4.0247650000000004</v>
      </c>
    </row>
    <row r="1053" spans="1:5" x14ac:dyDescent="0.35">
      <c r="A1053">
        <v>635</v>
      </c>
      <c r="B1053" t="s">
        <v>17</v>
      </c>
      <c r="C1053" s="1">
        <v>0</v>
      </c>
      <c r="D1053" s="1">
        <v>0</v>
      </c>
      <c r="E1053" s="1">
        <v>0</v>
      </c>
    </row>
    <row r="1054" spans="1:5" x14ac:dyDescent="0.35">
      <c r="A1054">
        <v>635</v>
      </c>
      <c r="B1054" t="s">
        <v>18</v>
      </c>
      <c r="C1054" s="1">
        <v>0</v>
      </c>
      <c r="D1054" s="1">
        <v>0</v>
      </c>
      <c r="E1054" s="1">
        <v>0</v>
      </c>
    </row>
    <row r="1055" spans="1:5" x14ac:dyDescent="0.35">
      <c r="A1055">
        <v>635</v>
      </c>
      <c r="B1055" t="s">
        <v>19</v>
      </c>
      <c r="C1055" s="1">
        <v>0</v>
      </c>
      <c r="D1055" s="1">
        <v>0</v>
      </c>
      <c r="E1055" s="1">
        <v>0</v>
      </c>
    </row>
    <row r="1056" spans="1:5" x14ac:dyDescent="0.35">
      <c r="A1056">
        <v>635</v>
      </c>
      <c r="B1056" t="s">
        <v>20</v>
      </c>
      <c r="C1056" s="1">
        <v>0</v>
      </c>
      <c r="D1056" s="1">
        <v>0</v>
      </c>
      <c r="E1056" s="1">
        <v>0</v>
      </c>
    </row>
    <row r="1057" spans="1:5" x14ac:dyDescent="0.35">
      <c r="A1057">
        <v>635</v>
      </c>
      <c r="B1057" t="s">
        <v>21</v>
      </c>
      <c r="C1057" s="1">
        <v>0</v>
      </c>
      <c r="D1057" s="1">
        <v>0</v>
      </c>
      <c r="E1057" s="1">
        <v>0</v>
      </c>
    </row>
    <row r="1058" spans="1:5" x14ac:dyDescent="0.35">
      <c r="A1058">
        <v>635</v>
      </c>
      <c r="B1058" t="s">
        <v>22</v>
      </c>
      <c r="C1058" s="1">
        <v>0</v>
      </c>
      <c r="D1058" s="1">
        <v>0</v>
      </c>
      <c r="E1058" s="1">
        <v>0</v>
      </c>
    </row>
    <row r="1059" spans="1:5" x14ac:dyDescent="0.35">
      <c r="A1059">
        <v>635</v>
      </c>
      <c r="B1059" t="s">
        <v>23</v>
      </c>
      <c r="C1059" s="1">
        <v>950.28269999999998</v>
      </c>
      <c r="D1059" s="1">
        <v>2214.4850000000001</v>
      </c>
      <c r="E1059" s="1">
        <v>3.948404</v>
      </c>
    </row>
    <row r="1060" spans="1:5" x14ac:dyDescent="0.35">
      <c r="A1060">
        <v>640</v>
      </c>
      <c r="B1060" t="s">
        <v>17</v>
      </c>
      <c r="C1060" s="1">
        <v>0</v>
      </c>
      <c r="D1060" s="1">
        <v>0</v>
      </c>
      <c r="E1060" s="1">
        <v>0</v>
      </c>
    </row>
    <row r="1061" spans="1:5" x14ac:dyDescent="0.35">
      <c r="A1061">
        <v>640</v>
      </c>
      <c r="B1061" t="s">
        <v>18</v>
      </c>
      <c r="C1061" s="1">
        <v>0</v>
      </c>
      <c r="D1061" s="1">
        <v>0</v>
      </c>
      <c r="E1061" s="1">
        <v>0</v>
      </c>
    </row>
    <row r="1062" spans="1:5" x14ac:dyDescent="0.35">
      <c r="A1062">
        <v>640</v>
      </c>
      <c r="B1062" t="s">
        <v>19</v>
      </c>
      <c r="C1062" s="1">
        <v>0</v>
      </c>
      <c r="D1062" s="1">
        <v>0</v>
      </c>
      <c r="E1062" s="1">
        <v>0</v>
      </c>
    </row>
    <row r="1063" spans="1:5" x14ac:dyDescent="0.35">
      <c r="A1063">
        <v>640</v>
      </c>
      <c r="B1063" t="s">
        <v>20</v>
      </c>
      <c r="C1063" s="1">
        <v>0</v>
      </c>
      <c r="D1063" s="1">
        <v>0</v>
      </c>
      <c r="E1063" s="1">
        <v>0</v>
      </c>
    </row>
    <row r="1064" spans="1:5" x14ac:dyDescent="0.35">
      <c r="A1064">
        <v>640</v>
      </c>
      <c r="B1064" t="s">
        <v>21</v>
      </c>
      <c r="C1064" s="1">
        <v>0</v>
      </c>
      <c r="D1064" s="1">
        <v>0</v>
      </c>
      <c r="E1064" s="1">
        <v>0</v>
      </c>
    </row>
    <row r="1065" spans="1:5" x14ac:dyDescent="0.35">
      <c r="A1065">
        <v>640</v>
      </c>
      <c r="B1065" t="s">
        <v>22</v>
      </c>
      <c r="C1065" s="1">
        <v>0</v>
      </c>
      <c r="D1065" s="1">
        <v>0</v>
      </c>
      <c r="E1065" s="1">
        <v>0</v>
      </c>
    </row>
    <row r="1066" spans="1:5" x14ac:dyDescent="0.35">
      <c r="A1066">
        <v>640</v>
      </c>
      <c r="B1066" t="s">
        <v>23</v>
      </c>
      <c r="C1066" s="1">
        <v>933.16669999999999</v>
      </c>
      <c r="D1066" s="1">
        <v>2170.5070000000001</v>
      </c>
      <c r="E1066" s="1">
        <v>3.8735360000000001</v>
      </c>
    </row>
    <row r="1067" spans="1:5" x14ac:dyDescent="0.35">
      <c r="A1067">
        <v>645</v>
      </c>
      <c r="B1067" t="s">
        <v>17</v>
      </c>
      <c r="C1067" s="1">
        <v>0</v>
      </c>
      <c r="D1067" s="1">
        <v>0</v>
      </c>
      <c r="E1067" s="1">
        <v>0</v>
      </c>
    </row>
    <row r="1068" spans="1:5" x14ac:dyDescent="0.35">
      <c r="A1068">
        <v>645</v>
      </c>
      <c r="B1068" t="s">
        <v>18</v>
      </c>
      <c r="C1068" s="1">
        <v>0</v>
      </c>
      <c r="D1068" s="1">
        <v>0</v>
      </c>
      <c r="E1068" s="1">
        <v>0</v>
      </c>
    </row>
    <row r="1069" spans="1:5" x14ac:dyDescent="0.35">
      <c r="A1069">
        <v>645</v>
      </c>
      <c r="B1069" t="s">
        <v>19</v>
      </c>
      <c r="C1069" s="1">
        <v>0</v>
      </c>
      <c r="D1069" s="1">
        <v>0</v>
      </c>
      <c r="E1069" s="1">
        <v>0</v>
      </c>
    </row>
    <row r="1070" spans="1:5" x14ac:dyDescent="0.35">
      <c r="A1070">
        <v>645</v>
      </c>
      <c r="B1070" t="s">
        <v>20</v>
      </c>
      <c r="C1070" s="1">
        <v>0</v>
      </c>
      <c r="D1070" s="1">
        <v>0</v>
      </c>
      <c r="E1070" s="1">
        <v>0</v>
      </c>
    </row>
    <row r="1071" spans="1:5" x14ac:dyDescent="0.35">
      <c r="A1071">
        <v>645</v>
      </c>
      <c r="B1071" t="s">
        <v>21</v>
      </c>
      <c r="C1071" s="1">
        <v>0</v>
      </c>
      <c r="D1071" s="1">
        <v>0</v>
      </c>
      <c r="E1071" s="1">
        <v>0</v>
      </c>
    </row>
    <row r="1072" spans="1:5" x14ac:dyDescent="0.35">
      <c r="A1072">
        <v>645</v>
      </c>
      <c r="B1072" t="s">
        <v>22</v>
      </c>
      <c r="C1072" s="1">
        <v>0</v>
      </c>
      <c r="D1072" s="1">
        <v>0</v>
      </c>
      <c r="E1072" s="1">
        <v>0</v>
      </c>
    </row>
    <row r="1073" spans="1:5" x14ac:dyDescent="0.35">
      <c r="A1073">
        <v>645</v>
      </c>
      <c r="B1073" t="s">
        <v>23</v>
      </c>
      <c r="C1073" s="1">
        <v>916.36950000000002</v>
      </c>
      <c r="D1073" s="1">
        <v>2127.4169999999999</v>
      </c>
      <c r="E1073" s="1">
        <v>3.8001339999999999</v>
      </c>
    </row>
    <row r="1074" spans="1:5" x14ac:dyDescent="0.35">
      <c r="A1074">
        <v>650</v>
      </c>
      <c r="B1074" t="s">
        <v>17</v>
      </c>
      <c r="C1074" s="1">
        <v>0</v>
      </c>
      <c r="D1074" s="1">
        <v>0</v>
      </c>
      <c r="E1074" s="1">
        <v>0</v>
      </c>
    </row>
    <row r="1075" spans="1:5" x14ac:dyDescent="0.35">
      <c r="A1075">
        <v>650</v>
      </c>
      <c r="B1075" t="s">
        <v>18</v>
      </c>
      <c r="C1075" s="1">
        <v>0</v>
      </c>
      <c r="D1075" s="1">
        <v>0</v>
      </c>
      <c r="E1075" s="1">
        <v>0</v>
      </c>
    </row>
    <row r="1076" spans="1:5" x14ac:dyDescent="0.35">
      <c r="A1076">
        <v>650</v>
      </c>
      <c r="B1076" t="s">
        <v>19</v>
      </c>
      <c r="C1076" s="1">
        <v>0</v>
      </c>
      <c r="D1076" s="1">
        <v>0</v>
      </c>
      <c r="E1076" s="1">
        <v>0</v>
      </c>
    </row>
    <row r="1077" spans="1:5" x14ac:dyDescent="0.35">
      <c r="A1077">
        <v>650</v>
      </c>
      <c r="B1077" t="s">
        <v>20</v>
      </c>
      <c r="C1077" s="1">
        <v>0</v>
      </c>
      <c r="D1077" s="1">
        <v>0</v>
      </c>
      <c r="E1077" s="1">
        <v>0</v>
      </c>
    </row>
    <row r="1078" spans="1:5" x14ac:dyDescent="0.35">
      <c r="A1078">
        <v>650</v>
      </c>
      <c r="B1078" t="s">
        <v>21</v>
      </c>
      <c r="C1078" s="1">
        <v>0</v>
      </c>
      <c r="D1078" s="1">
        <v>0</v>
      </c>
      <c r="E1078" s="1">
        <v>0</v>
      </c>
    </row>
    <row r="1079" spans="1:5" x14ac:dyDescent="0.35">
      <c r="A1079">
        <v>650</v>
      </c>
      <c r="B1079" t="s">
        <v>22</v>
      </c>
      <c r="C1079" s="1">
        <v>0</v>
      </c>
      <c r="D1079" s="1">
        <v>0</v>
      </c>
      <c r="E1079" s="1">
        <v>0</v>
      </c>
    </row>
    <row r="1080" spans="1:5" x14ac:dyDescent="0.35">
      <c r="A1080">
        <v>650</v>
      </c>
      <c r="B1080" t="s">
        <v>23</v>
      </c>
      <c r="C1080" s="1">
        <v>899.88589999999999</v>
      </c>
      <c r="D1080" s="1">
        <v>2085.1990000000001</v>
      </c>
      <c r="E1080" s="1">
        <v>3.7281719999999998</v>
      </c>
    </row>
    <row r="1081" spans="1:5" x14ac:dyDescent="0.35">
      <c r="A1081">
        <v>655</v>
      </c>
      <c r="B1081" t="s">
        <v>17</v>
      </c>
      <c r="C1081" s="1">
        <v>0</v>
      </c>
      <c r="D1081" s="1">
        <v>0</v>
      </c>
      <c r="E1081" s="1">
        <v>0</v>
      </c>
    </row>
    <row r="1082" spans="1:5" x14ac:dyDescent="0.35">
      <c r="A1082">
        <v>655</v>
      </c>
      <c r="B1082" t="s">
        <v>18</v>
      </c>
      <c r="C1082" s="1">
        <v>0</v>
      </c>
      <c r="D1082" s="1">
        <v>0</v>
      </c>
      <c r="E1082" s="1">
        <v>0</v>
      </c>
    </row>
    <row r="1083" spans="1:5" x14ac:dyDescent="0.35">
      <c r="A1083">
        <v>655</v>
      </c>
      <c r="B1083" t="s">
        <v>19</v>
      </c>
      <c r="C1083" s="1">
        <v>0</v>
      </c>
      <c r="D1083" s="1">
        <v>0</v>
      </c>
      <c r="E1083" s="1">
        <v>0</v>
      </c>
    </row>
    <row r="1084" spans="1:5" x14ac:dyDescent="0.35">
      <c r="A1084">
        <v>655</v>
      </c>
      <c r="B1084" t="s">
        <v>20</v>
      </c>
      <c r="C1084" s="1">
        <v>0</v>
      </c>
      <c r="D1084" s="1">
        <v>0</v>
      </c>
      <c r="E1084" s="1">
        <v>0</v>
      </c>
    </row>
    <row r="1085" spans="1:5" x14ac:dyDescent="0.35">
      <c r="A1085">
        <v>655</v>
      </c>
      <c r="B1085" t="s">
        <v>21</v>
      </c>
      <c r="C1085" s="1">
        <v>0</v>
      </c>
      <c r="D1085" s="1">
        <v>0</v>
      </c>
      <c r="E1085" s="1">
        <v>0</v>
      </c>
    </row>
    <row r="1086" spans="1:5" x14ac:dyDescent="0.35">
      <c r="A1086">
        <v>655</v>
      </c>
      <c r="B1086" t="s">
        <v>22</v>
      </c>
      <c r="C1086" s="1">
        <v>0</v>
      </c>
      <c r="D1086" s="1">
        <v>0</v>
      </c>
      <c r="E1086" s="1">
        <v>0</v>
      </c>
    </row>
    <row r="1087" spans="1:5" x14ac:dyDescent="0.35">
      <c r="A1087">
        <v>655</v>
      </c>
      <c r="B1087" t="s">
        <v>23</v>
      </c>
      <c r="C1087" s="1">
        <v>883.71050000000002</v>
      </c>
      <c r="D1087" s="1">
        <v>2043.837</v>
      </c>
      <c r="E1087" s="1">
        <v>3.6576240000000002</v>
      </c>
    </row>
    <row r="1088" spans="1:5" x14ac:dyDescent="0.35">
      <c r="A1088">
        <v>660</v>
      </c>
      <c r="B1088" t="s">
        <v>17</v>
      </c>
      <c r="C1088" s="1">
        <v>0</v>
      </c>
      <c r="D1088" s="1">
        <v>0</v>
      </c>
      <c r="E1088" s="1">
        <v>0</v>
      </c>
    </row>
    <row r="1089" spans="1:5" x14ac:dyDescent="0.35">
      <c r="A1089">
        <v>660</v>
      </c>
      <c r="B1089" t="s">
        <v>18</v>
      </c>
      <c r="C1089" s="1">
        <v>0</v>
      </c>
      <c r="D1089" s="1">
        <v>0</v>
      </c>
      <c r="E1089" s="1">
        <v>0</v>
      </c>
    </row>
    <row r="1090" spans="1:5" x14ac:dyDescent="0.35">
      <c r="A1090">
        <v>660</v>
      </c>
      <c r="B1090" t="s">
        <v>19</v>
      </c>
      <c r="C1090" s="1">
        <v>0</v>
      </c>
      <c r="D1090" s="1">
        <v>0</v>
      </c>
      <c r="E1090" s="1">
        <v>0</v>
      </c>
    </row>
    <row r="1091" spans="1:5" x14ac:dyDescent="0.35">
      <c r="A1091">
        <v>660</v>
      </c>
      <c r="B1091" t="s">
        <v>20</v>
      </c>
      <c r="C1091" s="1">
        <v>0</v>
      </c>
      <c r="D1091" s="1">
        <v>0</v>
      </c>
      <c r="E1091" s="1">
        <v>0</v>
      </c>
    </row>
    <row r="1092" spans="1:5" x14ac:dyDescent="0.35">
      <c r="A1092">
        <v>660</v>
      </c>
      <c r="B1092" t="s">
        <v>21</v>
      </c>
      <c r="C1092" s="1">
        <v>0</v>
      </c>
      <c r="D1092" s="1">
        <v>0</v>
      </c>
      <c r="E1092" s="1">
        <v>0</v>
      </c>
    </row>
    <row r="1093" spans="1:5" x14ac:dyDescent="0.35">
      <c r="A1093">
        <v>660</v>
      </c>
      <c r="B1093" t="s">
        <v>22</v>
      </c>
      <c r="C1093" s="1">
        <v>0</v>
      </c>
      <c r="D1093" s="1">
        <v>0</v>
      </c>
      <c r="E1093" s="1">
        <v>0</v>
      </c>
    </row>
    <row r="1094" spans="1:5" x14ac:dyDescent="0.35">
      <c r="A1094">
        <v>660</v>
      </c>
      <c r="B1094" t="s">
        <v>23</v>
      </c>
      <c r="C1094" s="1">
        <v>867.83730000000003</v>
      </c>
      <c r="D1094" s="1">
        <v>2003.3109999999999</v>
      </c>
      <c r="E1094" s="1">
        <v>3.58846</v>
      </c>
    </row>
    <row r="1095" spans="1:5" x14ac:dyDescent="0.35">
      <c r="A1095">
        <v>665</v>
      </c>
      <c r="B1095" t="s">
        <v>17</v>
      </c>
      <c r="C1095" s="1">
        <v>0</v>
      </c>
      <c r="D1095" s="1">
        <v>0</v>
      </c>
      <c r="E1095" s="1">
        <v>0</v>
      </c>
    </row>
    <row r="1096" spans="1:5" x14ac:dyDescent="0.35">
      <c r="A1096">
        <v>665</v>
      </c>
      <c r="B1096" t="s">
        <v>18</v>
      </c>
      <c r="C1096" s="1">
        <v>0</v>
      </c>
      <c r="D1096" s="1">
        <v>0</v>
      </c>
      <c r="E1096" s="1">
        <v>0</v>
      </c>
    </row>
    <row r="1097" spans="1:5" x14ac:dyDescent="0.35">
      <c r="A1097">
        <v>665</v>
      </c>
      <c r="B1097" t="s">
        <v>19</v>
      </c>
      <c r="C1097" s="1">
        <v>0</v>
      </c>
      <c r="D1097" s="1">
        <v>0</v>
      </c>
      <c r="E1097" s="1">
        <v>0</v>
      </c>
    </row>
    <row r="1098" spans="1:5" x14ac:dyDescent="0.35">
      <c r="A1098">
        <v>665</v>
      </c>
      <c r="B1098" t="s">
        <v>20</v>
      </c>
      <c r="C1098" s="1">
        <v>0</v>
      </c>
      <c r="D1098" s="1">
        <v>0</v>
      </c>
      <c r="E1098" s="1">
        <v>0</v>
      </c>
    </row>
    <row r="1099" spans="1:5" x14ac:dyDescent="0.35">
      <c r="A1099">
        <v>665</v>
      </c>
      <c r="B1099" t="s">
        <v>21</v>
      </c>
      <c r="C1099" s="1">
        <v>0</v>
      </c>
      <c r="D1099" s="1">
        <v>0</v>
      </c>
      <c r="E1099" s="1">
        <v>0</v>
      </c>
    </row>
    <row r="1100" spans="1:5" x14ac:dyDescent="0.35">
      <c r="A1100">
        <v>665</v>
      </c>
      <c r="B1100" t="s">
        <v>22</v>
      </c>
      <c r="C1100" s="1">
        <v>0</v>
      </c>
      <c r="D1100" s="1">
        <v>0</v>
      </c>
      <c r="E1100" s="1">
        <v>0</v>
      </c>
    </row>
    <row r="1101" spans="1:5" x14ac:dyDescent="0.35">
      <c r="A1101">
        <v>665</v>
      </c>
      <c r="B1101" t="s">
        <v>23</v>
      </c>
      <c r="C1101" s="1">
        <v>852.26199999999994</v>
      </c>
      <c r="D1101" s="1">
        <v>1963.6120000000001</v>
      </c>
      <c r="E1101" s="1">
        <v>3.5206620000000002</v>
      </c>
    </row>
    <row r="1102" spans="1:5" x14ac:dyDescent="0.35">
      <c r="A1102">
        <v>670</v>
      </c>
      <c r="B1102" t="s">
        <v>17</v>
      </c>
      <c r="C1102" s="1">
        <v>0</v>
      </c>
      <c r="D1102" s="1">
        <v>0</v>
      </c>
      <c r="E1102" s="1">
        <v>0</v>
      </c>
    </row>
    <row r="1103" spans="1:5" x14ac:dyDescent="0.35">
      <c r="A1103">
        <v>670</v>
      </c>
      <c r="B1103" t="s">
        <v>18</v>
      </c>
      <c r="C1103" s="1">
        <v>0</v>
      </c>
      <c r="D1103" s="1">
        <v>0</v>
      </c>
      <c r="E1103" s="1">
        <v>0</v>
      </c>
    </row>
    <row r="1104" spans="1:5" x14ac:dyDescent="0.35">
      <c r="A1104">
        <v>670</v>
      </c>
      <c r="B1104" t="s">
        <v>19</v>
      </c>
      <c r="C1104" s="1">
        <v>0</v>
      </c>
      <c r="D1104" s="1">
        <v>0</v>
      </c>
      <c r="E1104" s="1">
        <v>0</v>
      </c>
    </row>
    <row r="1105" spans="1:5" x14ac:dyDescent="0.35">
      <c r="A1105">
        <v>670</v>
      </c>
      <c r="B1105" t="s">
        <v>20</v>
      </c>
      <c r="C1105" s="1">
        <v>0</v>
      </c>
      <c r="D1105" s="1">
        <v>0</v>
      </c>
      <c r="E1105" s="1">
        <v>0</v>
      </c>
    </row>
    <row r="1106" spans="1:5" x14ac:dyDescent="0.35">
      <c r="A1106">
        <v>670</v>
      </c>
      <c r="B1106" t="s">
        <v>21</v>
      </c>
      <c r="C1106" s="1">
        <v>0</v>
      </c>
      <c r="D1106" s="1">
        <v>0</v>
      </c>
      <c r="E1106" s="1">
        <v>0</v>
      </c>
    </row>
    <row r="1107" spans="1:5" x14ac:dyDescent="0.35">
      <c r="A1107">
        <v>670</v>
      </c>
      <c r="B1107" t="s">
        <v>22</v>
      </c>
      <c r="C1107" s="1">
        <v>0</v>
      </c>
      <c r="D1107" s="1">
        <v>0</v>
      </c>
      <c r="E1107" s="1">
        <v>0</v>
      </c>
    </row>
    <row r="1108" spans="1:5" x14ac:dyDescent="0.35">
      <c r="A1108">
        <v>670</v>
      </c>
      <c r="B1108" t="s">
        <v>23</v>
      </c>
      <c r="C1108" s="1">
        <v>836.97919999999999</v>
      </c>
      <c r="D1108" s="1">
        <v>1924.723</v>
      </c>
      <c r="E1108" s="1">
        <v>3.4542030000000001</v>
      </c>
    </row>
    <row r="1109" spans="1:5" x14ac:dyDescent="0.35">
      <c r="A1109">
        <v>675</v>
      </c>
      <c r="B1109" t="s">
        <v>17</v>
      </c>
      <c r="C1109" s="1">
        <v>0</v>
      </c>
      <c r="D1109" s="1">
        <v>0</v>
      </c>
      <c r="E1109" s="1">
        <v>0</v>
      </c>
    </row>
    <row r="1110" spans="1:5" x14ac:dyDescent="0.35">
      <c r="A1110">
        <v>675</v>
      </c>
      <c r="B1110" t="s">
        <v>18</v>
      </c>
      <c r="C1110" s="1">
        <v>0</v>
      </c>
      <c r="D1110" s="1">
        <v>0</v>
      </c>
      <c r="E1110" s="1">
        <v>0</v>
      </c>
    </row>
    <row r="1111" spans="1:5" x14ac:dyDescent="0.35">
      <c r="A1111">
        <v>675</v>
      </c>
      <c r="B1111" t="s">
        <v>19</v>
      </c>
      <c r="C1111" s="1">
        <v>0</v>
      </c>
      <c r="D1111" s="1">
        <v>0</v>
      </c>
      <c r="E1111" s="1">
        <v>0</v>
      </c>
    </row>
    <row r="1112" spans="1:5" x14ac:dyDescent="0.35">
      <c r="A1112">
        <v>675</v>
      </c>
      <c r="B1112" t="s">
        <v>20</v>
      </c>
      <c r="C1112" s="1">
        <v>0</v>
      </c>
      <c r="D1112" s="1">
        <v>0</v>
      </c>
      <c r="E1112" s="1">
        <v>0</v>
      </c>
    </row>
    <row r="1113" spans="1:5" x14ac:dyDescent="0.35">
      <c r="A1113">
        <v>675</v>
      </c>
      <c r="B1113" t="s">
        <v>21</v>
      </c>
      <c r="C1113" s="1">
        <v>0</v>
      </c>
      <c r="D1113" s="1">
        <v>0</v>
      </c>
      <c r="E1113" s="1">
        <v>0</v>
      </c>
    </row>
    <row r="1114" spans="1:5" x14ac:dyDescent="0.35">
      <c r="A1114">
        <v>675</v>
      </c>
      <c r="B1114" t="s">
        <v>22</v>
      </c>
      <c r="C1114" s="1">
        <v>0</v>
      </c>
      <c r="D1114" s="1">
        <v>0</v>
      </c>
      <c r="E1114" s="1">
        <v>0</v>
      </c>
    </row>
    <row r="1115" spans="1:5" x14ac:dyDescent="0.35">
      <c r="A1115">
        <v>675</v>
      </c>
      <c r="B1115" t="s">
        <v>23</v>
      </c>
      <c r="C1115" s="1">
        <v>821.98379999999997</v>
      </c>
      <c r="D1115" s="1">
        <v>1886.6289999999999</v>
      </c>
      <c r="E1115" s="1">
        <v>3.3890570000000002</v>
      </c>
    </row>
    <row r="1116" spans="1:5" x14ac:dyDescent="0.35">
      <c r="A1116">
        <v>680</v>
      </c>
      <c r="B1116" t="s">
        <v>17</v>
      </c>
      <c r="C1116" s="1">
        <v>0</v>
      </c>
      <c r="D1116" s="1">
        <v>0</v>
      </c>
      <c r="E1116" s="1">
        <v>0</v>
      </c>
    </row>
    <row r="1117" spans="1:5" x14ac:dyDescent="0.35">
      <c r="A1117">
        <v>680</v>
      </c>
      <c r="B1117" t="s">
        <v>18</v>
      </c>
      <c r="C1117" s="1">
        <v>0</v>
      </c>
      <c r="D1117" s="1">
        <v>0</v>
      </c>
      <c r="E1117" s="1">
        <v>0</v>
      </c>
    </row>
    <row r="1118" spans="1:5" x14ac:dyDescent="0.35">
      <c r="A1118">
        <v>680</v>
      </c>
      <c r="B1118" t="s">
        <v>19</v>
      </c>
      <c r="C1118" s="1">
        <v>0</v>
      </c>
      <c r="D1118" s="1">
        <v>0</v>
      </c>
      <c r="E1118" s="1">
        <v>0</v>
      </c>
    </row>
    <row r="1119" spans="1:5" x14ac:dyDescent="0.35">
      <c r="A1119">
        <v>680</v>
      </c>
      <c r="B1119" t="s">
        <v>20</v>
      </c>
      <c r="C1119" s="1">
        <v>0</v>
      </c>
      <c r="D1119" s="1">
        <v>0</v>
      </c>
      <c r="E1119" s="1">
        <v>0</v>
      </c>
    </row>
    <row r="1120" spans="1:5" x14ac:dyDescent="0.35">
      <c r="A1120">
        <v>680</v>
      </c>
      <c r="B1120" t="s">
        <v>21</v>
      </c>
      <c r="C1120" s="1">
        <v>0</v>
      </c>
      <c r="D1120" s="1">
        <v>0</v>
      </c>
      <c r="E1120" s="1">
        <v>0</v>
      </c>
    </row>
    <row r="1121" spans="1:5" x14ac:dyDescent="0.35">
      <c r="A1121">
        <v>680</v>
      </c>
      <c r="B1121" t="s">
        <v>22</v>
      </c>
      <c r="C1121" s="1">
        <v>0</v>
      </c>
      <c r="D1121" s="1">
        <v>0</v>
      </c>
      <c r="E1121" s="1">
        <v>0</v>
      </c>
    </row>
    <row r="1122" spans="1:5" x14ac:dyDescent="0.35">
      <c r="A1122">
        <v>680</v>
      </c>
      <c r="B1122" t="s">
        <v>23</v>
      </c>
      <c r="C1122" s="1">
        <v>807.27059999999994</v>
      </c>
      <c r="D1122" s="1">
        <v>1849.3130000000001</v>
      </c>
      <c r="E1122" s="1">
        <v>3.3252009999999999</v>
      </c>
    </row>
    <row r="1123" spans="1:5" x14ac:dyDescent="0.35">
      <c r="A1123">
        <v>685</v>
      </c>
      <c r="B1123" t="s">
        <v>17</v>
      </c>
      <c r="C1123" s="1">
        <v>0</v>
      </c>
      <c r="D1123" s="1">
        <v>0</v>
      </c>
      <c r="E1123" s="1">
        <v>0</v>
      </c>
    </row>
    <row r="1124" spans="1:5" x14ac:dyDescent="0.35">
      <c r="A1124">
        <v>685</v>
      </c>
      <c r="B1124" t="s">
        <v>18</v>
      </c>
      <c r="C1124" s="1">
        <v>0</v>
      </c>
      <c r="D1124" s="1">
        <v>0</v>
      </c>
      <c r="E1124" s="1">
        <v>0</v>
      </c>
    </row>
    <row r="1125" spans="1:5" x14ac:dyDescent="0.35">
      <c r="A1125">
        <v>685</v>
      </c>
      <c r="B1125" t="s">
        <v>19</v>
      </c>
      <c r="C1125" s="1">
        <v>0</v>
      </c>
      <c r="D1125" s="1">
        <v>0</v>
      </c>
      <c r="E1125" s="1">
        <v>0</v>
      </c>
    </row>
    <row r="1126" spans="1:5" x14ac:dyDescent="0.35">
      <c r="A1126">
        <v>685</v>
      </c>
      <c r="B1126" t="s">
        <v>20</v>
      </c>
      <c r="C1126" s="1">
        <v>0</v>
      </c>
      <c r="D1126" s="1">
        <v>0</v>
      </c>
      <c r="E1126" s="1">
        <v>0</v>
      </c>
    </row>
    <row r="1127" spans="1:5" x14ac:dyDescent="0.35">
      <c r="A1127">
        <v>685</v>
      </c>
      <c r="B1127" t="s">
        <v>21</v>
      </c>
      <c r="C1127" s="1">
        <v>0</v>
      </c>
      <c r="D1127" s="1">
        <v>0</v>
      </c>
      <c r="E1127" s="1">
        <v>0</v>
      </c>
    </row>
    <row r="1128" spans="1:5" x14ac:dyDescent="0.35">
      <c r="A1128">
        <v>685</v>
      </c>
      <c r="B1128" t="s">
        <v>22</v>
      </c>
      <c r="C1128" s="1">
        <v>0</v>
      </c>
      <c r="D1128" s="1">
        <v>0</v>
      </c>
      <c r="E1128" s="1">
        <v>0</v>
      </c>
    </row>
    <row r="1129" spans="1:5" x14ac:dyDescent="0.35">
      <c r="A1129">
        <v>685</v>
      </c>
      <c r="B1129" t="s">
        <v>23</v>
      </c>
      <c r="C1129" s="1">
        <v>792.83479999999997</v>
      </c>
      <c r="D1129" s="1">
        <v>1812.7629999999999</v>
      </c>
      <c r="E1129" s="1">
        <v>3.2626089999999999</v>
      </c>
    </row>
    <row r="1130" spans="1:5" x14ac:dyDescent="0.35">
      <c r="A1130">
        <v>690</v>
      </c>
      <c r="B1130" t="s">
        <v>17</v>
      </c>
      <c r="C1130" s="1">
        <v>0</v>
      </c>
      <c r="D1130" s="1">
        <v>0</v>
      </c>
      <c r="E1130" s="1">
        <v>0</v>
      </c>
    </row>
    <row r="1131" spans="1:5" x14ac:dyDescent="0.35">
      <c r="A1131">
        <v>690</v>
      </c>
      <c r="B1131" t="s">
        <v>18</v>
      </c>
      <c r="C1131" s="1">
        <v>0</v>
      </c>
      <c r="D1131" s="1">
        <v>0</v>
      </c>
      <c r="E1131" s="1">
        <v>0</v>
      </c>
    </row>
    <row r="1132" spans="1:5" x14ac:dyDescent="0.35">
      <c r="A1132">
        <v>690</v>
      </c>
      <c r="B1132" t="s">
        <v>19</v>
      </c>
      <c r="C1132" s="1">
        <v>0</v>
      </c>
      <c r="D1132" s="1">
        <v>0</v>
      </c>
      <c r="E1132" s="1">
        <v>0</v>
      </c>
    </row>
    <row r="1133" spans="1:5" x14ac:dyDescent="0.35">
      <c r="A1133">
        <v>690</v>
      </c>
      <c r="B1133" t="s">
        <v>20</v>
      </c>
      <c r="C1133" s="1">
        <v>0</v>
      </c>
      <c r="D1133" s="1">
        <v>0</v>
      </c>
      <c r="E1133" s="1">
        <v>0</v>
      </c>
    </row>
    <row r="1134" spans="1:5" x14ac:dyDescent="0.35">
      <c r="A1134">
        <v>690</v>
      </c>
      <c r="B1134" t="s">
        <v>21</v>
      </c>
      <c r="C1134" s="1">
        <v>0</v>
      </c>
      <c r="D1134" s="1">
        <v>0</v>
      </c>
      <c r="E1134" s="1">
        <v>0</v>
      </c>
    </row>
    <row r="1135" spans="1:5" x14ac:dyDescent="0.35">
      <c r="A1135">
        <v>690</v>
      </c>
      <c r="B1135" t="s">
        <v>22</v>
      </c>
      <c r="C1135" s="1">
        <v>0</v>
      </c>
      <c r="D1135" s="1">
        <v>0</v>
      </c>
      <c r="E1135" s="1">
        <v>0</v>
      </c>
    </row>
    <row r="1136" spans="1:5" x14ac:dyDescent="0.35">
      <c r="A1136">
        <v>690</v>
      </c>
      <c r="B1136" t="s">
        <v>23</v>
      </c>
      <c r="C1136" s="1">
        <v>778.67129999999997</v>
      </c>
      <c r="D1136" s="1">
        <v>1776.961</v>
      </c>
      <c r="E1136" s="1">
        <v>3.2012589999999999</v>
      </c>
    </row>
    <row r="1137" spans="1:5" x14ac:dyDescent="0.35">
      <c r="A1137">
        <v>695</v>
      </c>
      <c r="B1137" t="s">
        <v>17</v>
      </c>
      <c r="C1137" s="1">
        <v>0</v>
      </c>
      <c r="D1137" s="1">
        <v>0</v>
      </c>
      <c r="E1137" s="1">
        <v>0</v>
      </c>
    </row>
    <row r="1138" spans="1:5" x14ac:dyDescent="0.35">
      <c r="A1138">
        <v>695</v>
      </c>
      <c r="B1138" t="s">
        <v>18</v>
      </c>
      <c r="C1138" s="1">
        <v>0</v>
      </c>
      <c r="D1138" s="1">
        <v>0</v>
      </c>
      <c r="E1138" s="1">
        <v>0</v>
      </c>
    </row>
    <row r="1139" spans="1:5" x14ac:dyDescent="0.35">
      <c r="A1139">
        <v>695</v>
      </c>
      <c r="B1139" t="s">
        <v>19</v>
      </c>
      <c r="C1139" s="1">
        <v>0</v>
      </c>
      <c r="D1139" s="1">
        <v>0</v>
      </c>
      <c r="E1139" s="1">
        <v>0</v>
      </c>
    </row>
    <row r="1140" spans="1:5" x14ac:dyDescent="0.35">
      <c r="A1140">
        <v>695</v>
      </c>
      <c r="B1140" t="s">
        <v>20</v>
      </c>
      <c r="C1140" s="1">
        <v>0</v>
      </c>
      <c r="D1140" s="1">
        <v>0</v>
      </c>
      <c r="E1140" s="1">
        <v>0</v>
      </c>
    </row>
    <row r="1141" spans="1:5" x14ac:dyDescent="0.35">
      <c r="A1141">
        <v>695</v>
      </c>
      <c r="B1141" t="s">
        <v>21</v>
      </c>
      <c r="C1141" s="1">
        <v>0</v>
      </c>
      <c r="D1141" s="1">
        <v>0</v>
      </c>
      <c r="E1141" s="1">
        <v>0</v>
      </c>
    </row>
    <row r="1142" spans="1:5" x14ac:dyDescent="0.35">
      <c r="A1142">
        <v>695</v>
      </c>
      <c r="B1142" t="s">
        <v>22</v>
      </c>
      <c r="C1142" s="1">
        <v>0</v>
      </c>
      <c r="D1142" s="1">
        <v>0</v>
      </c>
      <c r="E1142" s="1">
        <v>0</v>
      </c>
    </row>
    <row r="1143" spans="1:5" x14ac:dyDescent="0.35">
      <c r="A1143">
        <v>695</v>
      </c>
      <c r="B1143" t="s">
        <v>23</v>
      </c>
      <c r="C1143" s="1">
        <v>764.77530000000002</v>
      </c>
      <c r="D1143" s="1">
        <v>1741.895</v>
      </c>
      <c r="E1143" s="1">
        <v>3.141127</v>
      </c>
    </row>
    <row r="1144" spans="1:5" x14ac:dyDescent="0.35">
      <c r="A1144">
        <v>700</v>
      </c>
      <c r="B1144" t="s">
        <v>17</v>
      </c>
      <c r="C1144" s="1">
        <v>0</v>
      </c>
      <c r="D1144" s="1">
        <v>0</v>
      </c>
      <c r="E1144" s="1">
        <v>0</v>
      </c>
    </row>
    <row r="1145" spans="1:5" x14ac:dyDescent="0.35">
      <c r="A1145">
        <v>700</v>
      </c>
      <c r="B1145" t="s">
        <v>18</v>
      </c>
      <c r="C1145" s="1">
        <v>0</v>
      </c>
      <c r="D1145" s="1">
        <v>0</v>
      </c>
      <c r="E1145" s="1">
        <v>0</v>
      </c>
    </row>
    <row r="1146" spans="1:5" x14ac:dyDescent="0.35">
      <c r="A1146">
        <v>700</v>
      </c>
      <c r="B1146" t="s">
        <v>19</v>
      </c>
      <c r="C1146" s="1">
        <v>0</v>
      </c>
      <c r="D1146" s="1">
        <v>0</v>
      </c>
      <c r="E1146" s="1">
        <v>0</v>
      </c>
    </row>
    <row r="1147" spans="1:5" x14ac:dyDescent="0.35">
      <c r="A1147">
        <v>700</v>
      </c>
      <c r="B1147" t="s">
        <v>20</v>
      </c>
      <c r="C1147" s="1">
        <v>0</v>
      </c>
      <c r="D1147" s="1">
        <v>0</v>
      </c>
      <c r="E1147" s="1">
        <v>0</v>
      </c>
    </row>
    <row r="1148" spans="1:5" x14ac:dyDescent="0.35">
      <c r="A1148">
        <v>700</v>
      </c>
      <c r="B1148" t="s">
        <v>21</v>
      </c>
      <c r="C1148" s="1">
        <v>0</v>
      </c>
      <c r="D1148" s="1">
        <v>0</v>
      </c>
      <c r="E1148" s="1">
        <v>0</v>
      </c>
    </row>
    <row r="1149" spans="1:5" x14ac:dyDescent="0.35">
      <c r="A1149">
        <v>700</v>
      </c>
      <c r="B1149" t="s">
        <v>22</v>
      </c>
      <c r="C1149" s="1">
        <v>0</v>
      </c>
      <c r="D1149" s="1">
        <v>0</v>
      </c>
      <c r="E1149" s="1">
        <v>0</v>
      </c>
    </row>
    <row r="1150" spans="1:5" x14ac:dyDescent="0.35">
      <c r="A1150">
        <v>700</v>
      </c>
      <c r="B1150" t="s">
        <v>23</v>
      </c>
      <c r="C1150" s="1">
        <v>751.14189999999996</v>
      </c>
      <c r="D1150" s="1">
        <v>1707.55</v>
      </c>
      <c r="E1150" s="1">
        <v>3.0821890000000001</v>
      </c>
    </row>
    <row r="1151" spans="1:5" x14ac:dyDescent="0.35">
      <c r="A1151">
        <v>705</v>
      </c>
      <c r="B1151" t="s">
        <v>17</v>
      </c>
      <c r="C1151" s="1">
        <v>0</v>
      </c>
      <c r="D1151" s="1">
        <v>0</v>
      </c>
      <c r="E1151" s="1">
        <v>0</v>
      </c>
    </row>
    <row r="1152" spans="1:5" x14ac:dyDescent="0.35">
      <c r="A1152">
        <v>705</v>
      </c>
      <c r="B1152" t="s">
        <v>18</v>
      </c>
      <c r="C1152" s="1">
        <v>0</v>
      </c>
      <c r="D1152" s="1">
        <v>0</v>
      </c>
      <c r="E1152" s="1">
        <v>0</v>
      </c>
    </row>
    <row r="1153" spans="1:5" x14ac:dyDescent="0.35">
      <c r="A1153">
        <v>705</v>
      </c>
      <c r="B1153" t="s">
        <v>19</v>
      </c>
      <c r="C1153" s="1">
        <v>0</v>
      </c>
      <c r="D1153" s="1">
        <v>0</v>
      </c>
      <c r="E1153" s="1">
        <v>0</v>
      </c>
    </row>
    <row r="1154" spans="1:5" x14ac:dyDescent="0.35">
      <c r="A1154">
        <v>705</v>
      </c>
      <c r="B1154" t="s">
        <v>20</v>
      </c>
      <c r="C1154" s="1">
        <v>0</v>
      </c>
      <c r="D1154" s="1">
        <v>0</v>
      </c>
      <c r="E1154" s="1">
        <v>0</v>
      </c>
    </row>
    <row r="1155" spans="1:5" x14ac:dyDescent="0.35">
      <c r="A1155">
        <v>705</v>
      </c>
      <c r="B1155" t="s">
        <v>21</v>
      </c>
      <c r="C1155" s="1">
        <v>0</v>
      </c>
      <c r="D1155" s="1">
        <v>0</v>
      </c>
      <c r="E1155" s="1">
        <v>0</v>
      </c>
    </row>
    <row r="1156" spans="1:5" x14ac:dyDescent="0.35">
      <c r="A1156">
        <v>705</v>
      </c>
      <c r="B1156" t="s">
        <v>22</v>
      </c>
      <c r="C1156" s="1">
        <v>0</v>
      </c>
      <c r="D1156" s="1">
        <v>0</v>
      </c>
      <c r="E1156" s="1">
        <v>0</v>
      </c>
    </row>
    <row r="1157" spans="1:5" x14ac:dyDescent="0.35">
      <c r="A1157">
        <v>705</v>
      </c>
      <c r="B1157" t="s">
        <v>23</v>
      </c>
      <c r="C1157" s="1">
        <v>737.76649999999995</v>
      </c>
      <c r="D1157" s="1">
        <v>1673.912</v>
      </c>
      <c r="E1157" s="1">
        <v>3.0244230000000001</v>
      </c>
    </row>
    <row r="1158" spans="1:5" x14ac:dyDescent="0.35">
      <c r="A1158">
        <v>710</v>
      </c>
      <c r="B1158" t="s">
        <v>17</v>
      </c>
      <c r="C1158" s="1">
        <v>0</v>
      </c>
      <c r="D1158" s="1">
        <v>0</v>
      </c>
      <c r="E1158" s="1">
        <v>0</v>
      </c>
    </row>
    <row r="1159" spans="1:5" x14ac:dyDescent="0.35">
      <c r="A1159">
        <v>710</v>
      </c>
      <c r="B1159" t="s">
        <v>18</v>
      </c>
      <c r="C1159" s="1">
        <v>0</v>
      </c>
      <c r="D1159" s="1">
        <v>0</v>
      </c>
      <c r="E1159" s="1">
        <v>0</v>
      </c>
    </row>
    <row r="1160" spans="1:5" x14ac:dyDescent="0.35">
      <c r="A1160">
        <v>710</v>
      </c>
      <c r="B1160" t="s">
        <v>19</v>
      </c>
      <c r="C1160" s="1">
        <v>0</v>
      </c>
      <c r="D1160" s="1">
        <v>0</v>
      </c>
      <c r="E1160" s="1">
        <v>0</v>
      </c>
    </row>
    <row r="1161" spans="1:5" x14ac:dyDescent="0.35">
      <c r="A1161">
        <v>710</v>
      </c>
      <c r="B1161" t="s">
        <v>20</v>
      </c>
      <c r="C1161" s="1">
        <v>0</v>
      </c>
      <c r="D1161" s="1">
        <v>0</v>
      </c>
      <c r="E1161" s="1">
        <v>0</v>
      </c>
    </row>
    <row r="1162" spans="1:5" x14ac:dyDescent="0.35">
      <c r="A1162">
        <v>710</v>
      </c>
      <c r="B1162" t="s">
        <v>21</v>
      </c>
      <c r="C1162" s="1">
        <v>0</v>
      </c>
      <c r="D1162" s="1">
        <v>0</v>
      </c>
      <c r="E1162" s="1">
        <v>0</v>
      </c>
    </row>
    <row r="1163" spans="1:5" x14ac:dyDescent="0.35">
      <c r="A1163">
        <v>710</v>
      </c>
      <c r="B1163" t="s">
        <v>22</v>
      </c>
      <c r="C1163" s="1">
        <v>0</v>
      </c>
      <c r="D1163" s="1">
        <v>0</v>
      </c>
      <c r="E1163" s="1">
        <v>0</v>
      </c>
    </row>
    <row r="1164" spans="1:5" x14ac:dyDescent="0.35">
      <c r="A1164">
        <v>710</v>
      </c>
      <c r="B1164" t="s">
        <v>23</v>
      </c>
      <c r="C1164" s="1">
        <v>724.64430000000004</v>
      </c>
      <c r="D1164" s="1">
        <v>1640.9670000000001</v>
      </c>
      <c r="E1164" s="1">
        <v>2.9678070000000001</v>
      </c>
    </row>
    <row r="1165" spans="1:5" x14ac:dyDescent="0.35">
      <c r="A1165">
        <v>715</v>
      </c>
      <c r="B1165" t="s">
        <v>17</v>
      </c>
      <c r="C1165" s="1">
        <v>0</v>
      </c>
      <c r="D1165" s="1">
        <v>0</v>
      </c>
      <c r="E1165" s="1">
        <v>0</v>
      </c>
    </row>
    <row r="1166" spans="1:5" x14ac:dyDescent="0.35">
      <c r="A1166">
        <v>715</v>
      </c>
      <c r="B1166" t="s">
        <v>18</v>
      </c>
      <c r="C1166" s="1">
        <v>0</v>
      </c>
      <c r="D1166" s="1">
        <v>0</v>
      </c>
      <c r="E1166" s="1">
        <v>0</v>
      </c>
    </row>
    <row r="1167" spans="1:5" x14ac:dyDescent="0.35">
      <c r="A1167">
        <v>715</v>
      </c>
      <c r="B1167" t="s">
        <v>19</v>
      </c>
      <c r="C1167" s="1">
        <v>0</v>
      </c>
      <c r="D1167" s="1">
        <v>0</v>
      </c>
      <c r="E1167" s="1">
        <v>0</v>
      </c>
    </row>
    <row r="1168" spans="1:5" x14ac:dyDescent="0.35">
      <c r="A1168">
        <v>715</v>
      </c>
      <c r="B1168" t="s">
        <v>20</v>
      </c>
      <c r="C1168" s="1">
        <v>0</v>
      </c>
      <c r="D1168" s="1">
        <v>0</v>
      </c>
      <c r="E1168" s="1">
        <v>0</v>
      </c>
    </row>
    <row r="1169" spans="1:5" x14ac:dyDescent="0.35">
      <c r="A1169">
        <v>715</v>
      </c>
      <c r="B1169" t="s">
        <v>21</v>
      </c>
      <c r="C1169" s="1">
        <v>0</v>
      </c>
      <c r="D1169" s="1">
        <v>0</v>
      </c>
      <c r="E1169" s="1">
        <v>0</v>
      </c>
    </row>
    <row r="1170" spans="1:5" x14ac:dyDescent="0.35">
      <c r="A1170">
        <v>715</v>
      </c>
      <c r="B1170" t="s">
        <v>22</v>
      </c>
      <c r="C1170" s="1">
        <v>0</v>
      </c>
      <c r="D1170" s="1">
        <v>0</v>
      </c>
      <c r="E1170" s="1">
        <v>0</v>
      </c>
    </row>
    <row r="1171" spans="1:5" x14ac:dyDescent="0.35">
      <c r="A1171">
        <v>715</v>
      </c>
      <c r="B1171" t="s">
        <v>23</v>
      </c>
      <c r="C1171" s="1">
        <v>711.77070000000003</v>
      </c>
      <c r="D1171" s="1">
        <v>1608.701</v>
      </c>
      <c r="E1171" s="1">
        <v>2.9123190000000001</v>
      </c>
    </row>
    <row r="1172" spans="1:5" x14ac:dyDescent="0.35">
      <c r="A1172">
        <v>720</v>
      </c>
      <c r="B1172" t="s">
        <v>17</v>
      </c>
      <c r="C1172" s="1">
        <v>0</v>
      </c>
      <c r="D1172" s="1">
        <v>0</v>
      </c>
      <c r="E1172" s="1">
        <v>0</v>
      </c>
    </row>
    <row r="1173" spans="1:5" x14ac:dyDescent="0.35">
      <c r="A1173">
        <v>720</v>
      </c>
      <c r="B1173" t="s">
        <v>18</v>
      </c>
      <c r="C1173" s="1">
        <v>0</v>
      </c>
      <c r="D1173" s="1">
        <v>0</v>
      </c>
      <c r="E1173" s="1">
        <v>0</v>
      </c>
    </row>
    <row r="1174" spans="1:5" x14ac:dyDescent="0.35">
      <c r="A1174">
        <v>720</v>
      </c>
      <c r="B1174" t="s">
        <v>19</v>
      </c>
      <c r="C1174" s="1">
        <v>0</v>
      </c>
      <c r="D1174" s="1">
        <v>0</v>
      </c>
      <c r="E1174" s="1">
        <v>0</v>
      </c>
    </row>
    <row r="1175" spans="1:5" x14ac:dyDescent="0.35">
      <c r="A1175">
        <v>720</v>
      </c>
      <c r="B1175" t="s">
        <v>20</v>
      </c>
      <c r="C1175" s="1">
        <v>0</v>
      </c>
      <c r="D1175" s="1">
        <v>0</v>
      </c>
      <c r="E1175" s="1">
        <v>0</v>
      </c>
    </row>
    <row r="1176" spans="1:5" x14ac:dyDescent="0.35">
      <c r="A1176">
        <v>720</v>
      </c>
      <c r="B1176" t="s">
        <v>21</v>
      </c>
      <c r="C1176" s="1">
        <v>0</v>
      </c>
      <c r="D1176" s="1">
        <v>0</v>
      </c>
      <c r="E1176" s="1">
        <v>0</v>
      </c>
    </row>
    <row r="1177" spans="1:5" x14ac:dyDescent="0.35">
      <c r="A1177">
        <v>720</v>
      </c>
      <c r="B1177" t="s">
        <v>22</v>
      </c>
      <c r="C1177" s="1">
        <v>0</v>
      </c>
      <c r="D1177" s="1">
        <v>0</v>
      </c>
      <c r="E1177" s="1">
        <v>0</v>
      </c>
    </row>
    <row r="1178" spans="1:5" x14ac:dyDescent="0.35">
      <c r="A1178">
        <v>720</v>
      </c>
      <c r="B1178" t="s">
        <v>23</v>
      </c>
      <c r="C1178" s="1">
        <v>699.14120000000003</v>
      </c>
      <c r="D1178" s="1">
        <v>1577.1010000000001</v>
      </c>
      <c r="E1178" s="1">
        <v>2.857936</v>
      </c>
    </row>
    <row r="1179" spans="1:5" x14ac:dyDescent="0.35">
      <c r="A1179">
        <v>725</v>
      </c>
      <c r="B1179" t="s">
        <v>17</v>
      </c>
      <c r="C1179" s="1">
        <v>0</v>
      </c>
      <c r="D1179" s="1">
        <v>0</v>
      </c>
      <c r="E1179" s="1">
        <v>0</v>
      </c>
    </row>
    <row r="1180" spans="1:5" x14ac:dyDescent="0.35">
      <c r="A1180">
        <v>725</v>
      </c>
      <c r="B1180" t="s">
        <v>18</v>
      </c>
      <c r="C1180" s="1">
        <v>0</v>
      </c>
      <c r="D1180" s="1">
        <v>0</v>
      </c>
      <c r="E1180" s="1">
        <v>0</v>
      </c>
    </row>
    <row r="1181" spans="1:5" x14ac:dyDescent="0.35">
      <c r="A1181">
        <v>725</v>
      </c>
      <c r="B1181" t="s">
        <v>19</v>
      </c>
      <c r="C1181" s="1">
        <v>0</v>
      </c>
      <c r="D1181" s="1">
        <v>0</v>
      </c>
      <c r="E1181" s="1">
        <v>0</v>
      </c>
    </row>
    <row r="1182" spans="1:5" x14ac:dyDescent="0.35">
      <c r="A1182">
        <v>725</v>
      </c>
      <c r="B1182" t="s">
        <v>20</v>
      </c>
      <c r="C1182" s="1">
        <v>0</v>
      </c>
      <c r="D1182" s="1">
        <v>0</v>
      </c>
      <c r="E1182" s="1">
        <v>0</v>
      </c>
    </row>
    <row r="1183" spans="1:5" x14ac:dyDescent="0.35">
      <c r="A1183">
        <v>725</v>
      </c>
      <c r="B1183" t="s">
        <v>21</v>
      </c>
      <c r="C1183" s="1">
        <v>0</v>
      </c>
      <c r="D1183" s="1">
        <v>0</v>
      </c>
      <c r="E1183" s="1">
        <v>0</v>
      </c>
    </row>
    <row r="1184" spans="1:5" x14ac:dyDescent="0.35">
      <c r="A1184">
        <v>725</v>
      </c>
      <c r="B1184" t="s">
        <v>22</v>
      </c>
      <c r="C1184" s="1">
        <v>0</v>
      </c>
      <c r="D1184" s="1">
        <v>0</v>
      </c>
      <c r="E1184" s="1">
        <v>0</v>
      </c>
    </row>
    <row r="1185" spans="1:5" x14ac:dyDescent="0.35">
      <c r="A1185">
        <v>725</v>
      </c>
      <c r="B1185" t="s">
        <v>23</v>
      </c>
      <c r="C1185" s="1">
        <v>686.75130000000001</v>
      </c>
      <c r="D1185" s="1">
        <v>1546.154</v>
      </c>
      <c r="E1185" s="1">
        <v>2.804637</v>
      </c>
    </row>
    <row r="1186" spans="1:5" x14ac:dyDescent="0.35">
      <c r="A1186">
        <v>730</v>
      </c>
      <c r="B1186" t="s">
        <v>17</v>
      </c>
      <c r="C1186" s="1">
        <v>0</v>
      </c>
      <c r="D1186" s="1">
        <v>0</v>
      </c>
      <c r="E1186" s="1">
        <v>0</v>
      </c>
    </row>
    <row r="1187" spans="1:5" x14ac:dyDescent="0.35">
      <c r="A1187">
        <v>730</v>
      </c>
      <c r="B1187" t="s">
        <v>18</v>
      </c>
      <c r="C1187" s="1">
        <v>0</v>
      </c>
      <c r="D1187" s="1">
        <v>0</v>
      </c>
      <c r="E1187" s="1">
        <v>0</v>
      </c>
    </row>
    <row r="1188" spans="1:5" x14ac:dyDescent="0.35">
      <c r="A1188">
        <v>730</v>
      </c>
      <c r="B1188" t="s">
        <v>19</v>
      </c>
      <c r="C1188" s="1">
        <v>0</v>
      </c>
      <c r="D1188" s="1">
        <v>0</v>
      </c>
      <c r="E1188" s="1">
        <v>0</v>
      </c>
    </row>
    <row r="1189" spans="1:5" x14ac:dyDescent="0.35">
      <c r="A1189">
        <v>730</v>
      </c>
      <c r="B1189" t="s">
        <v>20</v>
      </c>
      <c r="C1189" s="1">
        <v>0</v>
      </c>
      <c r="D1189" s="1">
        <v>0</v>
      </c>
      <c r="E1189" s="1">
        <v>0</v>
      </c>
    </row>
    <row r="1190" spans="1:5" x14ac:dyDescent="0.35">
      <c r="A1190">
        <v>730</v>
      </c>
      <c r="B1190" t="s">
        <v>21</v>
      </c>
      <c r="C1190" s="1">
        <v>0</v>
      </c>
      <c r="D1190" s="1">
        <v>0</v>
      </c>
      <c r="E1190" s="1">
        <v>0</v>
      </c>
    </row>
    <row r="1191" spans="1:5" x14ac:dyDescent="0.35">
      <c r="A1191">
        <v>730</v>
      </c>
      <c r="B1191" t="s">
        <v>22</v>
      </c>
      <c r="C1191" s="1">
        <v>0</v>
      </c>
      <c r="D1191" s="1">
        <v>0</v>
      </c>
      <c r="E1191" s="1">
        <v>0</v>
      </c>
    </row>
    <row r="1192" spans="1:5" x14ac:dyDescent="0.35">
      <c r="A1192">
        <v>730</v>
      </c>
      <c r="B1192" t="s">
        <v>23</v>
      </c>
      <c r="C1192" s="1">
        <v>674.59659999999997</v>
      </c>
      <c r="D1192" s="1">
        <v>1515.847</v>
      </c>
      <c r="E1192" s="1">
        <v>2.752402</v>
      </c>
    </row>
    <row r="1193" spans="1:5" x14ac:dyDescent="0.35">
      <c r="A1193">
        <v>735</v>
      </c>
      <c r="B1193" t="s">
        <v>17</v>
      </c>
      <c r="C1193" s="1">
        <v>0</v>
      </c>
      <c r="D1193" s="1">
        <v>0</v>
      </c>
      <c r="E1193" s="1">
        <v>0</v>
      </c>
    </row>
    <row r="1194" spans="1:5" x14ac:dyDescent="0.35">
      <c r="A1194">
        <v>735</v>
      </c>
      <c r="B1194" t="s">
        <v>18</v>
      </c>
      <c r="C1194" s="1">
        <v>0</v>
      </c>
      <c r="D1194" s="1">
        <v>0</v>
      </c>
      <c r="E1194" s="1">
        <v>0</v>
      </c>
    </row>
    <row r="1195" spans="1:5" x14ac:dyDescent="0.35">
      <c r="A1195">
        <v>735</v>
      </c>
      <c r="B1195" t="s">
        <v>19</v>
      </c>
      <c r="C1195" s="1">
        <v>0</v>
      </c>
      <c r="D1195" s="1">
        <v>0</v>
      </c>
      <c r="E1195" s="1">
        <v>0</v>
      </c>
    </row>
    <row r="1196" spans="1:5" x14ac:dyDescent="0.35">
      <c r="A1196">
        <v>735</v>
      </c>
      <c r="B1196" t="s">
        <v>20</v>
      </c>
      <c r="C1196" s="1">
        <v>0</v>
      </c>
      <c r="D1196" s="1">
        <v>0</v>
      </c>
      <c r="E1196" s="1">
        <v>0</v>
      </c>
    </row>
    <row r="1197" spans="1:5" x14ac:dyDescent="0.35">
      <c r="A1197">
        <v>735</v>
      </c>
      <c r="B1197" t="s">
        <v>21</v>
      </c>
      <c r="C1197" s="1">
        <v>0</v>
      </c>
      <c r="D1197" s="1">
        <v>0</v>
      </c>
      <c r="E1197" s="1">
        <v>0</v>
      </c>
    </row>
    <row r="1198" spans="1:5" x14ac:dyDescent="0.35">
      <c r="A1198">
        <v>735</v>
      </c>
      <c r="B1198" t="s">
        <v>22</v>
      </c>
      <c r="C1198" s="1">
        <v>0</v>
      </c>
      <c r="D1198" s="1">
        <v>0</v>
      </c>
      <c r="E1198" s="1">
        <v>0</v>
      </c>
    </row>
    <row r="1199" spans="1:5" x14ac:dyDescent="0.35">
      <c r="A1199">
        <v>735</v>
      </c>
      <c r="B1199" t="s">
        <v>23</v>
      </c>
      <c r="C1199" s="1">
        <v>662.67259999999999</v>
      </c>
      <c r="D1199" s="1">
        <v>1486.1669999999999</v>
      </c>
      <c r="E1199" s="1">
        <v>2.701209</v>
      </c>
    </row>
    <row r="1200" spans="1:5" x14ac:dyDescent="0.35">
      <c r="A1200">
        <v>740</v>
      </c>
      <c r="B1200" t="s">
        <v>17</v>
      </c>
      <c r="C1200" s="1">
        <v>0</v>
      </c>
      <c r="D1200" s="1">
        <v>0</v>
      </c>
      <c r="E1200" s="1">
        <v>0</v>
      </c>
    </row>
    <row r="1201" spans="1:5" x14ac:dyDescent="0.35">
      <c r="A1201">
        <v>740</v>
      </c>
      <c r="B1201" t="s">
        <v>18</v>
      </c>
      <c r="C1201" s="1">
        <v>0</v>
      </c>
      <c r="D1201" s="1">
        <v>0</v>
      </c>
      <c r="E1201" s="1">
        <v>0</v>
      </c>
    </row>
    <row r="1202" spans="1:5" x14ac:dyDescent="0.35">
      <c r="A1202">
        <v>740</v>
      </c>
      <c r="B1202" t="s">
        <v>19</v>
      </c>
      <c r="C1202" s="1">
        <v>0</v>
      </c>
      <c r="D1202" s="1">
        <v>0</v>
      </c>
      <c r="E1202" s="1">
        <v>0</v>
      </c>
    </row>
    <row r="1203" spans="1:5" x14ac:dyDescent="0.35">
      <c r="A1203">
        <v>740</v>
      </c>
      <c r="B1203" t="s">
        <v>20</v>
      </c>
      <c r="C1203" s="1">
        <v>0</v>
      </c>
      <c r="D1203" s="1">
        <v>0</v>
      </c>
      <c r="E1203" s="1">
        <v>0</v>
      </c>
    </row>
    <row r="1204" spans="1:5" x14ac:dyDescent="0.35">
      <c r="A1204">
        <v>740</v>
      </c>
      <c r="B1204" t="s">
        <v>21</v>
      </c>
      <c r="C1204" s="1">
        <v>0</v>
      </c>
      <c r="D1204" s="1">
        <v>0</v>
      </c>
      <c r="E1204" s="1">
        <v>0</v>
      </c>
    </row>
    <row r="1205" spans="1:5" x14ac:dyDescent="0.35">
      <c r="A1205">
        <v>740</v>
      </c>
      <c r="B1205" t="s">
        <v>22</v>
      </c>
      <c r="C1205" s="1">
        <v>0</v>
      </c>
      <c r="D1205" s="1">
        <v>0</v>
      </c>
      <c r="E1205" s="1">
        <v>0</v>
      </c>
    </row>
    <row r="1206" spans="1:5" x14ac:dyDescent="0.35">
      <c r="A1206">
        <v>740</v>
      </c>
      <c r="B1206" t="s">
        <v>23</v>
      </c>
      <c r="C1206" s="1">
        <v>650.97519999999997</v>
      </c>
      <c r="D1206" s="1">
        <v>1457.1010000000001</v>
      </c>
      <c r="E1206" s="1">
        <v>2.6510389999999999</v>
      </c>
    </row>
    <row r="1207" spans="1:5" x14ac:dyDescent="0.35">
      <c r="A1207">
        <v>745</v>
      </c>
      <c r="B1207" t="s">
        <v>17</v>
      </c>
      <c r="C1207" s="1">
        <v>0</v>
      </c>
      <c r="D1207" s="1">
        <v>0</v>
      </c>
      <c r="E1207" s="1">
        <v>0</v>
      </c>
    </row>
    <row r="1208" spans="1:5" x14ac:dyDescent="0.35">
      <c r="A1208">
        <v>745</v>
      </c>
      <c r="B1208" t="s">
        <v>18</v>
      </c>
      <c r="C1208" s="1">
        <v>0</v>
      </c>
      <c r="D1208" s="1">
        <v>0</v>
      </c>
      <c r="E1208" s="1">
        <v>0</v>
      </c>
    </row>
    <row r="1209" spans="1:5" x14ac:dyDescent="0.35">
      <c r="A1209">
        <v>745</v>
      </c>
      <c r="B1209" t="s">
        <v>19</v>
      </c>
      <c r="C1209" s="1">
        <v>0</v>
      </c>
      <c r="D1209" s="1">
        <v>0</v>
      </c>
      <c r="E1209" s="1">
        <v>0</v>
      </c>
    </row>
    <row r="1210" spans="1:5" x14ac:dyDescent="0.35">
      <c r="A1210">
        <v>745</v>
      </c>
      <c r="B1210" t="s">
        <v>20</v>
      </c>
      <c r="C1210" s="1">
        <v>0</v>
      </c>
      <c r="D1210" s="1">
        <v>0</v>
      </c>
      <c r="E1210" s="1">
        <v>0</v>
      </c>
    </row>
    <row r="1211" spans="1:5" x14ac:dyDescent="0.35">
      <c r="A1211">
        <v>745</v>
      </c>
      <c r="B1211" t="s">
        <v>21</v>
      </c>
      <c r="C1211" s="1">
        <v>0</v>
      </c>
      <c r="D1211" s="1">
        <v>0</v>
      </c>
      <c r="E1211" s="1">
        <v>0</v>
      </c>
    </row>
    <row r="1212" spans="1:5" x14ac:dyDescent="0.35">
      <c r="A1212">
        <v>745</v>
      </c>
      <c r="B1212" t="s">
        <v>22</v>
      </c>
      <c r="C1212" s="1">
        <v>0</v>
      </c>
      <c r="D1212" s="1">
        <v>0</v>
      </c>
      <c r="E1212" s="1">
        <v>0</v>
      </c>
    </row>
    <row r="1213" spans="1:5" x14ac:dyDescent="0.35">
      <c r="A1213">
        <v>745</v>
      </c>
      <c r="B1213" t="s">
        <v>23</v>
      </c>
      <c r="C1213" s="1">
        <v>639.50009999999997</v>
      </c>
      <c r="D1213" s="1">
        <v>1428.6379999999999</v>
      </c>
      <c r="E1213" s="1">
        <v>2.6018699999999999</v>
      </c>
    </row>
    <row r="1214" spans="1:5" x14ac:dyDescent="0.35">
      <c r="A1214">
        <v>750</v>
      </c>
      <c r="B1214" t="s">
        <v>17</v>
      </c>
      <c r="C1214" s="1">
        <v>0</v>
      </c>
      <c r="D1214" s="1">
        <v>0</v>
      </c>
      <c r="E1214" s="1">
        <v>0</v>
      </c>
    </row>
    <row r="1215" spans="1:5" x14ac:dyDescent="0.35">
      <c r="A1215">
        <v>750</v>
      </c>
      <c r="B1215" t="s">
        <v>18</v>
      </c>
      <c r="C1215" s="1">
        <v>0</v>
      </c>
      <c r="D1215" s="1">
        <v>0</v>
      </c>
      <c r="E1215" s="1">
        <v>0</v>
      </c>
    </row>
    <row r="1216" spans="1:5" x14ac:dyDescent="0.35">
      <c r="A1216">
        <v>750</v>
      </c>
      <c r="B1216" t="s">
        <v>19</v>
      </c>
      <c r="C1216" s="1">
        <v>0</v>
      </c>
      <c r="D1216" s="1">
        <v>0</v>
      </c>
      <c r="E1216" s="1">
        <v>0</v>
      </c>
    </row>
    <row r="1217" spans="1:5" x14ac:dyDescent="0.35">
      <c r="A1217">
        <v>750</v>
      </c>
      <c r="B1217" t="s">
        <v>20</v>
      </c>
      <c r="C1217" s="1">
        <v>0</v>
      </c>
      <c r="D1217" s="1">
        <v>0</v>
      </c>
      <c r="E1217" s="1">
        <v>0</v>
      </c>
    </row>
    <row r="1218" spans="1:5" x14ac:dyDescent="0.35">
      <c r="A1218">
        <v>750</v>
      </c>
      <c r="B1218" t="s">
        <v>21</v>
      </c>
      <c r="C1218" s="1">
        <v>0</v>
      </c>
      <c r="D1218" s="1">
        <v>0</v>
      </c>
      <c r="E1218" s="1">
        <v>0</v>
      </c>
    </row>
    <row r="1219" spans="1:5" x14ac:dyDescent="0.35">
      <c r="A1219">
        <v>750</v>
      </c>
      <c r="B1219" t="s">
        <v>22</v>
      </c>
      <c r="C1219" s="1">
        <v>0</v>
      </c>
      <c r="D1219" s="1">
        <v>0</v>
      </c>
      <c r="E1219" s="1">
        <v>0</v>
      </c>
    </row>
    <row r="1220" spans="1:5" x14ac:dyDescent="0.35">
      <c r="A1220">
        <v>750</v>
      </c>
      <c r="B1220" t="s">
        <v>23</v>
      </c>
      <c r="C1220" s="1">
        <v>628.2432</v>
      </c>
      <c r="D1220" s="1">
        <v>1400.7650000000001</v>
      </c>
      <c r="E1220" s="1">
        <v>2.5536840000000001</v>
      </c>
    </row>
    <row r="1221" spans="1:5" x14ac:dyDescent="0.35">
      <c r="A1221">
        <v>755</v>
      </c>
      <c r="B1221" t="s">
        <v>17</v>
      </c>
      <c r="C1221" s="1">
        <v>0</v>
      </c>
      <c r="D1221" s="1">
        <v>0</v>
      </c>
      <c r="E1221" s="1">
        <v>0</v>
      </c>
    </row>
    <row r="1222" spans="1:5" x14ac:dyDescent="0.35">
      <c r="A1222">
        <v>755</v>
      </c>
      <c r="B1222" t="s">
        <v>18</v>
      </c>
      <c r="C1222" s="1">
        <v>0</v>
      </c>
      <c r="D1222" s="1">
        <v>0</v>
      </c>
      <c r="E1222" s="1">
        <v>0</v>
      </c>
    </row>
    <row r="1223" spans="1:5" x14ac:dyDescent="0.35">
      <c r="A1223">
        <v>755</v>
      </c>
      <c r="B1223" t="s">
        <v>19</v>
      </c>
      <c r="C1223" s="1">
        <v>0</v>
      </c>
      <c r="D1223" s="1">
        <v>0</v>
      </c>
      <c r="E1223" s="1">
        <v>0</v>
      </c>
    </row>
    <row r="1224" spans="1:5" x14ac:dyDescent="0.35">
      <c r="A1224">
        <v>755</v>
      </c>
      <c r="B1224" t="s">
        <v>20</v>
      </c>
      <c r="C1224" s="1">
        <v>0</v>
      </c>
      <c r="D1224" s="1">
        <v>0</v>
      </c>
      <c r="E1224" s="1">
        <v>0</v>
      </c>
    </row>
    <row r="1225" spans="1:5" x14ac:dyDescent="0.35">
      <c r="A1225">
        <v>755</v>
      </c>
      <c r="B1225" t="s">
        <v>21</v>
      </c>
      <c r="C1225" s="1">
        <v>0</v>
      </c>
      <c r="D1225" s="1">
        <v>0</v>
      </c>
      <c r="E1225" s="1">
        <v>0</v>
      </c>
    </row>
    <row r="1226" spans="1:5" x14ac:dyDescent="0.35">
      <c r="A1226">
        <v>755</v>
      </c>
      <c r="B1226" t="s">
        <v>22</v>
      </c>
      <c r="C1226" s="1">
        <v>0</v>
      </c>
      <c r="D1226" s="1">
        <v>0</v>
      </c>
      <c r="E1226" s="1">
        <v>0</v>
      </c>
    </row>
    <row r="1227" spans="1:5" x14ac:dyDescent="0.35">
      <c r="A1227">
        <v>755</v>
      </c>
      <c r="B1227" t="s">
        <v>23</v>
      </c>
      <c r="C1227" s="1">
        <v>617.2002</v>
      </c>
      <c r="D1227" s="1">
        <v>1373.47</v>
      </c>
      <c r="E1227" s="1">
        <v>2.5064609999999998</v>
      </c>
    </row>
    <row r="1228" spans="1:5" x14ac:dyDescent="0.35">
      <c r="A1228">
        <v>760</v>
      </c>
      <c r="B1228" t="s">
        <v>17</v>
      </c>
      <c r="C1228" s="1">
        <v>0</v>
      </c>
      <c r="D1228" s="1">
        <v>0</v>
      </c>
      <c r="E1228" s="1">
        <v>0</v>
      </c>
    </row>
    <row r="1229" spans="1:5" x14ac:dyDescent="0.35">
      <c r="A1229">
        <v>760</v>
      </c>
      <c r="B1229" t="s">
        <v>18</v>
      </c>
      <c r="C1229" s="1">
        <v>0</v>
      </c>
      <c r="D1229" s="1">
        <v>0</v>
      </c>
      <c r="E1229" s="1">
        <v>0</v>
      </c>
    </row>
    <row r="1230" spans="1:5" x14ac:dyDescent="0.35">
      <c r="A1230">
        <v>760</v>
      </c>
      <c r="B1230" t="s">
        <v>19</v>
      </c>
      <c r="C1230" s="1">
        <v>0</v>
      </c>
      <c r="D1230" s="1">
        <v>0</v>
      </c>
      <c r="E1230" s="1">
        <v>0</v>
      </c>
    </row>
    <row r="1231" spans="1:5" x14ac:dyDescent="0.35">
      <c r="A1231">
        <v>760</v>
      </c>
      <c r="B1231" t="s">
        <v>20</v>
      </c>
      <c r="C1231" s="1">
        <v>0</v>
      </c>
      <c r="D1231" s="1">
        <v>0</v>
      </c>
      <c r="E1231" s="1">
        <v>0</v>
      </c>
    </row>
    <row r="1232" spans="1:5" x14ac:dyDescent="0.35">
      <c r="A1232">
        <v>760</v>
      </c>
      <c r="B1232" t="s">
        <v>21</v>
      </c>
      <c r="C1232" s="1">
        <v>0</v>
      </c>
      <c r="D1232" s="1">
        <v>0</v>
      </c>
      <c r="E1232" s="1">
        <v>0</v>
      </c>
    </row>
    <row r="1233" spans="1:5" x14ac:dyDescent="0.35">
      <c r="A1233">
        <v>760</v>
      </c>
      <c r="B1233" t="s">
        <v>22</v>
      </c>
      <c r="C1233" s="1">
        <v>0</v>
      </c>
      <c r="D1233" s="1">
        <v>0</v>
      </c>
      <c r="E1233" s="1">
        <v>0</v>
      </c>
    </row>
    <row r="1234" spans="1:5" x14ac:dyDescent="0.35">
      <c r="A1234">
        <v>760</v>
      </c>
      <c r="B1234" t="s">
        <v>23</v>
      </c>
      <c r="C1234" s="1">
        <v>606.36739999999998</v>
      </c>
      <c r="D1234" s="1">
        <v>1346.741</v>
      </c>
      <c r="E1234" s="1">
        <v>2.4601820000000001</v>
      </c>
    </row>
    <row r="1235" spans="1:5" x14ac:dyDescent="0.35">
      <c r="A1235">
        <v>765</v>
      </c>
      <c r="B1235" t="s">
        <v>17</v>
      </c>
      <c r="C1235" s="1">
        <v>0</v>
      </c>
      <c r="D1235" s="1">
        <v>0</v>
      </c>
      <c r="E1235" s="1">
        <v>0</v>
      </c>
    </row>
    <row r="1236" spans="1:5" x14ac:dyDescent="0.35">
      <c r="A1236">
        <v>765</v>
      </c>
      <c r="B1236" t="s">
        <v>18</v>
      </c>
      <c r="C1236" s="1">
        <v>0</v>
      </c>
      <c r="D1236" s="1">
        <v>0</v>
      </c>
      <c r="E1236" s="1">
        <v>0</v>
      </c>
    </row>
    <row r="1237" spans="1:5" x14ac:dyDescent="0.35">
      <c r="A1237">
        <v>765</v>
      </c>
      <c r="B1237" t="s">
        <v>19</v>
      </c>
      <c r="C1237" s="1">
        <v>0</v>
      </c>
      <c r="D1237" s="1">
        <v>0</v>
      </c>
      <c r="E1237" s="1">
        <v>0</v>
      </c>
    </row>
    <row r="1238" spans="1:5" x14ac:dyDescent="0.35">
      <c r="A1238">
        <v>765</v>
      </c>
      <c r="B1238" t="s">
        <v>20</v>
      </c>
      <c r="C1238" s="1">
        <v>0</v>
      </c>
      <c r="D1238" s="1">
        <v>0</v>
      </c>
      <c r="E1238" s="1">
        <v>0</v>
      </c>
    </row>
    <row r="1239" spans="1:5" x14ac:dyDescent="0.35">
      <c r="A1239">
        <v>765</v>
      </c>
      <c r="B1239" t="s">
        <v>21</v>
      </c>
      <c r="C1239" s="1">
        <v>0</v>
      </c>
      <c r="D1239" s="1">
        <v>0</v>
      </c>
      <c r="E1239" s="1">
        <v>0</v>
      </c>
    </row>
    <row r="1240" spans="1:5" x14ac:dyDescent="0.35">
      <c r="A1240">
        <v>765</v>
      </c>
      <c r="B1240" t="s">
        <v>22</v>
      </c>
      <c r="C1240" s="1">
        <v>0</v>
      </c>
      <c r="D1240" s="1">
        <v>0</v>
      </c>
      <c r="E1240" s="1">
        <v>0</v>
      </c>
    </row>
    <row r="1241" spans="1:5" x14ac:dyDescent="0.35">
      <c r="A1241">
        <v>765</v>
      </c>
      <c r="B1241" t="s">
        <v>23</v>
      </c>
      <c r="C1241" s="1">
        <v>595.7405</v>
      </c>
      <c r="D1241" s="1">
        <v>1320.567</v>
      </c>
      <c r="E1241" s="1">
        <v>2.414828</v>
      </c>
    </row>
    <row r="1242" spans="1:5" x14ac:dyDescent="0.35">
      <c r="A1242">
        <v>770</v>
      </c>
      <c r="B1242" t="s">
        <v>17</v>
      </c>
      <c r="C1242" s="1">
        <v>0</v>
      </c>
      <c r="D1242" s="1">
        <v>0</v>
      </c>
      <c r="E1242" s="1">
        <v>0</v>
      </c>
    </row>
    <row r="1243" spans="1:5" x14ac:dyDescent="0.35">
      <c r="A1243">
        <v>770</v>
      </c>
      <c r="B1243" t="s">
        <v>18</v>
      </c>
      <c r="C1243" s="1">
        <v>0</v>
      </c>
      <c r="D1243" s="1">
        <v>0</v>
      </c>
      <c r="E1243" s="1">
        <v>0</v>
      </c>
    </row>
    <row r="1244" spans="1:5" x14ac:dyDescent="0.35">
      <c r="A1244">
        <v>770</v>
      </c>
      <c r="B1244" t="s">
        <v>19</v>
      </c>
      <c r="C1244" s="1">
        <v>0</v>
      </c>
      <c r="D1244" s="1">
        <v>0</v>
      </c>
      <c r="E1244" s="1">
        <v>0</v>
      </c>
    </row>
    <row r="1245" spans="1:5" x14ac:dyDescent="0.35">
      <c r="A1245">
        <v>770</v>
      </c>
      <c r="B1245" t="s">
        <v>20</v>
      </c>
      <c r="C1245" s="1">
        <v>0</v>
      </c>
      <c r="D1245" s="1">
        <v>0</v>
      </c>
      <c r="E1245" s="1">
        <v>0</v>
      </c>
    </row>
    <row r="1246" spans="1:5" x14ac:dyDescent="0.35">
      <c r="A1246">
        <v>770</v>
      </c>
      <c r="B1246" t="s">
        <v>21</v>
      </c>
      <c r="C1246" s="1">
        <v>0</v>
      </c>
      <c r="D1246" s="1">
        <v>0</v>
      </c>
      <c r="E1246" s="1">
        <v>0</v>
      </c>
    </row>
    <row r="1247" spans="1:5" x14ac:dyDescent="0.35">
      <c r="A1247">
        <v>770</v>
      </c>
      <c r="B1247" t="s">
        <v>22</v>
      </c>
      <c r="C1247" s="1">
        <v>0</v>
      </c>
      <c r="D1247" s="1">
        <v>0</v>
      </c>
      <c r="E1247" s="1">
        <v>0</v>
      </c>
    </row>
    <row r="1248" spans="1:5" x14ac:dyDescent="0.35">
      <c r="A1248">
        <v>770</v>
      </c>
      <c r="B1248" t="s">
        <v>23</v>
      </c>
      <c r="C1248" s="1">
        <v>585.31590000000006</v>
      </c>
      <c r="D1248" s="1">
        <v>1294.9369999999999</v>
      </c>
      <c r="E1248" s="1">
        <v>2.3703810000000001</v>
      </c>
    </row>
    <row r="1249" spans="1:5" x14ac:dyDescent="0.35">
      <c r="A1249">
        <v>775</v>
      </c>
      <c r="B1249" t="s">
        <v>17</v>
      </c>
      <c r="C1249" s="1">
        <v>0</v>
      </c>
      <c r="D1249" s="1">
        <v>0</v>
      </c>
      <c r="E1249" s="1">
        <v>0</v>
      </c>
    </row>
    <row r="1250" spans="1:5" x14ac:dyDescent="0.35">
      <c r="A1250">
        <v>775</v>
      </c>
      <c r="B1250" t="s">
        <v>18</v>
      </c>
      <c r="C1250" s="1">
        <v>0</v>
      </c>
      <c r="D1250" s="1">
        <v>0</v>
      </c>
      <c r="E1250" s="1">
        <v>0</v>
      </c>
    </row>
    <row r="1251" spans="1:5" x14ac:dyDescent="0.35">
      <c r="A1251">
        <v>775</v>
      </c>
      <c r="B1251" t="s">
        <v>19</v>
      </c>
      <c r="C1251" s="1">
        <v>0</v>
      </c>
      <c r="D1251" s="1">
        <v>0</v>
      </c>
      <c r="E1251" s="1">
        <v>0</v>
      </c>
    </row>
    <row r="1252" spans="1:5" x14ac:dyDescent="0.35">
      <c r="A1252">
        <v>775</v>
      </c>
      <c r="B1252" t="s">
        <v>20</v>
      </c>
      <c r="C1252" s="1">
        <v>0</v>
      </c>
      <c r="D1252" s="1">
        <v>0</v>
      </c>
      <c r="E1252" s="1">
        <v>0</v>
      </c>
    </row>
    <row r="1253" spans="1:5" x14ac:dyDescent="0.35">
      <c r="A1253">
        <v>775</v>
      </c>
      <c r="B1253" t="s">
        <v>21</v>
      </c>
      <c r="C1253" s="1">
        <v>0</v>
      </c>
      <c r="D1253" s="1">
        <v>0</v>
      </c>
      <c r="E1253" s="1">
        <v>0</v>
      </c>
    </row>
    <row r="1254" spans="1:5" x14ac:dyDescent="0.35">
      <c r="A1254">
        <v>775</v>
      </c>
      <c r="B1254" t="s">
        <v>22</v>
      </c>
      <c r="C1254" s="1">
        <v>0</v>
      </c>
      <c r="D1254" s="1">
        <v>0</v>
      </c>
      <c r="E1254" s="1">
        <v>0</v>
      </c>
    </row>
    <row r="1255" spans="1:5" x14ac:dyDescent="0.35">
      <c r="A1255">
        <v>775</v>
      </c>
      <c r="B1255" t="s">
        <v>23</v>
      </c>
      <c r="C1255" s="1">
        <v>575.08950000000004</v>
      </c>
      <c r="D1255" s="1">
        <v>1269.8389999999999</v>
      </c>
      <c r="E1255" s="1">
        <v>2.3268219999999999</v>
      </c>
    </row>
    <row r="1256" spans="1:5" x14ac:dyDescent="0.35">
      <c r="A1256">
        <v>780</v>
      </c>
      <c r="B1256" t="s">
        <v>17</v>
      </c>
      <c r="C1256" s="1">
        <v>0</v>
      </c>
      <c r="D1256" s="1">
        <v>0</v>
      </c>
      <c r="E1256" s="1">
        <v>0</v>
      </c>
    </row>
    <row r="1257" spans="1:5" x14ac:dyDescent="0.35">
      <c r="A1257">
        <v>780</v>
      </c>
      <c r="B1257" t="s">
        <v>18</v>
      </c>
      <c r="C1257" s="1">
        <v>0</v>
      </c>
      <c r="D1257" s="1">
        <v>0</v>
      </c>
      <c r="E1257" s="1">
        <v>0</v>
      </c>
    </row>
    <row r="1258" spans="1:5" x14ac:dyDescent="0.35">
      <c r="A1258">
        <v>780</v>
      </c>
      <c r="B1258" t="s">
        <v>19</v>
      </c>
      <c r="C1258" s="1">
        <v>0</v>
      </c>
      <c r="D1258" s="1">
        <v>0</v>
      </c>
      <c r="E1258" s="1">
        <v>0</v>
      </c>
    </row>
    <row r="1259" spans="1:5" x14ac:dyDescent="0.35">
      <c r="A1259">
        <v>780</v>
      </c>
      <c r="B1259" t="s">
        <v>20</v>
      </c>
      <c r="C1259" s="1">
        <v>0</v>
      </c>
      <c r="D1259" s="1">
        <v>0</v>
      </c>
      <c r="E1259" s="1">
        <v>0</v>
      </c>
    </row>
    <row r="1260" spans="1:5" x14ac:dyDescent="0.35">
      <c r="A1260">
        <v>780</v>
      </c>
      <c r="B1260" t="s">
        <v>21</v>
      </c>
      <c r="C1260" s="1">
        <v>0</v>
      </c>
      <c r="D1260" s="1">
        <v>0</v>
      </c>
      <c r="E1260" s="1">
        <v>0</v>
      </c>
    </row>
    <row r="1261" spans="1:5" x14ac:dyDescent="0.35">
      <c r="A1261">
        <v>780</v>
      </c>
      <c r="B1261" t="s">
        <v>22</v>
      </c>
      <c r="C1261" s="1">
        <v>0</v>
      </c>
      <c r="D1261" s="1">
        <v>0</v>
      </c>
      <c r="E1261" s="1">
        <v>0</v>
      </c>
    </row>
    <row r="1262" spans="1:5" x14ac:dyDescent="0.35">
      <c r="A1262">
        <v>780</v>
      </c>
      <c r="B1262" t="s">
        <v>23</v>
      </c>
      <c r="C1262" s="1">
        <v>565.05769999999995</v>
      </c>
      <c r="D1262" s="1">
        <v>1245.2619999999999</v>
      </c>
      <c r="E1262" s="1">
        <v>2.2841339999999999</v>
      </c>
    </row>
    <row r="1263" spans="1:5" x14ac:dyDescent="0.35">
      <c r="A1263">
        <v>785</v>
      </c>
      <c r="B1263" t="s">
        <v>17</v>
      </c>
      <c r="C1263" s="1">
        <v>0</v>
      </c>
      <c r="D1263" s="1">
        <v>0</v>
      </c>
      <c r="E1263" s="1">
        <v>0</v>
      </c>
    </row>
    <row r="1264" spans="1:5" x14ac:dyDescent="0.35">
      <c r="A1264">
        <v>785</v>
      </c>
      <c r="B1264" t="s">
        <v>18</v>
      </c>
      <c r="C1264" s="1">
        <v>0</v>
      </c>
      <c r="D1264" s="1">
        <v>0</v>
      </c>
      <c r="E1264" s="1">
        <v>0</v>
      </c>
    </row>
    <row r="1265" spans="1:5" x14ac:dyDescent="0.35">
      <c r="A1265">
        <v>785</v>
      </c>
      <c r="B1265" t="s">
        <v>19</v>
      </c>
      <c r="C1265" s="1">
        <v>0</v>
      </c>
      <c r="D1265" s="1">
        <v>0</v>
      </c>
      <c r="E1265" s="1">
        <v>0</v>
      </c>
    </row>
    <row r="1266" spans="1:5" x14ac:dyDescent="0.35">
      <c r="A1266">
        <v>785</v>
      </c>
      <c r="B1266" t="s">
        <v>20</v>
      </c>
      <c r="C1266" s="1">
        <v>0</v>
      </c>
      <c r="D1266" s="1">
        <v>0</v>
      </c>
      <c r="E1266" s="1">
        <v>0</v>
      </c>
    </row>
    <row r="1267" spans="1:5" x14ac:dyDescent="0.35">
      <c r="A1267">
        <v>785</v>
      </c>
      <c r="B1267" t="s">
        <v>21</v>
      </c>
      <c r="C1267" s="1">
        <v>0</v>
      </c>
      <c r="D1267" s="1">
        <v>0</v>
      </c>
      <c r="E1267" s="1">
        <v>0</v>
      </c>
    </row>
    <row r="1268" spans="1:5" x14ac:dyDescent="0.35">
      <c r="A1268">
        <v>785</v>
      </c>
      <c r="B1268" t="s">
        <v>22</v>
      </c>
      <c r="C1268" s="1">
        <v>0</v>
      </c>
      <c r="D1268" s="1">
        <v>0</v>
      </c>
      <c r="E1268" s="1">
        <v>0</v>
      </c>
    </row>
    <row r="1269" spans="1:5" x14ac:dyDescent="0.35">
      <c r="A1269">
        <v>785</v>
      </c>
      <c r="B1269" t="s">
        <v>23</v>
      </c>
      <c r="C1269" s="1">
        <v>555.21680000000003</v>
      </c>
      <c r="D1269" s="1">
        <v>1221.1959999999999</v>
      </c>
      <c r="E1269" s="1">
        <v>2.242299</v>
      </c>
    </row>
    <row r="1270" spans="1:5" x14ac:dyDescent="0.35">
      <c r="A1270">
        <v>790</v>
      </c>
      <c r="B1270" t="s">
        <v>17</v>
      </c>
      <c r="C1270" s="1">
        <v>0</v>
      </c>
      <c r="D1270" s="1">
        <v>0</v>
      </c>
      <c r="E1270" s="1">
        <v>0</v>
      </c>
    </row>
    <row r="1271" spans="1:5" x14ac:dyDescent="0.35">
      <c r="A1271">
        <v>790</v>
      </c>
      <c r="B1271" t="s">
        <v>18</v>
      </c>
      <c r="C1271" s="1">
        <v>0</v>
      </c>
      <c r="D1271" s="1">
        <v>0</v>
      </c>
      <c r="E1271" s="1">
        <v>0</v>
      </c>
    </row>
    <row r="1272" spans="1:5" x14ac:dyDescent="0.35">
      <c r="A1272">
        <v>790</v>
      </c>
      <c r="B1272" t="s">
        <v>19</v>
      </c>
      <c r="C1272" s="1">
        <v>0</v>
      </c>
      <c r="D1272" s="1">
        <v>0</v>
      </c>
      <c r="E1272" s="1">
        <v>0</v>
      </c>
    </row>
    <row r="1273" spans="1:5" x14ac:dyDescent="0.35">
      <c r="A1273">
        <v>790</v>
      </c>
      <c r="B1273" t="s">
        <v>20</v>
      </c>
      <c r="C1273" s="1">
        <v>0</v>
      </c>
      <c r="D1273" s="1">
        <v>0</v>
      </c>
      <c r="E1273" s="1">
        <v>0</v>
      </c>
    </row>
    <row r="1274" spans="1:5" x14ac:dyDescent="0.35">
      <c r="A1274">
        <v>790</v>
      </c>
      <c r="B1274" t="s">
        <v>21</v>
      </c>
      <c r="C1274" s="1">
        <v>0</v>
      </c>
      <c r="D1274" s="1">
        <v>0</v>
      </c>
      <c r="E1274" s="1">
        <v>0</v>
      </c>
    </row>
    <row r="1275" spans="1:5" x14ac:dyDescent="0.35">
      <c r="A1275">
        <v>790</v>
      </c>
      <c r="B1275" t="s">
        <v>22</v>
      </c>
      <c r="C1275" s="1">
        <v>0</v>
      </c>
      <c r="D1275" s="1">
        <v>0</v>
      </c>
      <c r="E1275" s="1">
        <v>0</v>
      </c>
    </row>
    <row r="1276" spans="1:5" x14ac:dyDescent="0.35">
      <c r="A1276">
        <v>790</v>
      </c>
      <c r="B1276" t="s">
        <v>23</v>
      </c>
      <c r="C1276" s="1">
        <v>545.56309999999996</v>
      </c>
      <c r="D1276" s="1">
        <v>1197.6300000000001</v>
      </c>
      <c r="E1276" s="1">
        <v>2.201301</v>
      </c>
    </row>
    <row r="1277" spans="1:5" x14ac:dyDescent="0.35">
      <c r="A1277">
        <v>795</v>
      </c>
      <c r="B1277" t="s">
        <v>17</v>
      </c>
      <c r="C1277" s="1">
        <v>0</v>
      </c>
      <c r="D1277" s="1">
        <v>0</v>
      </c>
      <c r="E1277" s="1">
        <v>0</v>
      </c>
    </row>
    <row r="1278" spans="1:5" x14ac:dyDescent="0.35">
      <c r="A1278">
        <v>795</v>
      </c>
      <c r="B1278" t="s">
        <v>18</v>
      </c>
      <c r="C1278" s="1">
        <v>0</v>
      </c>
      <c r="D1278" s="1">
        <v>0</v>
      </c>
      <c r="E1278" s="1">
        <v>0</v>
      </c>
    </row>
    <row r="1279" spans="1:5" x14ac:dyDescent="0.35">
      <c r="A1279">
        <v>795</v>
      </c>
      <c r="B1279" t="s">
        <v>19</v>
      </c>
      <c r="C1279" s="1">
        <v>0</v>
      </c>
      <c r="D1279" s="1">
        <v>0</v>
      </c>
      <c r="E1279" s="1">
        <v>0</v>
      </c>
    </row>
    <row r="1280" spans="1:5" x14ac:dyDescent="0.35">
      <c r="A1280">
        <v>795</v>
      </c>
      <c r="B1280" t="s">
        <v>20</v>
      </c>
      <c r="C1280" s="1">
        <v>0</v>
      </c>
      <c r="D1280" s="1">
        <v>0</v>
      </c>
      <c r="E1280" s="1">
        <v>0</v>
      </c>
    </row>
    <row r="1281" spans="1:5" x14ac:dyDescent="0.35">
      <c r="A1281">
        <v>795</v>
      </c>
      <c r="B1281" t="s">
        <v>21</v>
      </c>
      <c r="C1281" s="1">
        <v>0</v>
      </c>
      <c r="D1281" s="1">
        <v>0</v>
      </c>
      <c r="E1281" s="1">
        <v>0</v>
      </c>
    </row>
    <row r="1282" spans="1:5" x14ac:dyDescent="0.35">
      <c r="A1282">
        <v>795</v>
      </c>
      <c r="B1282" t="s">
        <v>22</v>
      </c>
      <c r="C1282" s="1">
        <v>0</v>
      </c>
      <c r="D1282" s="1">
        <v>0</v>
      </c>
      <c r="E1282" s="1">
        <v>0</v>
      </c>
    </row>
    <row r="1283" spans="1:5" x14ac:dyDescent="0.35">
      <c r="A1283">
        <v>795</v>
      </c>
      <c r="B1283" t="s">
        <v>23</v>
      </c>
      <c r="C1283" s="1">
        <v>536.09289999999999</v>
      </c>
      <c r="D1283" s="1">
        <v>1174.5540000000001</v>
      </c>
      <c r="E1283" s="1">
        <v>2.1611220000000002</v>
      </c>
    </row>
    <row r="1284" spans="1:5" x14ac:dyDescent="0.35">
      <c r="A1284">
        <v>800</v>
      </c>
      <c r="B1284" t="s">
        <v>17</v>
      </c>
      <c r="C1284" s="1">
        <v>0</v>
      </c>
      <c r="D1284" s="1">
        <v>0</v>
      </c>
      <c r="E1284" s="1">
        <v>0</v>
      </c>
    </row>
    <row r="1285" spans="1:5" x14ac:dyDescent="0.35">
      <c r="A1285">
        <v>800</v>
      </c>
      <c r="B1285" t="s">
        <v>18</v>
      </c>
      <c r="C1285" s="1">
        <v>0</v>
      </c>
      <c r="D1285" s="1">
        <v>0</v>
      </c>
      <c r="E1285" s="1">
        <v>0</v>
      </c>
    </row>
    <row r="1286" spans="1:5" x14ac:dyDescent="0.35">
      <c r="A1286">
        <v>800</v>
      </c>
      <c r="B1286" t="s">
        <v>19</v>
      </c>
      <c r="C1286" s="1">
        <v>0</v>
      </c>
      <c r="D1286" s="1">
        <v>0</v>
      </c>
      <c r="E1286" s="1">
        <v>0</v>
      </c>
    </row>
    <row r="1287" spans="1:5" x14ac:dyDescent="0.35">
      <c r="A1287">
        <v>800</v>
      </c>
      <c r="B1287" t="s">
        <v>20</v>
      </c>
      <c r="C1287" s="1">
        <v>0</v>
      </c>
      <c r="D1287" s="1">
        <v>0</v>
      </c>
      <c r="E1287" s="1">
        <v>0</v>
      </c>
    </row>
    <row r="1288" spans="1:5" x14ac:dyDescent="0.35">
      <c r="A1288">
        <v>800</v>
      </c>
      <c r="B1288" t="s">
        <v>21</v>
      </c>
      <c r="C1288" s="1">
        <v>0</v>
      </c>
      <c r="D1288" s="1">
        <v>0</v>
      </c>
      <c r="E1288" s="1">
        <v>0</v>
      </c>
    </row>
    <row r="1289" spans="1:5" x14ac:dyDescent="0.35">
      <c r="A1289">
        <v>800</v>
      </c>
      <c r="B1289" t="s">
        <v>22</v>
      </c>
      <c r="C1289" s="1">
        <v>0</v>
      </c>
      <c r="D1289" s="1">
        <v>0</v>
      </c>
      <c r="E1289" s="1">
        <v>0</v>
      </c>
    </row>
    <row r="1290" spans="1:5" x14ac:dyDescent="0.35">
      <c r="A1290">
        <v>800</v>
      </c>
      <c r="B1290" t="s">
        <v>23</v>
      </c>
      <c r="C1290" s="1">
        <v>526.80280000000005</v>
      </c>
      <c r="D1290" s="1">
        <v>1151.9570000000001</v>
      </c>
      <c r="E1290" s="1">
        <v>2.1217450000000002</v>
      </c>
    </row>
    <row r="1291" spans="1:5" x14ac:dyDescent="0.35">
      <c r="A1291">
        <v>805</v>
      </c>
      <c r="B1291" t="s">
        <v>17</v>
      </c>
      <c r="C1291" s="1">
        <v>0</v>
      </c>
      <c r="D1291" s="1">
        <v>0</v>
      </c>
      <c r="E1291" s="1">
        <v>0</v>
      </c>
    </row>
    <row r="1292" spans="1:5" x14ac:dyDescent="0.35">
      <c r="A1292">
        <v>805</v>
      </c>
      <c r="B1292" t="s">
        <v>18</v>
      </c>
      <c r="C1292" s="1">
        <v>0</v>
      </c>
      <c r="D1292" s="1">
        <v>0</v>
      </c>
      <c r="E1292" s="1">
        <v>0</v>
      </c>
    </row>
    <row r="1293" spans="1:5" x14ac:dyDescent="0.35">
      <c r="A1293">
        <v>805</v>
      </c>
      <c r="B1293" t="s">
        <v>19</v>
      </c>
      <c r="C1293" s="1">
        <v>0</v>
      </c>
      <c r="D1293" s="1">
        <v>0</v>
      </c>
      <c r="E1293" s="1">
        <v>0</v>
      </c>
    </row>
    <row r="1294" spans="1:5" x14ac:dyDescent="0.35">
      <c r="A1294">
        <v>805</v>
      </c>
      <c r="B1294" t="s">
        <v>20</v>
      </c>
      <c r="C1294" s="1">
        <v>0</v>
      </c>
      <c r="D1294" s="1">
        <v>0</v>
      </c>
      <c r="E1294" s="1">
        <v>0</v>
      </c>
    </row>
    <row r="1295" spans="1:5" x14ac:dyDescent="0.35">
      <c r="A1295">
        <v>805</v>
      </c>
      <c r="B1295" t="s">
        <v>21</v>
      </c>
      <c r="C1295" s="1">
        <v>0</v>
      </c>
      <c r="D1295" s="1">
        <v>0</v>
      </c>
      <c r="E1295" s="1">
        <v>0</v>
      </c>
    </row>
    <row r="1296" spans="1:5" x14ac:dyDescent="0.35">
      <c r="A1296">
        <v>805</v>
      </c>
      <c r="B1296" t="s">
        <v>22</v>
      </c>
      <c r="C1296" s="1">
        <v>0</v>
      </c>
      <c r="D1296" s="1">
        <v>0</v>
      </c>
      <c r="E1296" s="1">
        <v>0</v>
      </c>
    </row>
    <row r="1297" spans="1:5" x14ac:dyDescent="0.35">
      <c r="A1297">
        <v>805</v>
      </c>
      <c r="B1297" t="s">
        <v>23</v>
      </c>
      <c r="C1297" s="1">
        <v>517.68910000000005</v>
      </c>
      <c r="D1297" s="1">
        <v>1129.828</v>
      </c>
      <c r="E1297" s="1">
        <v>2.0831529999999998</v>
      </c>
    </row>
    <row r="1298" spans="1:5" x14ac:dyDescent="0.35">
      <c r="A1298">
        <v>810</v>
      </c>
      <c r="B1298" t="s">
        <v>17</v>
      </c>
      <c r="C1298" s="1">
        <v>0</v>
      </c>
      <c r="D1298" s="1">
        <v>0</v>
      </c>
      <c r="E1298" s="1">
        <v>0</v>
      </c>
    </row>
    <row r="1299" spans="1:5" x14ac:dyDescent="0.35">
      <c r="A1299">
        <v>810</v>
      </c>
      <c r="B1299" t="s">
        <v>18</v>
      </c>
      <c r="C1299" s="1">
        <v>0</v>
      </c>
      <c r="D1299" s="1">
        <v>0</v>
      </c>
      <c r="E1299" s="1">
        <v>0</v>
      </c>
    </row>
    <row r="1300" spans="1:5" x14ac:dyDescent="0.35">
      <c r="A1300">
        <v>810</v>
      </c>
      <c r="B1300" t="s">
        <v>19</v>
      </c>
      <c r="C1300" s="1">
        <v>0</v>
      </c>
      <c r="D1300" s="1">
        <v>0</v>
      </c>
      <c r="E1300" s="1">
        <v>0</v>
      </c>
    </row>
    <row r="1301" spans="1:5" x14ac:dyDescent="0.35">
      <c r="A1301">
        <v>810</v>
      </c>
      <c r="B1301" t="s">
        <v>20</v>
      </c>
      <c r="C1301" s="1">
        <v>0</v>
      </c>
      <c r="D1301" s="1">
        <v>0</v>
      </c>
      <c r="E1301" s="1">
        <v>0</v>
      </c>
    </row>
    <row r="1302" spans="1:5" x14ac:dyDescent="0.35">
      <c r="A1302">
        <v>810</v>
      </c>
      <c r="B1302" t="s">
        <v>21</v>
      </c>
      <c r="C1302" s="1">
        <v>0</v>
      </c>
      <c r="D1302" s="1">
        <v>0</v>
      </c>
      <c r="E1302" s="1">
        <v>0</v>
      </c>
    </row>
    <row r="1303" spans="1:5" x14ac:dyDescent="0.35">
      <c r="A1303">
        <v>810</v>
      </c>
      <c r="B1303" t="s">
        <v>22</v>
      </c>
      <c r="C1303" s="1">
        <v>0</v>
      </c>
      <c r="D1303" s="1">
        <v>0</v>
      </c>
      <c r="E1303" s="1">
        <v>0</v>
      </c>
    </row>
    <row r="1304" spans="1:5" x14ac:dyDescent="0.35">
      <c r="A1304">
        <v>810</v>
      </c>
      <c r="B1304" t="s">
        <v>23</v>
      </c>
      <c r="C1304" s="1">
        <v>508.74869999999999</v>
      </c>
      <c r="D1304" s="1">
        <v>1108.1600000000001</v>
      </c>
      <c r="E1304" s="1">
        <v>2.0453320000000001</v>
      </c>
    </row>
    <row r="1305" spans="1:5" x14ac:dyDescent="0.35">
      <c r="A1305">
        <v>815</v>
      </c>
      <c r="B1305" t="s">
        <v>17</v>
      </c>
      <c r="C1305" s="1">
        <v>0</v>
      </c>
      <c r="D1305" s="1">
        <v>0</v>
      </c>
      <c r="E1305" s="1">
        <v>0</v>
      </c>
    </row>
    <row r="1306" spans="1:5" x14ac:dyDescent="0.35">
      <c r="A1306">
        <v>815</v>
      </c>
      <c r="B1306" t="s">
        <v>18</v>
      </c>
      <c r="C1306" s="1">
        <v>0</v>
      </c>
      <c r="D1306" s="1">
        <v>0</v>
      </c>
      <c r="E1306" s="1">
        <v>0</v>
      </c>
    </row>
    <row r="1307" spans="1:5" x14ac:dyDescent="0.35">
      <c r="A1307">
        <v>815</v>
      </c>
      <c r="B1307" t="s">
        <v>19</v>
      </c>
      <c r="C1307" s="1">
        <v>0</v>
      </c>
      <c r="D1307" s="1">
        <v>0</v>
      </c>
      <c r="E1307" s="1">
        <v>0</v>
      </c>
    </row>
    <row r="1308" spans="1:5" x14ac:dyDescent="0.35">
      <c r="A1308">
        <v>815</v>
      </c>
      <c r="B1308" t="s">
        <v>20</v>
      </c>
      <c r="C1308" s="1">
        <v>0</v>
      </c>
      <c r="D1308" s="1">
        <v>0</v>
      </c>
      <c r="E1308" s="1">
        <v>0</v>
      </c>
    </row>
    <row r="1309" spans="1:5" x14ac:dyDescent="0.35">
      <c r="A1309">
        <v>815</v>
      </c>
      <c r="B1309" t="s">
        <v>21</v>
      </c>
      <c r="C1309" s="1">
        <v>0</v>
      </c>
      <c r="D1309" s="1">
        <v>0</v>
      </c>
      <c r="E1309" s="1">
        <v>0</v>
      </c>
    </row>
    <row r="1310" spans="1:5" x14ac:dyDescent="0.35">
      <c r="A1310">
        <v>815</v>
      </c>
      <c r="B1310" t="s">
        <v>22</v>
      </c>
      <c r="C1310" s="1">
        <v>0</v>
      </c>
      <c r="D1310" s="1">
        <v>0</v>
      </c>
      <c r="E1310" s="1">
        <v>0</v>
      </c>
    </row>
    <row r="1311" spans="1:5" x14ac:dyDescent="0.35">
      <c r="A1311">
        <v>815</v>
      </c>
      <c r="B1311" t="s">
        <v>23</v>
      </c>
      <c r="C1311" s="1">
        <v>499.97809999999998</v>
      </c>
      <c r="D1311" s="1">
        <v>1086.942</v>
      </c>
      <c r="E1311" s="1">
        <v>2.008267</v>
      </c>
    </row>
    <row r="1312" spans="1:5" x14ac:dyDescent="0.35">
      <c r="A1312">
        <v>820</v>
      </c>
      <c r="B1312" t="s">
        <v>17</v>
      </c>
      <c r="C1312" s="1">
        <v>0</v>
      </c>
      <c r="D1312" s="1">
        <v>0</v>
      </c>
      <c r="E1312" s="1">
        <v>0</v>
      </c>
    </row>
    <row r="1313" spans="1:5" x14ac:dyDescent="0.35">
      <c r="A1313">
        <v>820</v>
      </c>
      <c r="B1313" t="s">
        <v>18</v>
      </c>
      <c r="C1313" s="1">
        <v>0</v>
      </c>
      <c r="D1313" s="1">
        <v>0</v>
      </c>
      <c r="E1313" s="1">
        <v>0</v>
      </c>
    </row>
    <row r="1314" spans="1:5" x14ac:dyDescent="0.35">
      <c r="A1314">
        <v>820</v>
      </c>
      <c r="B1314" t="s">
        <v>19</v>
      </c>
      <c r="C1314" s="1">
        <v>0</v>
      </c>
      <c r="D1314" s="1">
        <v>0</v>
      </c>
      <c r="E1314" s="1">
        <v>0</v>
      </c>
    </row>
    <row r="1315" spans="1:5" x14ac:dyDescent="0.35">
      <c r="A1315">
        <v>820</v>
      </c>
      <c r="B1315" t="s">
        <v>20</v>
      </c>
      <c r="C1315" s="1">
        <v>0</v>
      </c>
      <c r="D1315" s="1">
        <v>0</v>
      </c>
      <c r="E1315" s="1">
        <v>0</v>
      </c>
    </row>
    <row r="1316" spans="1:5" x14ac:dyDescent="0.35">
      <c r="A1316">
        <v>820</v>
      </c>
      <c r="B1316" t="s">
        <v>21</v>
      </c>
      <c r="C1316" s="1">
        <v>0</v>
      </c>
      <c r="D1316" s="1">
        <v>0</v>
      </c>
      <c r="E1316" s="1">
        <v>0</v>
      </c>
    </row>
    <row r="1317" spans="1:5" x14ac:dyDescent="0.35">
      <c r="A1317">
        <v>820</v>
      </c>
      <c r="B1317" t="s">
        <v>22</v>
      </c>
      <c r="C1317" s="1">
        <v>0</v>
      </c>
      <c r="D1317" s="1">
        <v>0</v>
      </c>
      <c r="E1317" s="1">
        <v>0</v>
      </c>
    </row>
    <row r="1318" spans="1:5" x14ac:dyDescent="0.35">
      <c r="A1318">
        <v>820</v>
      </c>
      <c r="B1318" t="s">
        <v>23</v>
      </c>
      <c r="C1318" s="1">
        <v>491.37419999999997</v>
      </c>
      <c r="D1318" s="1">
        <v>1066.1659999999999</v>
      </c>
      <c r="E1318" s="1">
        <v>1.9719420000000001</v>
      </c>
    </row>
    <row r="1319" spans="1:5" x14ac:dyDescent="0.35">
      <c r="A1319">
        <v>825</v>
      </c>
      <c r="B1319" t="s">
        <v>17</v>
      </c>
      <c r="C1319" s="1">
        <v>0</v>
      </c>
      <c r="D1319" s="1">
        <v>0</v>
      </c>
      <c r="E1319" s="1">
        <v>0</v>
      </c>
    </row>
    <row r="1320" spans="1:5" x14ac:dyDescent="0.35">
      <c r="A1320">
        <v>825</v>
      </c>
      <c r="B1320" t="s">
        <v>18</v>
      </c>
      <c r="C1320" s="1">
        <v>0</v>
      </c>
      <c r="D1320" s="1">
        <v>0</v>
      </c>
      <c r="E1320" s="1">
        <v>0</v>
      </c>
    </row>
    <row r="1321" spans="1:5" x14ac:dyDescent="0.35">
      <c r="A1321">
        <v>825</v>
      </c>
      <c r="B1321" t="s">
        <v>19</v>
      </c>
      <c r="C1321" s="1">
        <v>0</v>
      </c>
      <c r="D1321" s="1">
        <v>0</v>
      </c>
      <c r="E1321" s="1">
        <v>0</v>
      </c>
    </row>
    <row r="1322" spans="1:5" x14ac:dyDescent="0.35">
      <c r="A1322">
        <v>825</v>
      </c>
      <c r="B1322" t="s">
        <v>20</v>
      </c>
      <c r="C1322" s="1">
        <v>0</v>
      </c>
      <c r="D1322" s="1">
        <v>0</v>
      </c>
      <c r="E1322" s="1">
        <v>0</v>
      </c>
    </row>
    <row r="1323" spans="1:5" x14ac:dyDescent="0.35">
      <c r="A1323">
        <v>825</v>
      </c>
      <c r="B1323" t="s">
        <v>21</v>
      </c>
      <c r="C1323" s="1">
        <v>0</v>
      </c>
      <c r="D1323" s="1">
        <v>0</v>
      </c>
      <c r="E1323" s="1">
        <v>0</v>
      </c>
    </row>
    <row r="1324" spans="1:5" x14ac:dyDescent="0.35">
      <c r="A1324">
        <v>825</v>
      </c>
      <c r="B1324" t="s">
        <v>22</v>
      </c>
      <c r="C1324" s="1">
        <v>0</v>
      </c>
      <c r="D1324" s="1">
        <v>0</v>
      </c>
      <c r="E1324" s="1">
        <v>0</v>
      </c>
    </row>
    <row r="1325" spans="1:5" x14ac:dyDescent="0.35">
      <c r="A1325">
        <v>825</v>
      </c>
      <c r="B1325" t="s">
        <v>23</v>
      </c>
      <c r="C1325" s="1">
        <v>482.93360000000001</v>
      </c>
      <c r="D1325" s="1">
        <v>1045.8209999999999</v>
      </c>
      <c r="E1325" s="1">
        <v>1.93634</v>
      </c>
    </row>
    <row r="1326" spans="1:5" x14ac:dyDescent="0.35">
      <c r="A1326">
        <v>830</v>
      </c>
      <c r="B1326" t="s">
        <v>17</v>
      </c>
      <c r="C1326" s="1">
        <v>0</v>
      </c>
      <c r="D1326" s="1">
        <v>0</v>
      </c>
      <c r="E1326" s="1">
        <v>0</v>
      </c>
    </row>
    <row r="1327" spans="1:5" x14ac:dyDescent="0.35">
      <c r="A1327">
        <v>830</v>
      </c>
      <c r="B1327" t="s">
        <v>18</v>
      </c>
      <c r="C1327" s="1">
        <v>0</v>
      </c>
      <c r="D1327" s="1">
        <v>0</v>
      </c>
      <c r="E1327" s="1">
        <v>0</v>
      </c>
    </row>
    <row r="1328" spans="1:5" x14ac:dyDescent="0.35">
      <c r="A1328">
        <v>830</v>
      </c>
      <c r="B1328" t="s">
        <v>19</v>
      </c>
      <c r="C1328" s="1">
        <v>0</v>
      </c>
      <c r="D1328" s="1">
        <v>0</v>
      </c>
      <c r="E1328" s="1">
        <v>0</v>
      </c>
    </row>
    <row r="1329" spans="1:5" x14ac:dyDescent="0.35">
      <c r="A1329">
        <v>830</v>
      </c>
      <c r="B1329" t="s">
        <v>20</v>
      </c>
      <c r="C1329" s="1">
        <v>0</v>
      </c>
      <c r="D1329" s="1">
        <v>0</v>
      </c>
      <c r="E1329" s="1">
        <v>0</v>
      </c>
    </row>
    <row r="1330" spans="1:5" x14ac:dyDescent="0.35">
      <c r="A1330">
        <v>830</v>
      </c>
      <c r="B1330" t="s">
        <v>21</v>
      </c>
      <c r="C1330" s="1">
        <v>0</v>
      </c>
      <c r="D1330" s="1">
        <v>0</v>
      </c>
      <c r="E1330" s="1">
        <v>0</v>
      </c>
    </row>
    <row r="1331" spans="1:5" x14ac:dyDescent="0.35">
      <c r="A1331">
        <v>830</v>
      </c>
      <c r="B1331" t="s">
        <v>22</v>
      </c>
      <c r="C1331" s="1">
        <v>0</v>
      </c>
      <c r="D1331" s="1">
        <v>0</v>
      </c>
      <c r="E1331" s="1">
        <v>0</v>
      </c>
    </row>
    <row r="1332" spans="1:5" x14ac:dyDescent="0.35">
      <c r="A1332">
        <v>830</v>
      </c>
      <c r="B1332" t="s">
        <v>23</v>
      </c>
      <c r="C1332" s="1">
        <v>474.65320000000003</v>
      </c>
      <c r="D1332" s="1">
        <v>1025.8989999999999</v>
      </c>
      <c r="E1332" s="1">
        <v>1.9014489999999999</v>
      </c>
    </row>
    <row r="1333" spans="1:5" x14ac:dyDescent="0.35">
      <c r="A1333">
        <v>835</v>
      </c>
      <c r="B1333" t="s">
        <v>17</v>
      </c>
      <c r="C1333" s="1">
        <v>0</v>
      </c>
      <c r="D1333" s="1">
        <v>0</v>
      </c>
      <c r="E1333" s="1">
        <v>0</v>
      </c>
    </row>
    <row r="1334" spans="1:5" x14ac:dyDescent="0.35">
      <c r="A1334">
        <v>835</v>
      </c>
      <c r="B1334" t="s">
        <v>18</v>
      </c>
      <c r="C1334" s="1">
        <v>0</v>
      </c>
      <c r="D1334" s="1">
        <v>0</v>
      </c>
      <c r="E1334" s="1">
        <v>0</v>
      </c>
    </row>
    <row r="1335" spans="1:5" x14ac:dyDescent="0.35">
      <c r="A1335">
        <v>835</v>
      </c>
      <c r="B1335" t="s">
        <v>19</v>
      </c>
      <c r="C1335" s="1">
        <v>0</v>
      </c>
      <c r="D1335" s="1">
        <v>0</v>
      </c>
      <c r="E1335" s="1">
        <v>0</v>
      </c>
    </row>
    <row r="1336" spans="1:5" x14ac:dyDescent="0.35">
      <c r="A1336">
        <v>835</v>
      </c>
      <c r="B1336" t="s">
        <v>20</v>
      </c>
      <c r="C1336" s="1">
        <v>0</v>
      </c>
      <c r="D1336" s="1">
        <v>0</v>
      </c>
      <c r="E1336" s="1">
        <v>0</v>
      </c>
    </row>
    <row r="1337" spans="1:5" x14ac:dyDescent="0.35">
      <c r="A1337">
        <v>835</v>
      </c>
      <c r="B1337" t="s">
        <v>21</v>
      </c>
      <c r="C1337" s="1">
        <v>0</v>
      </c>
      <c r="D1337" s="1">
        <v>0</v>
      </c>
      <c r="E1337" s="1">
        <v>0</v>
      </c>
    </row>
    <row r="1338" spans="1:5" x14ac:dyDescent="0.35">
      <c r="A1338">
        <v>835</v>
      </c>
      <c r="B1338" t="s">
        <v>22</v>
      </c>
      <c r="C1338" s="1">
        <v>0</v>
      </c>
      <c r="D1338" s="1">
        <v>0</v>
      </c>
      <c r="E1338" s="1">
        <v>0</v>
      </c>
    </row>
    <row r="1339" spans="1:5" x14ac:dyDescent="0.35">
      <c r="A1339">
        <v>835</v>
      </c>
      <c r="B1339" t="s">
        <v>23</v>
      </c>
      <c r="C1339" s="1">
        <v>466.5299</v>
      </c>
      <c r="D1339" s="1">
        <v>1006.39</v>
      </c>
      <c r="E1339" s="1">
        <v>1.8672530000000001</v>
      </c>
    </row>
    <row r="1340" spans="1:5" x14ac:dyDescent="0.35">
      <c r="A1340">
        <v>840</v>
      </c>
      <c r="B1340" t="s">
        <v>17</v>
      </c>
      <c r="C1340" s="1">
        <v>0</v>
      </c>
      <c r="D1340" s="1">
        <v>0</v>
      </c>
      <c r="E1340" s="1">
        <v>0</v>
      </c>
    </row>
    <row r="1341" spans="1:5" x14ac:dyDescent="0.35">
      <c r="A1341">
        <v>840</v>
      </c>
      <c r="B1341" t="s">
        <v>18</v>
      </c>
      <c r="C1341" s="1">
        <v>0</v>
      </c>
      <c r="D1341" s="1">
        <v>0</v>
      </c>
      <c r="E1341" s="1">
        <v>0</v>
      </c>
    </row>
    <row r="1342" spans="1:5" x14ac:dyDescent="0.35">
      <c r="A1342">
        <v>840</v>
      </c>
      <c r="B1342" t="s">
        <v>19</v>
      </c>
      <c r="C1342" s="1">
        <v>0</v>
      </c>
      <c r="D1342" s="1">
        <v>0</v>
      </c>
      <c r="E1342" s="1">
        <v>0</v>
      </c>
    </row>
    <row r="1343" spans="1:5" x14ac:dyDescent="0.35">
      <c r="A1343">
        <v>840</v>
      </c>
      <c r="B1343" t="s">
        <v>20</v>
      </c>
      <c r="C1343" s="1">
        <v>0</v>
      </c>
      <c r="D1343" s="1">
        <v>0</v>
      </c>
      <c r="E1343" s="1">
        <v>0</v>
      </c>
    </row>
    <row r="1344" spans="1:5" x14ac:dyDescent="0.35">
      <c r="A1344">
        <v>840</v>
      </c>
      <c r="B1344" t="s">
        <v>21</v>
      </c>
      <c r="C1344" s="1">
        <v>0</v>
      </c>
      <c r="D1344" s="1">
        <v>0</v>
      </c>
      <c r="E1344" s="1">
        <v>0</v>
      </c>
    </row>
    <row r="1345" spans="1:5" x14ac:dyDescent="0.35">
      <c r="A1345">
        <v>840</v>
      </c>
      <c r="B1345" t="s">
        <v>22</v>
      </c>
      <c r="C1345" s="1">
        <v>0</v>
      </c>
      <c r="D1345" s="1">
        <v>0</v>
      </c>
      <c r="E1345" s="1">
        <v>0</v>
      </c>
    </row>
    <row r="1346" spans="1:5" x14ac:dyDescent="0.35">
      <c r="A1346">
        <v>840</v>
      </c>
      <c r="B1346" t="s">
        <v>23</v>
      </c>
      <c r="C1346" s="1">
        <v>458.56060000000002</v>
      </c>
      <c r="D1346" s="1">
        <v>987.28610000000003</v>
      </c>
      <c r="E1346" s="1">
        <v>1.833737</v>
      </c>
    </row>
    <row r="1347" spans="1:5" x14ac:dyDescent="0.35">
      <c r="A1347">
        <v>845</v>
      </c>
      <c r="B1347" t="s">
        <v>17</v>
      </c>
      <c r="C1347" s="1">
        <v>0</v>
      </c>
      <c r="D1347" s="1">
        <v>0</v>
      </c>
      <c r="E1347" s="1">
        <v>0</v>
      </c>
    </row>
    <row r="1348" spans="1:5" x14ac:dyDescent="0.35">
      <c r="A1348">
        <v>845</v>
      </c>
      <c r="B1348" t="s">
        <v>18</v>
      </c>
      <c r="C1348" s="1">
        <v>0</v>
      </c>
      <c r="D1348" s="1">
        <v>0</v>
      </c>
      <c r="E1348" s="1">
        <v>0</v>
      </c>
    </row>
    <row r="1349" spans="1:5" x14ac:dyDescent="0.35">
      <c r="A1349">
        <v>845</v>
      </c>
      <c r="B1349" t="s">
        <v>19</v>
      </c>
      <c r="C1349" s="1">
        <v>0</v>
      </c>
      <c r="D1349" s="1">
        <v>0</v>
      </c>
      <c r="E1349" s="1">
        <v>0</v>
      </c>
    </row>
    <row r="1350" spans="1:5" x14ac:dyDescent="0.35">
      <c r="A1350">
        <v>845</v>
      </c>
      <c r="B1350" t="s">
        <v>20</v>
      </c>
      <c r="C1350" s="1">
        <v>0</v>
      </c>
      <c r="D1350" s="1">
        <v>0</v>
      </c>
      <c r="E1350" s="1">
        <v>0</v>
      </c>
    </row>
    <row r="1351" spans="1:5" x14ac:dyDescent="0.35">
      <c r="A1351">
        <v>845</v>
      </c>
      <c r="B1351" t="s">
        <v>21</v>
      </c>
      <c r="C1351" s="1">
        <v>0</v>
      </c>
      <c r="D1351" s="1">
        <v>0</v>
      </c>
      <c r="E1351" s="1">
        <v>0</v>
      </c>
    </row>
    <row r="1352" spans="1:5" x14ac:dyDescent="0.35">
      <c r="A1352">
        <v>845</v>
      </c>
      <c r="B1352" t="s">
        <v>22</v>
      </c>
      <c r="C1352" s="1">
        <v>0</v>
      </c>
      <c r="D1352" s="1">
        <v>0</v>
      </c>
      <c r="E1352" s="1">
        <v>0</v>
      </c>
    </row>
    <row r="1353" spans="1:5" x14ac:dyDescent="0.35">
      <c r="A1353">
        <v>845</v>
      </c>
      <c r="B1353" t="s">
        <v>23</v>
      </c>
      <c r="C1353" s="1">
        <v>450.74220000000003</v>
      </c>
      <c r="D1353" s="1">
        <v>968.57849999999996</v>
      </c>
      <c r="E1353" s="1">
        <v>1.800889</v>
      </c>
    </row>
    <row r="1354" spans="1:5" x14ac:dyDescent="0.35">
      <c r="A1354">
        <v>850</v>
      </c>
      <c r="B1354" t="s">
        <v>17</v>
      </c>
      <c r="C1354" s="1">
        <v>0</v>
      </c>
      <c r="D1354" s="1">
        <v>0</v>
      </c>
      <c r="E1354" s="1">
        <v>0</v>
      </c>
    </row>
    <row r="1355" spans="1:5" x14ac:dyDescent="0.35">
      <c r="A1355">
        <v>850</v>
      </c>
      <c r="B1355" t="s">
        <v>18</v>
      </c>
      <c r="C1355" s="1">
        <v>0</v>
      </c>
      <c r="D1355" s="1">
        <v>0</v>
      </c>
      <c r="E1355" s="1">
        <v>0</v>
      </c>
    </row>
    <row r="1356" spans="1:5" x14ac:dyDescent="0.35">
      <c r="A1356">
        <v>850</v>
      </c>
      <c r="B1356" t="s">
        <v>19</v>
      </c>
      <c r="C1356" s="1">
        <v>0</v>
      </c>
      <c r="D1356" s="1">
        <v>0</v>
      </c>
      <c r="E1356" s="1">
        <v>0</v>
      </c>
    </row>
    <row r="1357" spans="1:5" x14ac:dyDescent="0.35">
      <c r="A1357">
        <v>850</v>
      </c>
      <c r="B1357" t="s">
        <v>20</v>
      </c>
      <c r="C1357" s="1">
        <v>0</v>
      </c>
      <c r="D1357" s="1">
        <v>0</v>
      </c>
      <c r="E1357" s="1">
        <v>0</v>
      </c>
    </row>
    <row r="1358" spans="1:5" x14ac:dyDescent="0.35">
      <c r="A1358">
        <v>850</v>
      </c>
      <c r="B1358" t="s">
        <v>21</v>
      </c>
      <c r="C1358" s="1">
        <v>0</v>
      </c>
      <c r="D1358" s="1">
        <v>0</v>
      </c>
      <c r="E1358" s="1">
        <v>0</v>
      </c>
    </row>
    <row r="1359" spans="1:5" x14ac:dyDescent="0.35">
      <c r="A1359">
        <v>850</v>
      </c>
      <c r="B1359" t="s">
        <v>22</v>
      </c>
      <c r="C1359" s="1">
        <v>0</v>
      </c>
      <c r="D1359" s="1">
        <v>0</v>
      </c>
      <c r="E1359" s="1">
        <v>0</v>
      </c>
    </row>
    <row r="1360" spans="1:5" x14ac:dyDescent="0.35">
      <c r="A1360">
        <v>850</v>
      </c>
      <c r="B1360" t="s">
        <v>23</v>
      </c>
      <c r="C1360" s="1">
        <v>443.072</v>
      </c>
      <c r="D1360" s="1">
        <v>950.25879999999995</v>
      </c>
      <c r="E1360" s="1">
        <v>1.7686930000000001</v>
      </c>
    </row>
    <row r="1361" spans="1:5" x14ac:dyDescent="0.35">
      <c r="A1361">
        <v>855</v>
      </c>
      <c r="B1361" t="s">
        <v>17</v>
      </c>
      <c r="C1361" s="1">
        <v>0</v>
      </c>
      <c r="D1361" s="1">
        <v>0</v>
      </c>
      <c r="E1361" s="1">
        <v>0</v>
      </c>
    </row>
    <row r="1362" spans="1:5" x14ac:dyDescent="0.35">
      <c r="A1362">
        <v>855</v>
      </c>
      <c r="B1362" t="s">
        <v>18</v>
      </c>
      <c r="C1362" s="1">
        <v>0</v>
      </c>
      <c r="D1362" s="1">
        <v>0</v>
      </c>
      <c r="E1362" s="1">
        <v>0</v>
      </c>
    </row>
    <row r="1363" spans="1:5" x14ac:dyDescent="0.35">
      <c r="A1363">
        <v>855</v>
      </c>
      <c r="B1363" t="s">
        <v>19</v>
      </c>
      <c r="C1363" s="1">
        <v>0</v>
      </c>
      <c r="D1363" s="1">
        <v>0</v>
      </c>
      <c r="E1363" s="1">
        <v>0</v>
      </c>
    </row>
    <row r="1364" spans="1:5" x14ac:dyDescent="0.35">
      <c r="A1364">
        <v>855</v>
      </c>
      <c r="B1364" t="s">
        <v>20</v>
      </c>
      <c r="C1364" s="1">
        <v>0</v>
      </c>
      <c r="D1364" s="1">
        <v>0</v>
      </c>
      <c r="E1364" s="1">
        <v>0</v>
      </c>
    </row>
    <row r="1365" spans="1:5" x14ac:dyDescent="0.35">
      <c r="A1365">
        <v>855</v>
      </c>
      <c r="B1365" t="s">
        <v>21</v>
      </c>
      <c r="C1365" s="1">
        <v>0</v>
      </c>
      <c r="D1365" s="1">
        <v>0</v>
      </c>
      <c r="E1365" s="1">
        <v>0</v>
      </c>
    </row>
    <row r="1366" spans="1:5" x14ac:dyDescent="0.35">
      <c r="A1366">
        <v>855</v>
      </c>
      <c r="B1366" t="s">
        <v>22</v>
      </c>
      <c r="C1366" s="1">
        <v>0</v>
      </c>
      <c r="D1366" s="1">
        <v>0</v>
      </c>
      <c r="E1366" s="1">
        <v>0</v>
      </c>
    </row>
    <row r="1367" spans="1:5" x14ac:dyDescent="0.35">
      <c r="A1367">
        <v>855</v>
      </c>
      <c r="B1367" t="s">
        <v>23</v>
      </c>
      <c r="C1367" s="1">
        <v>435.54689999999999</v>
      </c>
      <c r="D1367" s="1">
        <v>932.31880000000001</v>
      </c>
      <c r="E1367" s="1">
        <v>1.7371380000000001</v>
      </c>
    </row>
    <row r="1368" spans="1:5" x14ac:dyDescent="0.35">
      <c r="A1368">
        <v>860</v>
      </c>
      <c r="B1368" t="s">
        <v>17</v>
      </c>
      <c r="C1368" s="1">
        <v>0</v>
      </c>
      <c r="D1368" s="1">
        <v>0</v>
      </c>
      <c r="E1368" s="1">
        <v>0</v>
      </c>
    </row>
    <row r="1369" spans="1:5" x14ac:dyDescent="0.35">
      <c r="A1369">
        <v>860</v>
      </c>
      <c r="B1369" t="s">
        <v>18</v>
      </c>
      <c r="C1369" s="1">
        <v>0</v>
      </c>
      <c r="D1369" s="1">
        <v>0</v>
      </c>
      <c r="E1369" s="1">
        <v>0</v>
      </c>
    </row>
    <row r="1370" spans="1:5" x14ac:dyDescent="0.35">
      <c r="A1370">
        <v>860</v>
      </c>
      <c r="B1370" t="s">
        <v>19</v>
      </c>
      <c r="C1370" s="1">
        <v>0</v>
      </c>
      <c r="D1370" s="1">
        <v>0</v>
      </c>
      <c r="E1370" s="1">
        <v>0</v>
      </c>
    </row>
    <row r="1371" spans="1:5" x14ac:dyDescent="0.35">
      <c r="A1371">
        <v>860</v>
      </c>
      <c r="B1371" t="s">
        <v>20</v>
      </c>
      <c r="C1371" s="1">
        <v>0</v>
      </c>
      <c r="D1371" s="1">
        <v>0</v>
      </c>
      <c r="E1371" s="1">
        <v>0</v>
      </c>
    </row>
    <row r="1372" spans="1:5" x14ac:dyDescent="0.35">
      <c r="A1372">
        <v>860</v>
      </c>
      <c r="B1372" t="s">
        <v>21</v>
      </c>
      <c r="C1372" s="1">
        <v>0</v>
      </c>
      <c r="D1372" s="1">
        <v>0</v>
      </c>
      <c r="E1372" s="1">
        <v>0</v>
      </c>
    </row>
    <row r="1373" spans="1:5" x14ac:dyDescent="0.35">
      <c r="A1373">
        <v>860</v>
      </c>
      <c r="B1373" t="s">
        <v>22</v>
      </c>
      <c r="C1373" s="1">
        <v>0</v>
      </c>
      <c r="D1373" s="1">
        <v>0</v>
      </c>
      <c r="E1373" s="1">
        <v>0</v>
      </c>
    </row>
    <row r="1374" spans="1:5" x14ac:dyDescent="0.35">
      <c r="A1374">
        <v>860</v>
      </c>
      <c r="B1374" t="s">
        <v>23</v>
      </c>
      <c r="C1374" s="1">
        <v>428.16399999999999</v>
      </c>
      <c r="D1374" s="1">
        <v>914.75030000000004</v>
      </c>
      <c r="E1374" s="1">
        <v>1.7062090000000001</v>
      </c>
    </row>
    <row r="1375" spans="1:5" x14ac:dyDescent="0.35">
      <c r="A1375">
        <v>865</v>
      </c>
      <c r="B1375" t="s">
        <v>17</v>
      </c>
      <c r="C1375" s="1">
        <v>0</v>
      </c>
      <c r="D1375" s="1">
        <v>0</v>
      </c>
      <c r="E1375" s="1">
        <v>0</v>
      </c>
    </row>
    <row r="1376" spans="1:5" x14ac:dyDescent="0.35">
      <c r="A1376">
        <v>865</v>
      </c>
      <c r="B1376" t="s">
        <v>18</v>
      </c>
      <c r="C1376" s="1">
        <v>0</v>
      </c>
      <c r="D1376" s="1">
        <v>0</v>
      </c>
      <c r="E1376" s="1">
        <v>0</v>
      </c>
    </row>
    <row r="1377" spans="1:5" x14ac:dyDescent="0.35">
      <c r="A1377">
        <v>865</v>
      </c>
      <c r="B1377" t="s">
        <v>19</v>
      </c>
      <c r="C1377" s="1">
        <v>0</v>
      </c>
      <c r="D1377" s="1">
        <v>0</v>
      </c>
      <c r="E1377" s="1">
        <v>0</v>
      </c>
    </row>
    <row r="1378" spans="1:5" x14ac:dyDescent="0.35">
      <c r="A1378">
        <v>865</v>
      </c>
      <c r="B1378" t="s">
        <v>20</v>
      </c>
      <c r="C1378" s="1">
        <v>0</v>
      </c>
      <c r="D1378" s="1">
        <v>0</v>
      </c>
      <c r="E1378" s="1">
        <v>0</v>
      </c>
    </row>
    <row r="1379" spans="1:5" x14ac:dyDescent="0.35">
      <c r="A1379">
        <v>865</v>
      </c>
      <c r="B1379" t="s">
        <v>21</v>
      </c>
      <c r="C1379" s="1">
        <v>0</v>
      </c>
      <c r="D1379" s="1">
        <v>0</v>
      </c>
      <c r="E1379" s="1">
        <v>0</v>
      </c>
    </row>
    <row r="1380" spans="1:5" x14ac:dyDescent="0.35">
      <c r="A1380">
        <v>865</v>
      </c>
      <c r="B1380" t="s">
        <v>22</v>
      </c>
      <c r="C1380" s="1">
        <v>0</v>
      </c>
      <c r="D1380" s="1">
        <v>0</v>
      </c>
      <c r="E1380" s="1">
        <v>0</v>
      </c>
    </row>
    <row r="1381" spans="1:5" x14ac:dyDescent="0.35">
      <c r="A1381">
        <v>865</v>
      </c>
      <c r="B1381" t="s">
        <v>23</v>
      </c>
      <c r="C1381" s="1">
        <v>420.92070000000001</v>
      </c>
      <c r="D1381" s="1">
        <v>897.54549999999995</v>
      </c>
      <c r="E1381" s="1">
        <v>1.6758930000000001</v>
      </c>
    </row>
    <row r="1382" spans="1:5" x14ac:dyDescent="0.35">
      <c r="A1382">
        <v>870</v>
      </c>
      <c r="B1382" t="s">
        <v>17</v>
      </c>
      <c r="C1382" s="1">
        <v>0</v>
      </c>
      <c r="D1382" s="1">
        <v>0</v>
      </c>
      <c r="E1382" s="1">
        <v>0</v>
      </c>
    </row>
    <row r="1383" spans="1:5" x14ac:dyDescent="0.35">
      <c r="A1383">
        <v>870</v>
      </c>
      <c r="B1383" t="s">
        <v>18</v>
      </c>
      <c r="C1383" s="1">
        <v>0</v>
      </c>
      <c r="D1383" s="1">
        <v>0</v>
      </c>
      <c r="E1383" s="1">
        <v>0</v>
      </c>
    </row>
    <row r="1384" spans="1:5" x14ac:dyDescent="0.35">
      <c r="A1384">
        <v>870</v>
      </c>
      <c r="B1384" t="s">
        <v>19</v>
      </c>
      <c r="C1384" s="1">
        <v>0</v>
      </c>
      <c r="D1384" s="1">
        <v>0</v>
      </c>
      <c r="E1384" s="1">
        <v>0</v>
      </c>
    </row>
    <row r="1385" spans="1:5" x14ac:dyDescent="0.35">
      <c r="A1385">
        <v>870</v>
      </c>
      <c r="B1385" t="s">
        <v>20</v>
      </c>
      <c r="C1385" s="1">
        <v>0</v>
      </c>
      <c r="D1385" s="1">
        <v>0</v>
      </c>
      <c r="E1385" s="1">
        <v>0</v>
      </c>
    </row>
    <row r="1386" spans="1:5" x14ac:dyDescent="0.35">
      <c r="A1386">
        <v>870</v>
      </c>
      <c r="B1386" t="s">
        <v>21</v>
      </c>
      <c r="C1386" s="1">
        <v>0</v>
      </c>
      <c r="D1386" s="1">
        <v>0</v>
      </c>
      <c r="E1386" s="1">
        <v>0</v>
      </c>
    </row>
    <row r="1387" spans="1:5" x14ac:dyDescent="0.35">
      <c r="A1387">
        <v>870</v>
      </c>
      <c r="B1387" t="s">
        <v>22</v>
      </c>
      <c r="C1387" s="1">
        <v>0</v>
      </c>
      <c r="D1387" s="1">
        <v>0</v>
      </c>
      <c r="E1387" s="1">
        <v>0</v>
      </c>
    </row>
    <row r="1388" spans="1:5" x14ac:dyDescent="0.35">
      <c r="A1388">
        <v>870</v>
      </c>
      <c r="B1388" t="s">
        <v>23</v>
      </c>
      <c r="C1388" s="1">
        <v>413.81420000000003</v>
      </c>
      <c r="D1388" s="1">
        <v>880.69669999999996</v>
      </c>
      <c r="E1388" s="1">
        <v>1.6461790000000001</v>
      </c>
    </row>
    <row r="1389" spans="1:5" x14ac:dyDescent="0.35">
      <c r="A1389">
        <v>875</v>
      </c>
      <c r="B1389" t="s">
        <v>17</v>
      </c>
      <c r="C1389" s="1">
        <v>0</v>
      </c>
      <c r="D1389" s="1">
        <v>0</v>
      </c>
      <c r="E1389" s="1">
        <v>0</v>
      </c>
    </row>
    <row r="1390" spans="1:5" x14ac:dyDescent="0.35">
      <c r="A1390">
        <v>875</v>
      </c>
      <c r="B1390" t="s">
        <v>18</v>
      </c>
      <c r="C1390" s="1">
        <v>0</v>
      </c>
      <c r="D1390" s="1">
        <v>0</v>
      </c>
      <c r="E1390" s="1">
        <v>0</v>
      </c>
    </row>
    <row r="1391" spans="1:5" x14ac:dyDescent="0.35">
      <c r="A1391">
        <v>875</v>
      </c>
      <c r="B1391" t="s">
        <v>19</v>
      </c>
      <c r="C1391" s="1">
        <v>0</v>
      </c>
      <c r="D1391" s="1">
        <v>0</v>
      </c>
      <c r="E1391" s="1">
        <v>0</v>
      </c>
    </row>
    <row r="1392" spans="1:5" x14ac:dyDescent="0.35">
      <c r="A1392">
        <v>875</v>
      </c>
      <c r="B1392" t="s">
        <v>20</v>
      </c>
      <c r="C1392" s="1">
        <v>0</v>
      </c>
      <c r="D1392" s="1">
        <v>0</v>
      </c>
      <c r="E1392" s="1">
        <v>0</v>
      </c>
    </row>
    <row r="1393" spans="1:5" x14ac:dyDescent="0.35">
      <c r="A1393">
        <v>875</v>
      </c>
      <c r="B1393" t="s">
        <v>21</v>
      </c>
      <c r="C1393" s="1">
        <v>0</v>
      </c>
      <c r="D1393" s="1">
        <v>0</v>
      </c>
      <c r="E1393" s="1">
        <v>0</v>
      </c>
    </row>
    <row r="1394" spans="1:5" x14ac:dyDescent="0.35">
      <c r="A1394">
        <v>875</v>
      </c>
      <c r="B1394" t="s">
        <v>22</v>
      </c>
      <c r="C1394" s="1">
        <v>0</v>
      </c>
      <c r="D1394" s="1">
        <v>0</v>
      </c>
      <c r="E1394" s="1">
        <v>0</v>
      </c>
    </row>
    <row r="1395" spans="1:5" x14ac:dyDescent="0.35">
      <c r="A1395">
        <v>875</v>
      </c>
      <c r="B1395" t="s">
        <v>23</v>
      </c>
      <c r="C1395" s="1">
        <v>406.84179999999998</v>
      </c>
      <c r="D1395" s="1">
        <v>864.19619999999998</v>
      </c>
      <c r="E1395" s="1">
        <v>1.6170530000000001</v>
      </c>
    </row>
    <row r="1396" spans="1:5" x14ac:dyDescent="0.35">
      <c r="A1396">
        <v>880</v>
      </c>
      <c r="B1396" t="s">
        <v>17</v>
      </c>
      <c r="C1396" s="1">
        <v>0</v>
      </c>
      <c r="D1396" s="1">
        <v>0</v>
      </c>
      <c r="E1396" s="1">
        <v>0</v>
      </c>
    </row>
    <row r="1397" spans="1:5" x14ac:dyDescent="0.35">
      <c r="A1397">
        <v>880</v>
      </c>
      <c r="B1397" t="s">
        <v>18</v>
      </c>
      <c r="C1397" s="1">
        <v>0</v>
      </c>
      <c r="D1397" s="1">
        <v>0</v>
      </c>
      <c r="E1397" s="1">
        <v>0</v>
      </c>
    </row>
    <row r="1398" spans="1:5" x14ac:dyDescent="0.35">
      <c r="A1398">
        <v>880</v>
      </c>
      <c r="B1398" t="s">
        <v>19</v>
      </c>
      <c r="C1398" s="1">
        <v>0</v>
      </c>
      <c r="D1398" s="1">
        <v>0</v>
      </c>
      <c r="E1398" s="1">
        <v>0</v>
      </c>
    </row>
    <row r="1399" spans="1:5" x14ac:dyDescent="0.35">
      <c r="A1399">
        <v>880</v>
      </c>
      <c r="B1399" t="s">
        <v>20</v>
      </c>
      <c r="C1399" s="1">
        <v>0</v>
      </c>
      <c r="D1399" s="1">
        <v>0</v>
      </c>
      <c r="E1399" s="1">
        <v>0</v>
      </c>
    </row>
    <row r="1400" spans="1:5" x14ac:dyDescent="0.35">
      <c r="A1400">
        <v>880</v>
      </c>
      <c r="B1400" t="s">
        <v>21</v>
      </c>
      <c r="C1400" s="1">
        <v>0</v>
      </c>
      <c r="D1400" s="1">
        <v>0</v>
      </c>
      <c r="E1400" s="1">
        <v>0</v>
      </c>
    </row>
    <row r="1401" spans="1:5" x14ac:dyDescent="0.35">
      <c r="A1401">
        <v>880</v>
      </c>
      <c r="B1401" t="s">
        <v>22</v>
      </c>
      <c r="C1401" s="1">
        <v>0</v>
      </c>
      <c r="D1401" s="1">
        <v>0</v>
      </c>
      <c r="E1401" s="1">
        <v>0</v>
      </c>
    </row>
    <row r="1402" spans="1:5" x14ac:dyDescent="0.35">
      <c r="A1402">
        <v>880</v>
      </c>
      <c r="B1402" t="s">
        <v>23</v>
      </c>
      <c r="C1402" s="1">
        <v>400.00080000000003</v>
      </c>
      <c r="D1402" s="1">
        <v>848.03660000000002</v>
      </c>
      <c r="E1402" s="1">
        <v>1.588503</v>
      </c>
    </row>
    <row r="1403" spans="1:5" x14ac:dyDescent="0.35">
      <c r="A1403">
        <v>885</v>
      </c>
      <c r="B1403" t="s">
        <v>17</v>
      </c>
      <c r="C1403" s="1">
        <v>0</v>
      </c>
      <c r="D1403" s="1">
        <v>0</v>
      </c>
      <c r="E1403" s="1">
        <v>0</v>
      </c>
    </row>
    <row r="1404" spans="1:5" x14ac:dyDescent="0.35">
      <c r="A1404">
        <v>885</v>
      </c>
      <c r="B1404" t="s">
        <v>18</v>
      </c>
      <c r="C1404" s="1">
        <v>0</v>
      </c>
      <c r="D1404" s="1">
        <v>0</v>
      </c>
      <c r="E1404" s="1">
        <v>0</v>
      </c>
    </row>
    <row r="1405" spans="1:5" x14ac:dyDescent="0.35">
      <c r="A1405">
        <v>885</v>
      </c>
      <c r="B1405" t="s">
        <v>19</v>
      </c>
      <c r="C1405" s="1">
        <v>0</v>
      </c>
      <c r="D1405" s="1">
        <v>0</v>
      </c>
      <c r="E1405" s="1">
        <v>0</v>
      </c>
    </row>
    <row r="1406" spans="1:5" x14ac:dyDescent="0.35">
      <c r="A1406">
        <v>885</v>
      </c>
      <c r="B1406" t="s">
        <v>20</v>
      </c>
      <c r="C1406" s="1">
        <v>0</v>
      </c>
      <c r="D1406" s="1">
        <v>0</v>
      </c>
      <c r="E1406" s="1">
        <v>0</v>
      </c>
    </row>
    <row r="1407" spans="1:5" x14ac:dyDescent="0.35">
      <c r="A1407">
        <v>885</v>
      </c>
      <c r="B1407" t="s">
        <v>21</v>
      </c>
      <c r="C1407" s="1">
        <v>0</v>
      </c>
      <c r="D1407" s="1">
        <v>0</v>
      </c>
      <c r="E1407" s="1">
        <v>0</v>
      </c>
    </row>
    <row r="1408" spans="1:5" x14ac:dyDescent="0.35">
      <c r="A1408">
        <v>885</v>
      </c>
      <c r="B1408" t="s">
        <v>22</v>
      </c>
      <c r="C1408" s="1">
        <v>0</v>
      </c>
      <c r="D1408" s="1">
        <v>0</v>
      </c>
      <c r="E1408" s="1">
        <v>0</v>
      </c>
    </row>
    <row r="1409" spans="1:5" x14ac:dyDescent="0.35">
      <c r="A1409">
        <v>885</v>
      </c>
      <c r="B1409" t="s">
        <v>23</v>
      </c>
      <c r="C1409" s="1">
        <v>393.28870000000001</v>
      </c>
      <c r="D1409" s="1">
        <v>832.21069999999997</v>
      </c>
      <c r="E1409" s="1">
        <v>1.5605180000000001</v>
      </c>
    </row>
    <row r="1410" spans="1:5" x14ac:dyDescent="0.35">
      <c r="A1410">
        <v>890</v>
      </c>
      <c r="B1410" t="s">
        <v>17</v>
      </c>
      <c r="C1410" s="1">
        <v>0</v>
      </c>
      <c r="D1410" s="1">
        <v>0</v>
      </c>
      <c r="E1410" s="1">
        <v>0</v>
      </c>
    </row>
    <row r="1411" spans="1:5" x14ac:dyDescent="0.35">
      <c r="A1411">
        <v>890</v>
      </c>
      <c r="B1411" t="s">
        <v>18</v>
      </c>
      <c r="C1411" s="1">
        <v>0</v>
      </c>
      <c r="D1411" s="1">
        <v>0</v>
      </c>
      <c r="E1411" s="1">
        <v>0</v>
      </c>
    </row>
    <row r="1412" spans="1:5" x14ac:dyDescent="0.35">
      <c r="A1412">
        <v>890</v>
      </c>
      <c r="B1412" t="s">
        <v>19</v>
      </c>
      <c r="C1412" s="1">
        <v>0</v>
      </c>
      <c r="D1412" s="1">
        <v>0</v>
      </c>
      <c r="E1412" s="1">
        <v>0</v>
      </c>
    </row>
    <row r="1413" spans="1:5" x14ac:dyDescent="0.35">
      <c r="A1413">
        <v>890</v>
      </c>
      <c r="B1413" t="s">
        <v>20</v>
      </c>
      <c r="C1413" s="1">
        <v>0</v>
      </c>
      <c r="D1413" s="1">
        <v>0</v>
      </c>
      <c r="E1413" s="1">
        <v>0</v>
      </c>
    </row>
    <row r="1414" spans="1:5" x14ac:dyDescent="0.35">
      <c r="A1414">
        <v>890</v>
      </c>
      <c r="B1414" t="s">
        <v>21</v>
      </c>
      <c r="C1414" s="1">
        <v>0</v>
      </c>
      <c r="D1414" s="1">
        <v>0</v>
      </c>
      <c r="E1414" s="1">
        <v>0</v>
      </c>
    </row>
    <row r="1415" spans="1:5" x14ac:dyDescent="0.35">
      <c r="A1415">
        <v>890</v>
      </c>
      <c r="B1415" t="s">
        <v>22</v>
      </c>
      <c r="C1415" s="1">
        <v>0</v>
      </c>
      <c r="D1415" s="1">
        <v>0</v>
      </c>
      <c r="E1415" s="1">
        <v>0</v>
      </c>
    </row>
    <row r="1416" spans="1:5" x14ac:dyDescent="0.35">
      <c r="A1416">
        <v>890</v>
      </c>
      <c r="B1416" t="s">
        <v>23</v>
      </c>
      <c r="C1416" s="1">
        <v>386.7029</v>
      </c>
      <c r="D1416" s="1">
        <v>816.71140000000003</v>
      </c>
      <c r="E1416" s="1">
        <v>1.5330859999999999</v>
      </c>
    </row>
    <row r="1417" spans="1:5" x14ac:dyDescent="0.35">
      <c r="A1417">
        <v>895</v>
      </c>
      <c r="B1417" t="s">
        <v>17</v>
      </c>
      <c r="C1417" s="1">
        <v>0</v>
      </c>
      <c r="D1417" s="1">
        <v>0</v>
      </c>
      <c r="E1417" s="1">
        <v>0</v>
      </c>
    </row>
    <row r="1418" spans="1:5" x14ac:dyDescent="0.35">
      <c r="A1418">
        <v>895</v>
      </c>
      <c r="B1418" t="s">
        <v>18</v>
      </c>
      <c r="C1418" s="1">
        <v>0</v>
      </c>
      <c r="D1418" s="1">
        <v>0</v>
      </c>
      <c r="E1418" s="1">
        <v>0</v>
      </c>
    </row>
    <row r="1419" spans="1:5" x14ac:dyDescent="0.35">
      <c r="A1419">
        <v>895</v>
      </c>
      <c r="B1419" t="s">
        <v>19</v>
      </c>
      <c r="C1419" s="1">
        <v>0</v>
      </c>
      <c r="D1419" s="1">
        <v>0</v>
      </c>
      <c r="E1419" s="1">
        <v>0</v>
      </c>
    </row>
    <row r="1420" spans="1:5" x14ac:dyDescent="0.35">
      <c r="A1420">
        <v>895</v>
      </c>
      <c r="B1420" t="s">
        <v>20</v>
      </c>
      <c r="C1420" s="1">
        <v>0</v>
      </c>
      <c r="D1420" s="1">
        <v>0</v>
      </c>
      <c r="E1420" s="1">
        <v>0</v>
      </c>
    </row>
    <row r="1421" spans="1:5" x14ac:dyDescent="0.35">
      <c r="A1421">
        <v>895</v>
      </c>
      <c r="B1421" t="s">
        <v>21</v>
      </c>
      <c r="C1421" s="1">
        <v>0</v>
      </c>
      <c r="D1421" s="1">
        <v>0</v>
      </c>
      <c r="E1421" s="1">
        <v>0</v>
      </c>
    </row>
    <row r="1422" spans="1:5" x14ac:dyDescent="0.35">
      <c r="A1422">
        <v>895</v>
      </c>
      <c r="B1422" t="s">
        <v>22</v>
      </c>
      <c r="C1422" s="1">
        <v>0</v>
      </c>
      <c r="D1422" s="1">
        <v>0</v>
      </c>
      <c r="E1422" s="1">
        <v>0</v>
      </c>
    </row>
    <row r="1423" spans="1:5" x14ac:dyDescent="0.35">
      <c r="A1423">
        <v>895</v>
      </c>
      <c r="B1423" t="s">
        <v>23</v>
      </c>
      <c r="C1423" s="1">
        <v>380.24090000000001</v>
      </c>
      <c r="D1423" s="1">
        <v>801.53150000000005</v>
      </c>
      <c r="E1423" s="1">
        <v>1.506195</v>
      </c>
    </row>
    <row r="1424" spans="1:5" x14ac:dyDescent="0.35">
      <c r="A1424">
        <v>900</v>
      </c>
      <c r="B1424" t="s">
        <v>17</v>
      </c>
      <c r="C1424" s="1">
        <v>0</v>
      </c>
      <c r="D1424" s="1">
        <v>0</v>
      </c>
      <c r="E1424" s="1">
        <v>0</v>
      </c>
    </row>
    <row r="1425" spans="1:5" x14ac:dyDescent="0.35">
      <c r="A1425">
        <v>900</v>
      </c>
      <c r="B1425" t="s">
        <v>18</v>
      </c>
      <c r="C1425" s="1">
        <v>0</v>
      </c>
      <c r="D1425" s="1">
        <v>0</v>
      </c>
      <c r="E1425" s="1">
        <v>0</v>
      </c>
    </row>
    <row r="1426" spans="1:5" x14ac:dyDescent="0.35">
      <c r="A1426">
        <v>900</v>
      </c>
      <c r="B1426" t="s">
        <v>19</v>
      </c>
      <c r="C1426" s="1">
        <v>0</v>
      </c>
      <c r="D1426" s="1">
        <v>0</v>
      </c>
      <c r="E1426" s="1">
        <v>0</v>
      </c>
    </row>
    <row r="1427" spans="1:5" x14ac:dyDescent="0.35">
      <c r="A1427">
        <v>900</v>
      </c>
      <c r="B1427" t="s">
        <v>20</v>
      </c>
      <c r="C1427" s="1">
        <v>0</v>
      </c>
      <c r="D1427" s="1">
        <v>0</v>
      </c>
      <c r="E1427" s="1">
        <v>0</v>
      </c>
    </row>
    <row r="1428" spans="1:5" x14ac:dyDescent="0.35">
      <c r="A1428">
        <v>900</v>
      </c>
      <c r="B1428" t="s">
        <v>21</v>
      </c>
      <c r="C1428" s="1">
        <v>0</v>
      </c>
      <c r="D1428" s="1">
        <v>0</v>
      </c>
      <c r="E1428" s="1">
        <v>0</v>
      </c>
    </row>
    <row r="1429" spans="1:5" x14ac:dyDescent="0.35">
      <c r="A1429">
        <v>900</v>
      </c>
      <c r="B1429" t="s">
        <v>22</v>
      </c>
      <c r="C1429" s="1">
        <v>0</v>
      </c>
      <c r="D1429" s="1">
        <v>0</v>
      </c>
      <c r="E1429" s="1">
        <v>0</v>
      </c>
    </row>
    <row r="1430" spans="1:5" x14ac:dyDescent="0.35">
      <c r="A1430">
        <v>900</v>
      </c>
      <c r="B1430" t="s">
        <v>23</v>
      </c>
      <c r="C1430" s="1">
        <v>373.90039999999999</v>
      </c>
      <c r="D1430" s="1">
        <v>786.66430000000003</v>
      </c>
      <c r="E1430" s="1">
        <v>1.4798340000000001</v>
      </c>
    </row>
    <row r="1431" spans="1:5" x14ac:dyDescent="0.35">
      <c r="A1431">
        <v>905</v>
      </c>
      <c r="B1431" t="s">
        <v>17</v>
      </c>
      <c r="C1431" s="1">
        <v>0</v>
      </c>
      <c r="D1431" s="1">
        <v>0</v>
      </c>
      <c r="E1431" s="1">
        <v>0</v>
      </c>
    </row>
    <row r="1432" spans="1:5" x14ac:dyDescent="0.35">
      <c r="A1432">
        <v>905</v>
      </c>
      <c r="B1432" t="s">
        <v>18</v>
      </c>
      <c r="C1432" s="1">
        <v>0</v>
      </c>
      <c r="D1432" s="1">
        <v>0</v>
      </c>
      <c r="E1432" s="1">
        <v>0</v>
      </c>
    </row>
    <row r="1433" spans="1:5" x14ac:dyDescent="0.35">
      <c r="A1433">
        <v>905</v>
      </c>
      <c r="B1433" t="s">
        <v>19</v>
      </c>
      <c r="C1433" s="1">
        <v>0</v>
      </c>
      <c r="D1433" s="1">
        <v>0</v>
      </c>
      <c r="E1433" s="1">
        <v>0</v>
      </c>
    </row>
    <row r="1434" spans="1:5" x14ac:dyDescent="0.35">
      <c r="A1434">
        <v>905</v>
      </c>
      <c r="B1434" t="s">
        <v>20</v>
      </c>
      <c r="C1434" s="1">
        <v>0</v>
      </c>
      <c r="D1434" s="1">
        <v>0</v>
      </c>
      <c r="E1434" s="1">
        <v>0</v>
      </c>
    </row>
    <row r="1435" spans="1:5" x14ac:dyDescent="0.35">
      <c r="A1435">
        <v>905</v>
      </c>
      <c r="B1435" t="s">
        <v>21</v>
      </c>
      <c r="C1435" s="1">
        <v>0</v>
      </c>
      <c r="D1435" s="1">
        <v>0</v>
      </c>
      <c r="E1435" s="1">
        <v>0</v>
      </c>
    </row>
    <row r="1436" spans="1:5" x14ac:dyDescent="0.35">
      <c r="A1436">
        <v>905</v>
      </c>
      <c r="B1436" t="s">
        <v>22</v>
      </c>
      <c r="C1436" s="1">
        <v>0</v>
      </c>
      <c r="D1436" s="1">
        <v>0</v>
      </c>
      <c r="E1436" s="1">
        <v>0</v>
      </c>
    </row>
    <row r="1437" spans="1:5" x14ac:dyDescent="0.35">
      <c r="A1437">
        <v>905</v>
      </c>
      <c r="B1437" t="s">
        <v>23</v>
      </c>
      <c r="C1437" s="1">
        <v>367.67880000000002</v>
      </c>
      <c r="D1437" s="1">
        <v>772.10320000000002</v>
      </c>
      <c r="E1437" s="1">
        <v>1.453992</v>
      </c>
    </row>
    <row r="1438" spans="1:5" x14ac:dyDescent="0.35">
      <c r="A1438">
        <v>910</v>
      </c>
      <c r="B1438" t="s">
        <v>17</v>
      </c>
      <c r="C1438" s="1">
        <v>0</v>
      </c>
      <c r="D1438" s="1">
        <v>0</v>
      </c>
      <c r="E1438" s="1">
        <v>0</v>
      </c>
    </row>
    <row r="1439" spans="1:5" x14ac:dyDescent="0.35">
      <c r="A1439">
        <v>910</v>
      </c>
      <c r="B1439" t="s">
        <v>18</v>
      </c>
      <c r="C1439" s="1">
        <v>0</v>
      </c>
      <c r="D1439" s="1">
        <v>0</v>
      </c>
      <c r="E1439" s="1">
        <v>0</v>
      </c>
    </row>
    <row r="1440" spans="1:5" x14ac:dyDescent="0.35">
      <c r="A1440">
        <v>910</v>
      </c>
      <c r="B1440" t="s">
        <v>19</v>
      </c>
      <c r="C1440" s="1">
        <v>0</v>
      </c>
      <c r="D1440" s="1">
        <v>0</v>
      </c>
      <c r="E1440" s="1">
        <v>0</v>
      </c>
    </row>
    <row r="1441" spans="1:5" x14ac:dyDescent="0.35">
      <c r="A1441">
        <v>910</v>
      </c>
      <c r="B1441" t="s">
        <v>20</v>
      </c>
      <c r="C1441" s="1">
        <v>0</v>
      </c>
      <c r="D1441" s="1">
        <v>0</v>
      </c>
      <c r="E1441" s="1">
        <v>0</v>
      </c>
    </row>
    <row r="1442" spans="1:5" x14ac:dyDescent="0.35">
      <c r="A1442">
        <v>910</v>
      </c>
      <c r="B1442" t="s">
        <v>21</v>
      </c>
      <c r="C1442" s="1">
        <v>0</v>
      </c>
      <c r="D1442" s="1">
        <v>0</v>
      </c>
      <c r="E1442" s="1">
        <v>0</v>
      </c>
    </row>
    <row r="1443" spans="1:5" x14ac:dyDescent="0.35">
      <c r="A1443">
        <v>910</v>
      </c>
      <c r="B1443" t="s">
        <v>22</v>
      </c>
      <c r="C1443" s="1">
        <v>0</v>
      </c>
      <c r="D1443" s="1">
        <v>0</v>
      </c>
      <c r="E1443" s="1">
        <v>0</v>
      </c>
    </row>
    <row r="1444" spans="1:5" x14ac:dyDescent="0.35">
      <c r="A1444">
        <v>910</v>
      </c>
      <c r="B1444" t="s">
        <v>23</v>
      </c>
      <c r="C1444" s="1">
        <v>361.57389999999998</v>
      </c>
      <c r="D1444" s="1">
        <v>757.84140000000002</v>
      </c>
      <c r="E1444" s="1">
        <v>1.4286589999999999</v>
      </c>
    </row>
    <row r="1445" spans="1:5" x14ac:dyDescent="0.35">
      <c r="A1445">
        <v>915</v>
      </c>
      <c r="B1445" t="s">
        <v>17</v>
      </c>
      <c r="C1445" s="1">
        <v>0</v>
      </c>
      <c r="D1445" s="1">
        <v>0</v>
      </c>
      <c r="E1445" s="1">
        <v>0</v>
      </c>
    </row>
    <row r="1446" spans="1:5" x14ac:dyDescent="0.35">
      <c r="A1446">
        <v>915</v>
      </c>
      <c r="B1446" t="s">
        <v>18</v>
      </c>
      <c r="C1446" s="1">
        <v>0</v>
      </c>
      <c r="D1446" s="1">
        <v>0</v>
      </c>
      <c r="E1446" s="1">
        <v>0</v>
      </c>
    </row>
    <row r="1447" spans="1:5" x14ac:dyDescent="0.35">
      <c r="A1447">
        <v>915</v>
      </c>
      <c r="B1447" t="s">
        <v>19</v>
      </c>
      <c r="C1447" s="1">
        <v>0</v>
      </c>
      <c r="D1447" s="1">
        <v>0</v>
      </c>
      <c r="E1447" s="1">
        <v>0</v>
      </c>
    </row>
    <row r="1448" spans="1:5" x14ac:dyDescent="0.35">
      <c r="A1448">
        <v>915</v>
      </c>
      <c r="B1448" t="s">
        <v>20</v>
      </c>
      <c r="C1448" s="1">
        <v>0</v>
      </c>
      <c r="D1448" s="1">
        <v>0</v>
      </c>
      <c r="E1448" s="1">
        <v>0</v>
      </c>
    </row>
    <row r="1449" spans="1:5" x14ac:dyDescent="0.35">
      <c r="A1449">
        <v>915</v>
      </c>
      <c r="B1449" t="s">
        <v>21</v>
      </c>
      <c r="C1449" s="1">
        <v>0</v>
      </c>
      <c r="D1449" s="1">
        <v>0</v>
      </c>
      <c r="E1449" s="1">
        <v>0</v>
      </c>
    </row>
    <row r="1450" spans="1:5" x14ac:dyDescent="0.35">
      <c r="A1450">
        <v>915</v>
      </c>
      <c r="B1450" t="s">
        <v>22</v>
      </c>
      <c r="C1450" s="1">
        <v>0</v>
      </c>
      <c r="D1450" s="1">
        <v>0</v>
      </c>
      <c r="E1450" s="1">
        <v>0</v>
      </c>
    </row>
    <row r="1451" spans="1:5" x14ac:dyDescent="0.35">
      <c r="A1451">
        <v>915</v>
      </c>
      <c r="B1451" t="s">
        <v>23</v>
      </c>
      <c r="C1451" s="1">
        <v>355.58330000000001</v>
      </c>
      <c r="D1451" s="1">
        <v>743.87260000000003</v>
      </c>
      <c r="E1451" s="1">
        <v>1.403823</v>
      </c>
    </row>
    <row r="1452" spans="1:5" x14ac:dyDescent="0.35">
      <c r="A1452">
        <v>920</v>
      </c>
      <c r="B1452" t="s">
        <v>17</v>
      </c>
      <c r="C1452" s="1">
        <v>0</v>
      </c>
      <c r="D1452" s="1">
        <v>0</v>
      </c>
      <c r="E1452" s="1">
        <v>0</v>
      </c>
    </row>
    <row r="1453" spans="1:5" x14ac:dyDescent="0.35">
      <c r="A1453">
        <v>920</v>
      </c>
      <c r="B1453" t="s">
        <v>18</v>
      </c>
      <c r="C1453" s="1">
        <v>0</v>
      </c>
      <c r="D1453" s="1">
        <v>0</v>
      </c>
      <c r="E1453" s="1">
        <v>0</v>
      </c>
    </row>
    <row r="1454" spans="1:5" x14ac:dyDescent="0.35">
      <c r="A1454">
        <v>920</v>
      </c>
      <c r="B1454" t="s">
        <v>19</v>
      </c>
      <c r="C1454" s="1">
        <v>0</v>
      </c>
      <c r="D1454" s="1">
        <v>0</v>
      </c>
      <c r="E1454" s="1">
        <v>0</v>
      </c>
    </row>
    <row r="1455" spans="1:5" x14ac:dyDescent="0.35">
      <c r="A1455">
        <v>920</v>
      </c>
      <c r="B1455" t="s">
        <v>20</v>
      </c>
      <c r="C1455" s="1">
        <v>0</v>
      </c>
      <c r="D1455" s="1">
        <v>0</v>
      </c>
      <c r="E1455" s="1">
        <v>0</v>
      </c>
    </row>
    <row r="1456" spans="1:5" x14ac:dyDescent="0.35">
      <c r="A1456">
        <v>920</v>
      </c>
      <c r="B1456" t="s">
        <v>21</v>
      </c>
      <c r="C1456" s="1">
        <v>0</v>
      </c>
      <c r="D1456" s="1">
        <v>0</v>
      </c>
      <c r="E1456" s="1">
        <v>0</v>
      </c>
    </row>
    <row r="1457" spans="1:5" x14ac:dyDescent="0.35">
      <c r="A1457">
        <v>920</v>
      </c>
      <c r="B1457" t="s">
        <v>22</v>
      </c>
      <c r="C1457" s="1">
        <v>0</v>
      </c>
      <c r="D1457" s="1">
        <v>0</v>
      </c>
      <c r="E1457" s="1">
        <v>0</v>
      </c>
    </row>
    <row r="1458" spans="1:5" x14ac:dyDescent="0.35">
      <c r="A1458">
        <v>920</v>
      </c>
      <c r="B1458" t="s">
        <v>23</v>
      </c>
      <c r="C1458" s="1">
        <v>349.70479999999998</v>
      </c>
      <c r="D1458" s="1">
        <v>730.19060000000002</v>
      </c>
      <c r="E1458" s="1">
        <v>1.379475</v>
      </c>
    </row>
    <row r="1459" spans="1:5" x14ac:dyDescent="0.35">
      <c r="A1459">
        <v>925</v>
      </c>
      <c r="B1459" t="s">
        <v>17</v>
      </c>
      <c r="C1459" s="1">
        <v>0</v>
      </c>
      <c r="D1459" s="1">
        <v>0</v>
      </c>
      <c r="E1459" s="1">
        <v>0</v>
      </c>
    </row>
    <row r="1460" spans="1:5" x14ac:dyDescent="0.35">
      <c r="A1460">
        <v>925</v>
      </c>
      <c r="B1460" t="s">
        <v>18</v>
      </c>
      <c r="C1460" s="1">
        <v>0</v>
      </c>
      <c r="D1460" s="1">
        <v>0</v>
      </c>
      <c r="E1460" s="1">
        <v>0</v>
      </c>
    </row>
    <row r="1461" spans="1:5" x14ac:dyDescent="0.35">
      <c r="A1461">
        <v>925</v>
      </c>
      <c r="B1461" t="s">
        <v>19</v>
      </c>
      <c r="C1461" s="1">
        <v>0</v>
      </c>
      <c r="D1461" s="1">
        <v>0</v>
      </c>
      <c r="E1461" s="1">
        <v>0</v>
      </c>
    </row>
    <row r="1462" spans="1:5" x14ac:dyDescent="0.35">
      <c r="A1462">
        <v>925</v>
      </c>
      <c r="B1462" t="s">
        <v>20</v>
      </c>
      <c r="C1462" s="1">
        <v>0</v>
      </c>
      <c r="D1462" s="1">
        <v>0</v>
      </c>
      <c r="E1462" s="1">
        <v>0</v>
      </c>
    </row>
    <row r="1463" spans="1:5" x14ac:dyDescent="0.35">
      <c r="A1463">
        <v>925</v>
      </c>
      <c r="B1463" t="s">
        <v>21</v>
      </c>
      <c r="C1463" s="1">
        <v>0</v>
      </c>
      <c r="D1463" s="1">
        <v>0</v>
      </c>
      <c r="E1463" s="1">
        <v>0</v>
      </c>
    </row>
    <row r="1464" spans="1:5" x14ac:dyDescent="0.35">
      <c r="A1464">
        <v>925</v>
      </c>
      <c r="B1464" t="s">
        <v>22</v>
      </c>
      <c r="C1464" s="1">
        <v>0</v>
      </c>
      <c r="D1464" s="1">
        <v>0</v>
      </c>
      <c r="E1464" s="1">
        <v>0</v>
      </c>
    </row>
    <row r="1465" spans="1:5" x14ac:dyDescent="0.35">
      <c r="A1465">
        <v>925</v>
      </c>
      <c r="B1465" t="s">
        <v>23</v>
      </c>
      <c r="C1465" s="1">
        <v>343.93610000000001</v>
      </c>
      <c r="D1465" s="1">
        <v>716.78899999999999</v>
      </c>
      <c r="E1465" s="1">
        <v>1.355604</v>
      </c>
    </row>
    <row r="1466" spans="1:5" x14ac:dyDescent="0.35">
      <c r="A1466">
        <v>930</v>
      </c>
      <c r="B1466" t="s">
        <v>17</v>
      </c>
      <c r="C1466" s="1">
        <v>0</v>
      </c>
      <c r="D1466" s="1">
        <v>0</v>
      </c>
      <c r="E1466" s="1">
        <v>0</v>
      </c>
    </row>
    <row r="1467" spans="1:5" x14ac:dyDescent="0.35">
      <c r="A1467">
        <v>930</v>
      </c>
      <c r="B1467" t="s">
        <v>18</v>
      </c>
      <c r="C1467" s="1">
        <v>0</v>
      </c>
      <c r="D1467" s="1">
        <v>0</v>
      </c>
      <c r="E1467" s="1">
        <v>0</v>
      </c>
    </row>
    <row r="1468" spans="1:5" x14ac:dyDescent="0.35">
      <c r="A1468">
        <v>930</v>
      </c>
      <c r="B1468" t="s">
        <v>19</v>
      </c>
      <c r="C1468" s="1">
        <v>0</v>
      </c>
      <c r="D1468" s="1">
        <v>0</v>
      </c>
      <c r="E1468" s="1">
        <v>0</v>
      </c>
    </row>
    <row r="1469" spans="1:5" x14ac:dyDescent="0.35">
      <c r="A1469">
        <v>930</v>
      </c>
      <c r="B1469" t="s">
        <v>20</v>
      </c>
      <c r="C1469" s="1">
        <v>0</v>
      </c>
      <c r="D1469" s="1">
        <v>0</v>
      </c>
      <c r="E1469" s="1">
        <v>0</v>
      </c>
    </row>
    <row r="1470" spans="1:5" x14ac:dyDescent="0.35">
      <c r="A1470">
        <v>930</v>
      </c>
      <c r="B1470" t="s">
        <v>21</v>
      </c>
      <c r="C1470" s="1">
        <v>0</v>
      </c>
      <c r="D1470" s="1">
        <v>0</v>
      </c>
      <c r="E1470" s="1">
        <v>0</v>
      </c>
    </row>
    <row r="1471" spans="1:5" x14ac:dyDescent="0.35">
      <c r="A1471">
        <v>930</v>
      </c>
      <c r="B1471" t="s">
        <v>22</v>
      </c>
      <c r="C1471" s="1">
        <v>0</v>
      </c>
      <c r="D1471" s="1">
        <v>0</v>
      </c>
      <c r="E1471" s="1">
        <v>0</v>
      </c>
    </row>
    <row r="1472" spans="1:5" x14ac:dyDescent="0.35">
      <c r="A1472">
        <v>930</v>
      </c>
      <c r="B1472" t="s">
        <v>23</v>
      </c>
      <c r="C1472" s="1">
        <v>338.27519999999998</v>
      </c>
      <c r="D1472" s="1">
        <v>703.66200000000003</v>
      </c>
      <c r="E1472" s="1">
        <v>1.332201</v>
      </c>
    </row>
    <row r="1473" spans="1:5" x14ac:dyDescent="0.35">
      <c r="A1473">
        <v>935</v>
      </c>
      <c r="B1473" t="s">
        <v>17</v>
      </c>
      <c r="C1473" s="1">
        <v>0</v>
      </c>
      <c r="D1473" s="1">
        <v>0</v>
      </c>
      <c r="E1473" s="1">
        <v>0</v>
      </c>
    </row>
    <row r="1474" spans="1:5" x14ac:dyDescent="0.35">
      <c r="A1474">
        <v>935</v>
      </c>
      <c r="B1474" t="s">
        <v>18</v>
      </c>
      <c r="C1474" s="1">
        <v>0</v>
      </c>
      <c r="D1474" s="1">
        <v>0</v>
      </c>
      <c r="E1474" s="1">
        <v>0</v>
      </c>
    </row>
    <row r="1475" spans="1:5" x14ac:dyDescent="0.35">
      <c r="A1475">
        <v>935</v>
      </c>
      <c r="B1475" t="s">
        <v>19</v>
      </c>
      <c r="C1475" s="1">
        <v>0</v>
      </c>
      <c r="D1475" s="1">
        <v>0</v>
      </c>
      <c r="E1475" s="1">
        <v>0</v>
      </c>
    </row>
    <row r="1476" spans="1:5" x14ac:dyDescent="0.35">
      <c r="A1476">
        <v>935</v>
      </c>
      <c r="B1476" t="s">
        <v>20</v>
      </c>
      <c r="C1476" s="1">
        <v>0</v>
      </c>
      <c r="D1476" s="1">
        <v>0</v>
      </c>
      <c r="E1476" s="1">
        <v>0</v>
      </c>
    </row>
    <row r="1477" spans="1:5" x14ac:dyDescent="0.35">
      <c r="A1477">
        <v>935</v>
      </c>
      <c r="B1477" t="s">
        <v>21</v>
      </c>
      <c r="C1477" s="1">
        <v>0</v>
      </c>
      <c r="D1477" s="1">
        <v>0</v>
      </c>
      <c r="E1477" s="1">
        <v>0</v>
      </c>
    </row>
    <row r="1478" spans="1:5" x14ac:dyDescent="0.35">
      <c r="A1478">
        <v>935</v>
      </c>
      <c r="B1478" t="s">
        <v>22</v>
      </c>
      <c r="C1478" s="1">
        <v>0</v>
      </c>
      <c r="D1478" s="1">
        <v>0</v>
      </c>
      <c r="E1478" s="1">
        <v>0</v>
      </c>
    </row>
    <row r="1479" spans="1:5" x14ac:dyDescent="0.35">
      <c r="A1479">
        <v>935</v>
      </c>
      <c r="B1479" t="s">
        <v>23</v>
      </c>
      <c r="C1479" s="1">
        <v>332.71980000000002</v>
      </c>
      <c r="D1479" s="1">
        <v>690.80359999999996</v>
      </c>
      <c r="E1479" s="1">
        <v>1.3092550000000001</v>
      </c>
    </row>
    <row r="1480" spans="1:5" x14ac:dyDescent="0.35">
      <c r="A1480">
        <v>940</v>
      </c>
      <c r="B1480" t="s">
        <v>17</v>
      </c>
      <c r="C1480" s="1">
        <v>0</v>
      </c>
      <c r="D1480" s="1">
        <v>0</v>
      </c>
      <c r="E1480" s="1">
        <v>0</v>
      </c>
    </row>
    <row r="1481" spans="1:5" x14ac:dyDescent="0.35">
      <c r="A1481">
        <v>940</v>
      </c>
      <c r="B1481" t="s">
        <v>18</v>
      </c>
      <c r="C1481" s="1">
        <v>0</v>
      </c>
      <c r="D1481" s="1">
        <v>0</v>
      </c>
      <c r="E1481" s="1">
        <v>0</v>
      </c>
    </row>
    <row r="1482" spans="1:5" x14ac:dyDescent="0.35">
      <c r="A1482">
        <v>940</v>
      </c>
      <c r="B1482" t="s">
        <v>19</v>
      </c>
      <c r="C1482" s="1">
        <v>0</v>
      </c>
      <c r="D1482" s="1">
        <v>0</v>
      </c>
      <c r="E1482" s="1">
        <v>0</v>
      </c>
    </row>
    <row r="1483" spans="1:5" x14ac:dyDescent="0.35">
      <c r="A1483">
        <v>940</v>
      </c>
      <c r="B1483" t="s">
        <v>20</v>
      </c>
      <c r="C1483" s="1">
        <v>0</v>
      </c>
      <c r="D1483" s="1">
        <v>0</v>
      </c>
      <c r="E1483" s="1">
        <v>0</v>
      </c>
    </row>
    <row r="1484" spans="1:5" x14ac:dyDescent="0.35">
      <c r="A1484">
        <v>940</v>
      </c>
      <c r="B1484" t="s">
        <v>21</v>
      </c>
      <c r="C1484" s="1">
        <v>0</v>
      </c>
      <c r="D1484" s="1">
        <v>0</v>
      </c>
      <c r="E1484" s="1">
        <v>0</v>
      </c>
    </row>
    <row r="1485" spans="1:5" x14ac:dyDescent="0.35">
      <c r="A1485">
        <v>940</v>
      </c>
      <c r="B1485" t="s">
        <v>22</v>
      </c>
      <c r="C1485" s="1">
        <v>0</v>
      </c>
      <c r="D1485" s="1">
        <v>0</v>
      </c>
      <c r="E1485" s="1">
        <v>0</v>
      </c>
    </row>
    <row r="1486" spans="1:5" x14ac:dyDescent="0.35">
      <c r="A1486">
        <v>940</v>
      </c>
      <c r="B1486" t="s">
        <v>23</v>
      </c>
      <c r="C1486" s="1">
        <v>327.2679</v>
      </c>
      <c r="D1486" s="1">
        <v>678.20799999999997</v>
      </c>
      <c r="E1486" s="1">
        <v>1.2867569999999999</v>
      </c>
    </row>
    <row r="1487" spans="1:5" x14ac:dyDescent="0.35">
      <c r="A1487">
        <v>945</v>
      </c>
      <c r="B1487" t="s">
        <v>17</v>
      </c>
      <c r="C1487" s="1">
        <v>0</v>
      </c>
      <c r="D1487" s="1">
        <v>0</v>
      </c>
      <c r="E1487" s="1">
        <v>0</v>
      </c>
    </row>
    <row r="1488" spans="1:5" x14ac:dyDescent="0.35">
      <c r="A1488">
        <v>945</v>
      </c>
      <c r="B1488" t="s">
        <v>18</v>
      </c>
      <c r="C1488" s="1">
        <v>0</v>
      </c>
      <c r="D1488" s="1">
        <v>0</v>
      </c>
      <c r="E1488" s="1">
        <v>0</v>
      </c>
    </row>
    <row r="1489" spans="1:5" x14ac:dyDescent="0.35">
      <c r="A1489">
        <v>945</v>
      </c>
      <c r="B1489" t="s">
        <v>19</v>
      </c>
      <c r="C1489" s="1">
        <v>0</v>
      </c>
      <c r="D1489" s="1">
        <v>0</v>
      </c>
      <c r="E1489" s="1">
        <v>0</v>
      </c>
    </row>
    <row r="1490" spans="1:5" x14ac:dyDescent="0.35">
      <c r="A1490">
        <v>945</v>
      </c>
      <c r="B1490" t="s">
        <v>20</v>
      </c>
      <c r="C1490" s="1">
        <v>0</v>
      </c>
      <c r="D1490" s="1">
        <v>0</v>
      </c>
      <c r="E1490" s="1">
        <v>0</v>
      </c>
    </row>
    <row r="1491" spans="1:5" x14ac:dyDescent="0.35">
      <c r="A1491">
        <v>945</v>
      </c>
      <c r="B1491" t="s">
        <v>21</v>
      </c>
      <c r="C1491" s="1">
        <v>0</v>
      </c>
      <c r="D1491" s="1">
        <v>0</v>
      </c>
      <c r="E1491" s="1">
        <v>0</v>
      </c>
    </row>
    <row r="1492" spans="1:5" x14ac:dyDescent="0.35">
      <c r="A1492">
        <v>945</v>
      </c>
      <c r="B1492" t="s">
        <v>22</v>
      </c>
      <c r="C1492" s="1">
        <v>0</v>
      </c>
      <c r="D1492" s="1">
        <v>0</v>
      </c>
      <c r="E1492" s="1">
        <v>0</v>
      </c>
    </row>
    <row r="1493" spans="1:5" x14ac:dyDescent="0.35">
      <c r="A1493">
        <v>945</v>
      </c>
      <c r="B1493" t="s">
        <v>23</v>
      </c>
      <c r="C1493" s="1">
        <v>321.91730000000001</v>
      </c>
      <c r="D1493" s="1">
        <v>665.86950000000002</v>
      </c>
      <c r="E1493" s="1">
        <v>1.264699</v>
      </c>
    </row>
    <row r="1494" spans="1:5" x14ac:dyDescent="0.35">
      <c r="A1494">
        <v>950</v>
      </c>
      <c r="B1494" t="s">
        <v>17</v>
      </c>
      <c r="C1494" s="1">
        <v>0</v>
      </c>
      <c r="D1494" s="1">
        <v>0</v>
      </c>
      <c r="E1494" s="1">
        <v>0</v>
      </c>
    </row>
    <row r="1495" spans="1:5" x14ac:dyDescent="0.35">
      <c r="A1495">
        <v>950</v>
      </c>
      <c r="B1495" t="s">
        <v>18</v>
      </c>
      <c r="C1495" s="1">
        <v>0</v>
      </c>
      <c r="D1495" s="1">
        <v>0</v>
      </c>
      <c r="E1495" s="1">
        <v>0</v>
      </c>
    </row>
    <row r="1496" spans="1:5" x14ac:dyDescent="0.35">
      <c r="A1496">
        <v>950</v>
      </c>
      <c r="B1496" t="s">
        <v>19</v>
      </c>
      <c r="C1496" s="1">
        <v>0</v>
      </c>
      <c r="D1496" s="1">
        <v>0</v>
      </c>
      <c r="E1496" s="1">
        <v>0</v>
      </c>
    </row>
    <row r="1497" spans="1:5" x14ac:dyDescent="0.35">
      <c r="A1497">
        <v>950</v>
      </c>
      <c r="B1497" t="s">
        <v>20</v>
      </c>
      <c r="C1497" s="1">
        <v>0</v>
      </c>
      <c r="D1497" s="1">
        <v>0</v>
      </c>
      <c r="E1497" s="1">
        <v>0</v>
      </c>
    </row>
    <row r="1498" spans="1:5" x14ac:dyDescent="0.35">
      <c r="A1498">
        <v>950</v>
      </c>
      <c r="B1498" t="s">
        <v>21</v>
      </c>
      <c r="C1498" s="1">
        <v>0</v>
      </c>
      <c r="D1498" s="1">
        <v>0</v>
      </c>
      <c r="E1498" s="1">
        <v>0</v>
      </c>
    </row>
    <row r="1499" spans="1:5" x14ac:dyDescent="0.35">
      <c r="A1499">
        <v>950</v>
      </c>
      <c r="B1499" t="s">
        <v>22</v>
      </c>
      <c r="C1499" s="1">
        <v>0</v>
      </c>
      <c r="D1499" s="1">
        <v>0</v>
      </c>
      <c r="E1499" s="1">
        <v>0</v>
      </c>
    </row>
    <row r="1500" spans="1:5" x14ac:dyDescent="0.35">
      <c r="A1500">
        <v>950</v>
      </c>
      <c r="B1500" t="s">
        <v>23</v>
      </c>
      <c r="C1500" s="1">
        <v>316.6662</v>
      </c>
      <c r="D1500" s="1">
        <v>653.78269999999998</v>
      </c>
      <c r="E1500" s="1">
        <v>1.2430699999999999</v>
      </c>
    </row>
    <row r="1501" spans="1:5" x14ac:dyDescent="0.35">
      <c r="A1501">
        <v>955</v>
      </c>
      <c r="B1501" t="s">
        <v>17</v>
      </c>
      <c r="C1501" s="1">
        <v>0</v>
      </c>
      <c r="D1501" s="1">
        <v>0</v>
      </c>
      <c r="E1501" s="1">
        <v>0</v>
      </c>
    </row>
    <row r="1502" spans="1:5" x14ac:dyDescent="0.35">
      <c r="A1502">
        <v>955</v>
      </c>
      <c r="B1502" t="s">
        <v>18</v>
      </c>
      <c r="C1502" s="1">
        <v>0</v>
      </c>
      <c r="D1502" s="1">
        <v>0</v>
      </c>
      <c r="E1502" s="1">
        <v>0</v>
      </c>
    </row>
    <row r="1503" spans="1:5" x14ac:dyDescent="0.35">
      <c r="A1503">
        <v>955</v>
      </c>
      <c r="B1503" t="s">
        <v>19</v>
      </c>
      <c r="C1503" s="1">
        <v>0</v>
      </c>
      <c r="D1503" s="1">
        <v>0</v>
      </c>
      <c r="E1503" s="1">
        <v>0</v>
      </c>
    </row>
    <row r="1504" spans="1:5" x14ac:dyDescent="0.35">
      <c r="A1504">
        <v>955</v>
      </c>
      <c r="B1504" t="s">
        <v>20</v>
      </c>
      <c r="C1504" s="1">
        <v>0</v>
      </c>
      <c r="D1504" s="1">
        <v>0</v>
      </c>
      <c r="E1504" s="1">
        <v>0</v>
      </c>
    </row>
    <row r="1505" spans="1:5" x14ac:dyDescent="0.35">
      <c r="A1505">
        <v>955</v>
      </c>
      <c r="B1505" t="s">
        <v>21</v>
      </c>
      <c r="C1505" s="1">
        <v>0</v>
      </c>
      <c r="D1505" s="1">
        <v>0</v>
      </c>
      <c r="E1505" s="1">
        <v>0</v>
      </c>
    </row>
    <row r="1506" spans="1:5" x14ac:dyDescent="0.35">
      <c r="A1506">
        <v>955</v>
      </c>
      <c r="B1506" t="s">
        <v>22</v>
      </c>
      <c r="C1506" s="1">
        <v>0</v>
      </c>
      <c r="D1506" s="1">
        <v>0</v>
      </c>
      <c r="E1506" s="1">
        <v>0</v>
      </c>
    </row>
    <row r="1507" spans="1:5" x14ac:dyDescent="0.35">
      <c r="A1507">
        <v>955</v>
      </c>
      <c r="B1507" t="s">
        <v>23</v>
      </c>
      <c r="C1507" s="1">
        <v>311.51260000000002</v>
      </c>
      <c r="D1507" s="1">
        <v>641.94209999999998</v>
      </c>
      <c r="E1507" s="1">
        <v>1.2218610000000001</v>
      </c>
    </row>
    <row r="1508" spans="1:5" x14ac:dyDescent="0.35">
      <c r="A1508">
        <v>960</v>
      </c>
      <c r="B1508" t="s">
        <v>17</v>
      </c>
      <c r="C1508" s="1">
        <v>0</v>
      </c>
      <c r="D1508" s="1">
        <v>0</v>
      </c>
      <c r="E1508" s="1">
        <v>0</v>
      </c>
    </row>
    <row r="1509" spans="1:5" x14ac:dyDescent="0.35">
      <c r="A1509">
        <v>960</v>
      </c>
      <c r="B1509" t="s">
        <v>18</v>
      </c>
      <c r="C1509" s="1">
        <v>0</v>
      </c>
      <c r="D1509" s="1">
        <v>0</v>
      </c>
      <c r="E1509" s="1">
        <v>0</v>
      </c>
    </row>
    <row r="1510" spans="1:5" x14ac:dyDescent="0.35">
      <c r="A1510">
        <v>960</v>
      </c>
      <c r="B1510" t="s">
        <v>19</v>
      </c>
      <c r="C1510" s="1">
        <v>0</v>
      </c>
      <c r="D1510" s="1">
        <v>0</v>
      </c>
      <c r="E1510" s="1">
        <v>0</v>
      </c>
    </row>
    <row r="1511" spans="1:5" x14ac:dyDescent="0.35">
      <c r="A1511">
        <v>960</v>
      </c>
      <c r="B1511" t="s">
        <v>20</v>
      </c>
      <c r="C1511" s="1">
        <v>0</v>
      </c>
      <c r="D1511" s="1">
        <v>0</v>
      </c>
      <c r="E1511" s="1">
        <v>0</v>
      </c>
    </row>
    <row r="1512" spans="1:5" x14ac:dyDescent="0.35">
      <c r="A1512">
        <v>960</v>
      </c>
      <c r="B1512" t="s">
        <v>21</v>
      </c>
      <c r="C1512" s="1">
        <v>0</v>
      </c>
      <c r="D1512" s="1">
        <v>0</v>
      </c>
      <c r="E1512" s="1">
        <v>0</v>
      </c>
    </row>
    <row r="1513" spans="1:5" x14ac:dyDescent="0.35">
      <c r="A1513">
        <v>960</v>
      </c>
      <c r="B1513" t="s">
        <v>22</v>
      </c>
      <c r="C1513" s="1">
        <v>0</v>
      </c>
      <c r="D1513" s="1">
        <v>0</v>
      </c>
      <c r="E1513" s="1">
        <v>0</v>
      </c>
    </row>
    <row r="1514" spans="1:5" x14ac:dyDescent="0.35">
      <c r="A1514">
        <v>960</v>
      </c>
      <c r="B1514" t="s">
        <v>23</v>
      </c>
      <c r="C1514" s="1">
        <v>306.45440000000002</v>
      </c>
      <c r="D1514" s="1">
        <v>630.3424</v>
      </c>
      <c r="E1514" s="1">
        <v>1.201065</v>
      </c>
    </row>
    <row r="1515" spans="1:5" x14ac:dyDescent="0.35">
      <c r="A1515">
        <v>965</v>
      </c>
      <c r="B1515" t="s">
        <v>17</v>
      </c>
      <c r="C1515" s="1">
        <v>0</v>
      </c>
      <c r="D1515" s="1">
        <v>0</v>
      </c>
      <c r="E1515" s="1">
        <v>0</v>
      </c>
    </row>
    <row r="1516" spans="1:5" x14ac:dyDescent="0.35">
      <c r="A1516">
        <v>965</v>
      </c>
      <c r="B1516" t="s">
        <v>18</v>
      </c>
      <c r="C1516" s="1">
        <v>0</v>
      </c>
      <c r="D1516" s="1">
        <v>0</v>
      </c>
      <c r="E1516" s="1">
        <v>0</v>
      </c>
    </row>
    <row r="1517" spans="1:5" x14ac:dyDescent="0.35">
      <c r="A1517">
        <v>965</v>
      </c>
      <c r="B1517" t="s">
        <v>19</v>
      </c>
      <c r="C1517" s="1">
        <v>0</v>
      </c>
      <c r="D1517" s="1">
        <v>0</v>
      </c>
      <c r="E1517" s="1">
        <v>0</v>
      </c>
    </row>
    <row r="1518" spans="1:5" x14ac:dyDescent="0.35">
      <c r="A1518">
        <v>965</v>
      </c>
      <c r="B1518" t="s">
        <v>20</v>
      </c>
      <c r="C1518" s="1">
        <v>0</v>
      </c>
      <c r="D1518" s="1">
        <v>0</v>
      </c>
      <c r="E1518" s="1">
        <v>0</v>
      </c>
    </row>
    <row r="1519" spans="1:5" x14ac:dyDescent="0.35">
      <c r="A1519">
        <v>965</v>
      </c>
      <c r="B1519" t="s">
        <v>21</v>
      </c>
      <c r="C1519" s="1">
        <v>0</v>
      </c>
      <c r="D1519" s="1">
        <v>0</v>
      </c>
      <c r="E1519" s="1">
        <v>0</v>
      </c>
    </row>
    <row r="1520" spans="1:5" x14ac:dyDescent="0.35">
      <c r="A1520">
        <v>965</v>
      </c>
      <c r="B1520" t="s">
        <v>22</v>
      </c>
      <c r="C1520" s="1">
        <v>0</v>
      </c>
      <c r="D1520" s="1">
        <v>0</v>
      </c>
      <c r="E1520" s="1">
        <v>0</v>
      </c>
    </row>
    <row r="1521" spans="1:5" x14ac:dyDescent="0.35">
      <c r="A1521">
        <v>965</v>
      </c>
      <c r="B1521" t="s">
        <v>23</v>
      </c>
      <c r="C1521" s="1">
        <v>301.48989999999998</v>
      </c>
      <c r="D1521" s="1">
        <v>618.97850000000005</v>
      </c>
      <c r="E1521" s="1">
        <v>1.1806719999999999</v>
      </c>
    </row>
    <row r="1522" spans="1:5" x14ac:dyDescent="0.35">
      <c r="A1522">
        <v>970</v>
      </c>
      <c r="B1522" t="s">
        <v>17</v>
      </c>
      <c r="C1522" s="1">
        <v>0</v>
      </c>
      <c r="D1522" s="1">
        <v>0</v>
      </c>
      <c r="E1522" s="1">
        <v>0</v>
      </c>
    </row>
    <row r="1523" spans="1:5" x14ac:dyDescent="0.35">
      <c r="A1523">
        <v>970</v>
      </c>
      <c r="B1523" t="s">
        <v>18</v>
      </c>
      <c r="C1523" s="1">
        <v>0</v>
      </c>
      <c r="D1523" s="1">
        <v>0</v>
      </c>
      <c r="E1523" s="1">
        <v>0</v>
      </c>
    </row>
    <row r="1524" spans="1:5" x14ac:dyDescent="0.35">
      <c r="A1524">
        <v>970</v>
      </c>
      <c r="B1524" t="s">
        <v>19</v>
      </c>
      <c r="C1524" s="1">
        <v>0</v>
      </c>
      <c r="D1524" s="1">
        <v>0</v>
      </c>
      <c r="E1524" s="1">
        <v>0</v>
      </c>
    </row>
    <row r="1525" spans="1:5" x14ac:dyDescent="0.35">
      <c r="A1525">
        <v>970</v>
      </c>
      <c r="B1525" t="s">
        <v>20</v>
      </c>
      <c r="C1525" s="1">
        <v>0</v>
      </c>
      <c r="D1525" s="1">
        <v>0</v>
      </c>
      <c r="E1525" s="1">
        <v>0</v>
      </c>
    </row>
    <row r="1526" spans="1:5" x14ac:dyDescent="0.35">
      <c r="A1526">
        <v>970</v>
      </c>
      <c r="B1526" t="s">
        <v>21</v>
      </c>
      <c r="C1526" s="1">
        <v>0</v>
      </c>
      <c r="D1526" s="1">
        <v>0</v>
      </c>
      <c r="E1526" s="1">
        <v>0</v>
      </c>
    </row>
    <row r="1527" spans="1:5" x14ac:dyDescent="0.35">
      <c r="A1527">
        <v>970</v>
      </c>
      <c r="B1527" t="s">
        <v>22</v>
      </c>
      <c r="C1527" s="1">
        <v>0</v>
      </c>
      <c r="D1527" s="1">
        <v>0</v>
      </c>
      <c r="E1527" s="1">
        <v>0</v>
      </c>
    </row>
    <row r="1528" spans="1:5" x14ac:dyDescent="0.35">
      <c r="A1528">
        <v>970</v>
      </c>
      <c r="B1528" t="s">
        <v>23</v>
      </c>
      <c r="C1528" s="1">
        <v>296.61709999999999</v>
      </c>
      <c r="D1528" s="1">
        <v>607.84519999999998</v>
      </c>
      <c r="E1528" s="1">
        <v>1.1606749999999999</v>
      </c>
    </row>
    <row r="1529" spans="1:5" x14ac:dyDescent="0.35">
      <c r="A1529">
        <v>975</v>
      </c>
      <c r="B1529" t="s">
        <v>17</v>
      </c>
      <c r="C1529" s="1">
        <v>0</v>
      </c>
      <c r="D1529" s="1">
        <v>0</v>
      </c>
      <c r="E1529" s="1">
        <v>0</v>
      </c>
    </row>
    <row r="1530" spans="1:5" x14ac:dyDescent="0.35">
      <c r="A1530">
        <v>975</v>
      </c>
      <c r="B1530" t="s">
        <v>18</v>
      </c>
      <c r="C1530" s="1">
        <v>0</v>
      </c>
      <c r="D1530" s="1">
        <v>0</v>
      </c>
      <c r="E1530" s="1">
        <v>0</v>
      </c>
    </row>
    <row r="1531" spans="1:5" x14ac:dyDescent="0.35">
      <c r="A1531">
        <v>975</v>
      </c>
      <c r="B1531" t="s">
        <v>19</v>
      </c>
      <c r="C1531" s="1">
        <v>0</v>
      </c>
      <c r="D1531" s="1">
        <v>0</v>
      </c>
      <c r="E1531" s="1">
        <v>0</v>
      </c>
    </row>
    <row r="1532" spans="1:5" x14ac:dyDescent="0.35">
      <c r="A1532">
        <v>975</v>
      </c>
      <c r="B1532" t="s">
        <v>20</v>
      </c>
      <c r="C1532" s="1">
        <v>0</v>
      </c>
      <c r="D1532" s="1">
        <v>0</v>
      </c>
      <c r="E1532" s="1">
        <v>0</v>
      </c>
    </row>
    <row r="1533" spans="1:5" x14ac:dyDescent="0.35">
      <c r="A1533">
        <v>975</v>
      </c>
      <c r="B1533" t="s">
        <v>21</v>
      </c>
      <c r="C1533" s="1">
        <v>0</v>
      </c>
      <c r="D1533" s="1">
        <v>0</v>
      </c>
      <c r="E1533" s="1">
        <v>0</v>
      </c>
    </row>
    <row r="1534" spans="1:5" x14ac:dyDescent="0.35">
      <c r="A1534">
        <v>975</v>
      </c>
      <c r="B1534" t="s">
        <v>22</v>
      </c>
      <c r="C1534" s="1">
        <v>0</v>
      </c>
      <c r="D1534" s="1">
        <v>0</v>
      </c>
      <c r="E1534" s="1">
        <v>0</v>
      </c>
    </row>
    <row r="1535" spans="1:5" x14ac:dyDescent="0.35">
      <c r="A1535">
        <v>975</v>
      </c>
      <c r="B1535" t="s">
        <v>23</v>
      </c>
      <c r="C1535" s="1">
        <v>291.83429999999998</v>
      </c>
      <c r="D1535" s="1">
        <v>596.93759999999997</v>
      </c>
      <c r="E1535" s="1">
        <v>1.1410640000000001</v>
      </c>
    </row>
    <row r="1536" spans="1:5" x14ac:dyDescent="0.35">
      <c r="A1536">
        <v>980</v>
      </c>
      <c r="B1536" t="s">
        <v>17</v>
      </c>
      <c r="C1536" s="1">
        <v>0</v>
      </c>
      <c r="D1536" s="1">
        <v>0</v>
      </c>
      <c r="E1536" s="1">
        <v>0</v>
      </c>
    </row>
    <row r="1537" spans="1:5" x14ac:dyDescent="0.35">
      <c r="A1537">
        <v>980</v>
      </c>
      <c r="B1537" t="s">
        <v>18</v>
      </c>
      <c r="C1537" s="1">
        <v>0</v>
      </c>
      <c r="D1537" s="1">
        <v>0</v>
      </c>
      <c r="E1537" s="1">
        <v>0</v>
      </c>
    </row>
    <row r="1538" spans="1:5" x14ac:dyDescent="0.35">
      <c r="A1538">
        <v>980</v>
      </c>
      <c r="B1538" t="s">
        <v>19</v>
      </c>
      <c r="C1538" s="1">
        <v>0</v>
      </c>
      <c r="D1538" s="1">
        <v>0</v>
      </c>
      <c r="E1538" s="1">
        <v>0</v>
      </c>
    </row>
    <row r="1539" spans="1:5" x14ac:dyDescent="0.35">
      <c r="A1539">
        <v>980</v>
      </c>
      <c r="B1539" t="s">
        <v>20</v>
      </c>
      <c r="C1539" s="1">
        <v>0</v>
      </c>
      <c r="D1539" s="1">
        <v>0</v>
      </c>
      <c r="E1539" s="1">
        <v>0</v>
      </c>
    </row>
    <row r="1540" spans="1:5" x14ac:dyDescent="0.35">
      <c r="A1540">
        <v>980</v>
      </c>
      <c r="B1540" t="s">
        <v>21</v>
      </c>
      <c r="C1540" s="1">
        <v>0</v>
      </c>
      <c r="D1540" s="1">
        <v>0</v>
      </c>
      <c r="E1540" s="1">
        <v>0</v>
      </c>
    </row>
    <row r="1541" spans="1:5" x14ac:dyDescent="0.35">
      <c r="A1541">
        <v>980</v>
      </c>
      <c r="B1541" t="s">
        <v>22</v>
      </c>
      <c r="C1541" s="1">
        <v>0</v>
      </c>
      <c r="D1541" s="1">
        <v>0</v>
      </c>
      <c r="E1541" s="1">
        <v>0</v>
      </c>
    </row>
    <row r="1542" spans="1:5" x14ac:dyDescent="0.35">
      <c r="A1542">
        <v>980</v>
      </c>
      <c r="B1542" t="s">
        <v>23</v>
      </c>
      <c r="C1542" s="1">
        <v>287.13959999999997</v>
      </c>
      <c r="D1542" s="1">
        <v>586.25080000000003</v>
      </c>
      <c r="E1542" s="1">
        <v>1.1218319999999999</v>
      </c>
    </row>
    <row r="1543" spans="1:5" x14ac:dyDescent="0.35">
      <c r="A1543">
        <v>985</v>
      </c>
      <c r="B1543" t="s">
        <v>17</v>
      </c>
      <c r="C1543" s="1">
        <v>0</v>
      </c>
      <c r="D1543" s="1">
        <v>0</v>
      </c>
      <c r="E1543" s="1">
        <v>0</v>
      </c>
    </row>
    <row r="1544" spans="1:5" x14ac:dyDescent="0.35">
      <c r="A1544">
        <v>985</v>
      </c>
      <c r="B1544" t="s">
        <v>18</v>
      </c>
      <c r="C1544" s="1">
        <v>0</v>
      </c>
      <c r="D1544" s="1">
        <v>0</v>
      </c>
      <c r="E1544" s="1">
        <v>0</v>
      </c>
    </row>
    <row r="1545" spans="1:5" x14ac:dyDescent="0.35">
      <c r="A1545">
        <v>985</v>
      </c>
      <c r="B1545" t="s">
        <v>19</v>
      </c>
      <c r="C1545" s="1">
        <v>0</v>
      </c>
      <c r="D1545" s="1">
        <v>0</v>
      </c>
      <c r="E1545" s="1">
        <v>0</v>
      </c>
    </row>
    <row r="1546" spans="1:5" x14ac:dyDescent="0.35">
      <c r="A1546">
        <v>985</v>
      </c>
      <c r="B1546" t="s">
        <v>20</v>
      </c>
      <c r="C1546" s="1">
        <v>0</v>
      </c>
      <c r="D1546" s="1">
        <v>0</v>
      </c>
      <c r="E1546" s="1">
        <v>0</v>
      </c>
    </row>
    <row r="1547" spans="1:5" x14ac:dyDescent="0.35">
      <c r="A1547">
        <v>985</v>
      </c>
      <c r="B1547" t="s">
        <v>21</v>
      </c>
      <c r="C1547" s="1">
        <v>0</v>
      </c>
      <c r="D1547" s="1">
        <v>0</v>
      </c>
      <c r="E1547" s="1">
        <v>0</v>
      </c>
    </row>
    <row r="1548" spans="1:5" x14ac:dyDescent="0.35">
      <c r="A1548">
        <v>985</v>
      </c>
      <c r="B1548" t="s">
        <v>22</v>
      </c>
      <c r="C1548" s="1">
        <v>0</v>
      </c>
      <c r="D1548" s="1">
        <v>0</v>
      </c>
      <c r="E1548" s="1">
        <v>0</v>
      </c>
    </row>
    <row r="1549" spans="1:5" x14ac:dyDescent="0.35">
      <c r="A1549">
        <v>985</v>
      </c>
      <c r="B1549" t="s">
        <v>23</v>
      </c>
      <c r="C1549" s="1">
        <v>282.53140000000002</v>
      </c>
      <c r="D1549" s="1">
        <v>575.78009999999995</v>
      </c>
      <c r="E1549" s="1">
        <v>1.1029709999999999</v>
      </c>
    </row>
    <row r="1550" spans="1:5" x14ac:dyDescent="0.35">
      <c r="A1550">
        <v>990</v>
      </c>
      <c r="B1550" t="s">
        <v>17</v>
      </c>
      <c r="C1550" s="1">
        <v>0</v>
      </c>
      <c r="D1550" s="1">
        <v>0</v>
      </c>
      <c r="E1550" s="1">
        <v>0</v>
      </c>
    </row>
    <row r="1551" spans="1:5" x14ac:dyDescent="0.35">
      <c r="A1551">
        <v>990</v>
      </c>
      <c r="B1551" t="s">
        <v>18</v>
      </c>
      <c r="C1551" s="1">
        <v>0</v>
      </c>
      <c r="D1551" s="1">
        <v>0</v>
      </c>
      <c r="E1551" s="1">
        <v>0</v>
      </c>
    </row>
    <row r="1552" spans="1:5" x14ac:dyDescent="0.35">
      <c r="A1552">
        <v>990</v>
      </c>
      <c r="B1552" t="s">
        <v>19</v>
      </c>
      <c r="C1552" s="1">
        <v>0</v>
      </c>
      <c r="D1552" s="1">
        <v>0</v>
      </c>
      <c r="E1552" s="1">
        <v>0</v>
      </c>
    </row>
    <row r="1553" spans="1:5" x14ac:dyDescent="0.35">
      <c r="A1553">
        <v>990</v>
      </c>
      <c r="B1553" t="s">
        <v>20</v>
      </c>
      <c r="C1553" s="1">
        <v>0</v>
      </c>
      <c r="D1553" s="1">
        <v>0</v>
      </c>
      <c r="E1553" s="1">
        <v>0</v>
      </c>
    </row>
    <row r="1554" spans="1:5" x14ac:dyDescent="0.35">
      <c r="A1554">
        <v>990</v>
      </c>
      <c r="B1554" t="s">
        <v>21</v>
      </c>
      <c r="C1554" s="1">
        <v>0</v>
      </c>
      <c r="D1554" s="1">
        <v>0</v>
      </c>
      <c r="E1554" s="1">
        <v>0</v>
      </c>
    </row>
    <row r="1555" spans="1:5" x14ac:dyDescent="0.35">
      <c r="A1555">
        <v>990</v>
      </c>
      <c r="B1555" t="s">
        <v>22</v>
      </c>
      <c r="C1555" s="1">
        <v>0</v>
      </c>
      <c r="D1555" s="1">
        <v>0</v>
      </c>
      <c r="E1555" s="1">
        <v>0</v>
      </c>
    </row>
    <row r="1556" spans="1:5" x14ac:dyDescent="0.35">
      <c r="A1556">
        <v>990</v>
      </c>
      <c r="B1556" t="s">
        <v>23</v>
      </c>
      <c r="C1556" s="1">
        <v>278.00790000000001</v>
      </c>
      <c r="D1556" s="1">
        <v>565.52070000000003</v>
      </c>
      <c r="E1556" s="1">
        <v>1.0844739999999999</v>
      </c>
    </row>
    <row r="1557" spans="1:5" x14ac:dyDescent="0.35">
      <c r="A1557">
        <v>995</v>
      </c>
      <c r="B1557" t="s">
        <v>17</v>
      </c>
      <c r="C1557" s="1">
        <v>0</v>
      </c>
      <c r="D1557" s="1">
        <v>0</v>
      </c>
      <c r="E1557" s="1">
        <v>0</v>
      </c>
    </row>
    <row r="1558" spans="1:5" x14ac:dyDescent="0.35">
      <c r="A1558">
        <v>995</v>
      </c>
      <c r="B1558" t="s">
        <v>18</v>
      </c>
      <c r="C1558" s="1">
        <v>0</v>
      </c>
      <c r="D1558" s="1">
        <v>0</v>
      </c>
      <c r="E1558" s="1">
        <v>0</v>
      </c>
    </row>
    <row r="1559" spans="1:5" x14ac:dyDescent="0.35">
      <c r="A1559">
        <v>995</v>
      </c>
      <c r="B1559" t="s">
        <v>19</v>
      </c>
      <c r="C1559" s="1">
        <v>0</v>
      </c>
      <c r="D1559" s="1">
        <v>0</v>
      </c>
      <c r="E1559" s="1">
        <v>0</v>
      </c>
    </row>
    <row r="1560" spans="1:5" x14ac:dyDescent="0.35">
      <c r="A1560">
        <v>995</v>
      </c>
      <c r="B1560" t="s">
        <v>20</v>
      </c>
      <c r="C1560" s="1">
        <v>0</v>
      </c>
      <c r="D1560" s="1">
        <v>0</v>
      </c>
      <c r="E1560" s="1">
        <v>0</v>
      </c>
    </row>
    <row r="1561" spans="1:5" x14ac:dyDescent="0.35">
      <c r="A1561">
        <v>995</v>
      </c>
      <c r="B1561" t="s">
        <v>21</v>
      </c>
      <c r="C1561" s="1">
        <v>0</v>
      </c>
      <c r="D1561" s="1">
        <v>0</v>
      </c>
      <c r="E1561" s="1">
        <v>0</v>
      </c>
    </row>
    <row r="1562" spans="1:5" x14ac:dyDescent="0.35">
      <c r="A1562">
        <v>995</v>
      </c>
      <c r="B1562" t="s">
        <v>22</v>
      </c>
      <c r="C1562" s="1">
        <v>0</v>
      </c>
      <c r="D1562" s="1">
        <v>0</v>
      </c>
      <c r="E1562" s="1">
        <v>0</v>
      </c>
    </row>
    <row r="1563" spans="1:5" x14ac:dyDescent="0.35">
      <c r="A1563">
        <v>995</v>
      </c>
      <c r="B1563" t="s">
        <v>23</v>
      </c>
      <c r="C1563" s="1">
        <v>273.56740000000002</v>
      </c>
      <c r="D1563" s="1">
        <v>555.4683</v>
      </c>
      <c r="E1563" s="1">
        <v>1.0663320000000001</v>
      </c>
    </row>
    <row r="1564" spans="1:5" x14ac:dyDescent="0.35">
      <c r="A1564">
        <v>1000</v>
      </c>
      <c r="B1564" t="s">
        <v>17</v>
      </c>
      <c r="C1564" s="1">
        <v>0</v>
      </c>
      <c r="D1564" s="1">
        <v>0</v>
      </c>
      <c r="E1564" s="1">
        <v>0</v>
      </c>
    </row>
    <row r="1565" spans="1:5" x14ac:dyDescent="0.35">
      <c r="A1565">
        <v>1000</v>
      </c>
      <c r="B1565" t="s">
        <v>18</v>
      </c>
      <c r="C1565" s="1">
        <v>0</v>
      </c>
      <c r="D1565" s="1">
        <v>0</v>
      </c>
      <c r="E1565" s="1">
        <v>0</v>
      </c>
    </row>
    <row r="1566" spans="1:5" x14ac:dyDescent="0.35">
      <c r="A1566">
        <v>1000</v>
      </c>
      <c r="B1566" t="s">
        <v>19</v>
      </c>
      <c r="C1566" s="1">
        <v>0</v>
      </c>
      <c r="D1566" s="1">
        <v>0</v>
      </c>
      <c r="E1566" s="1">
        <v>0</v>
      </c>
    </row>
    <row r="1567" spans="1:5" x14ac:dyDescent="0.35">
      <c r="A1567">
        <v>1000</v>
      </c>
      <c r="B1567" t="s">
        <v>20</v>
      </c>
      <c r="C1567" s="1">
        <v>0</v>
      </c>
      <c r="D1567" s="1">
        <v>0</v>
      </c>
      <c r="E1567" s="1">
        <v>0</v>
      </c>
    </row>
    <row r="1568" spans="1:5" x14ac:dyDescent="0.35">
      <c r="A1568">
        <v>1000</v>
      </c>
      <c r="B1568" t="s">
        <v>21</v>
      </c>
      <c r="C1568" s="1">
        <v>0</v>
      </c>
      <c r="D1568" s="1">
        <v>0</v>
      </c>
      <c r="E1568" s="1">
        <v>0</v>
      </c>
    </row>
    <row r="1569" spans="1:5" x14ac:dyDescent="0.35">
      <c r="A1569">
        <v>1000</v>
      </c>
      <c r="B1569" t="s">
        <v>22</v>
      </c>
      <c r="C1569" s="1">
        <v>0</v>
      </c>
      <c r="D1569" s="1">
        <v>0</v>
      </c>
      <c r="E1569" s="1">
        <v>0</v>
      </c>
    </row>
    <row r="1570" spans="1:5" x14ac:dyDescent="0.35">
      <c r="A1570">
        <v>1000</v>
      </c>
      <c r="B1570" t="s">
        <v>23</v>
      </c>
      <c r="C1570" s="1">
        <v>269.20830000000001</v>
      </c>
      <c r="D1570" s="1">
        <v>545.61829999999998</v>
      </c>
      <c r="E1570" s="1">
        <v>1.048538</v>
      </c>
    </row>
  </sheetData>
  <autoFilter ref="A2:E1570" xr:uid="{B3D10A8E-235D-4DCA-B0AF-BC464A41E180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51ED-9B67-4282-BC97-713926594A10}">
  <dimension ref="A1:T229"/>
  <sheetViews>
    <sheetView tabSelected="1" topLeftCell="N1" zoomScaleNormal="100" workbookViewId="0">
      <selection activeCell="R6" sqref="R6"/>
    </sheetView>
  </sheetViews>
  <sheetFormatPr defaultRowHeight="14.5" x14ac:dyDescent="0.35"/>
  <cols>
    <col min="1" max="1" width="15.6328125" bestFit="1" customWidth="1"/>
    <col min="2" max="2" width="12.453125" bestFit="1" customWidth="1"/>
    <col min="3" max="3" width="18.54296875" bestFit="1" customWidth="1"/>
    <col min="4" max="4" width="12.453125" customWidth="1"/>
    <col min="5" max="5" width="14.453125" bestFit="1" customWidth="1"/>
    <col min="6" max="6" width="12.453125" customWidth="1"/>
    <col min="7" max="7" width="22.36328125" bestFit="1" customWidth="1"/>
    <col min="8" max="10" width="12.453125" customWidth="1"/>
    <col min="11" max="11" width="15.26953125" bestFit="1" customWidth="1"/>
    <col min="14" max="14" width="12.453125" bestFit="1" customWidth="1"/>
    <col min="17" max="17" width="15.08984375" bestFit="1" customWidth="1"/>
    <col min="18" max="18" width="15.6328125" bestFit="1" customWidth="1"/>
    <col min="19" max="19" width="18.90625" customWidth="1"/>
    <col min="20" max="20" width="9.36328125" bestFit="1" customWidth="1"/>
  </cols>
  <sheetData>
    <row r="1" spans="1:20" x14ac:dyDescent="0.35">
      <c r="A1" s="4" t="s">
        <v>73</v>
      </c>
      <c r="G1" s="5"/>
      <c r="Q1" s="4" t="s">
        <v>73</v>
      </c>
    </row>
    <row r="2" spans="1:20" x14ac:dyDescent="0.35">
      <c r="A2" t="s">
        <v>41</v>
      </c>
      <c r="B2" t="s">
        <v>42</v>
      </c>
      <c r="C2" t="s">
        <v>77</v>
      </c>
    </row>
    <row r="3" spans="1:20" x14ac:dyDescent="0.35">
      <c r="A3">
        <f>-0.00016*(300)+0.1856</f>
        <v>0.1376</v>
      </c>
      <c r="B3">
        <f>3/100</f>
        <v>0.03</v>
      </c>
      <c r="C3">
        <v>300</v>
      </c>
    </row>
    <row r="5" spans="1:20" x14ac:dyDescent="0.35">
      <c r="A5" t="s">
        <v>39</v>
      </c>
      <c r="B5" t="s">
        <v>40</v>
      </c>
      <c r="C5" t="s">
        <v>76</v>
      </c>
      <c r="D5" t="s">
        <v>78</v>
      </c>
      <c r="E5" t="s">
        <v>79</v>
      </c>
      <c r="G5" t="s">
        <v>80</v>
      </c>
      <c r="H5" t="s">
        <v>59</v>
      </c>
      <c r="I5" t="s">
        <v>81</v>
      </c>
      <c r="K5" t="s">
        <v>69</v>
      </c>
      <c r="L5" t="s">
        <v>71</v>
      </c>
      <c r="M5" t="s">
        <v>70</v>
      </c>
      <c r="N5" t="s">
        <v>82</v>
      </c>
      <c r="Q5" t="s">
        <v>61</v>
      </c>
      <c r="R5" t="s">
        <v>84</v>
      </c>
      <c r="S5" t="s">
        <v>83</v>
      </c>
    </row>
    <row r="6" spans="1:20" x14ac:dyDescent="0.35">
      <c r="A6" s="2">
        <v>499.56060000000002</v>
      </c>
      <c r="B6">
        <v>75.694559999999996</v>
      </c>
      <c r="C6">
        <f>AVERAGE($C$3,A6)</f>
        <v>399.78030000000001</v>
      </c>
      <c r="D6">
        <f>-0.00016*(C6)+0.1856</f>
        <v>0.12163515199999998</v>
      </c>
      <c r="E6">
        <f>B6*$B$3/D6</f>
        <v>18.669247850325373</v>
      </c>
      <c r="G6">
        <f>4.56618E-17*(C6^6)-0.000000000000142118*(C6^5) + 0.000000000182707*(C6^4) - 0.000000124213*(C6^3) + 0.0000471237*(C6^2) - 0.00946958*(C6) + 0.789381</f>
        <v>7.5182577008703344E-4</v>
      </c>
      <c r="H6">
        <f>0.000000032243*(C6^4) - 0.000055134*(C6^3) + 0.034427*(C6^2) - 6.4879*(C6) + 1666.5</f>
        <v>1875.8800260798612</v>
      </c>
      <c r="I6">
        <f>G6*H6/D6</f>
        <v>11.594797408551569</v>
      </c>
      <c r="K6">
        <f xml:space="preserve"> -0.000001739309*(C6^3) + 0.001734417*(C6^2) - 1.393851*(C6) + 1363.278</f>
        <v>972.11333549437632</v>
      </c>
      <c r="L6">
        <f>-0.000005217927*(C6^2)+0.003468834*(C6)-1.393851</f>
        <v>-0.84103097183965003</v>
      </c>
      <c r="M6">
        <f>-1/K6*L6</f>
        <v>8.6515732387513924E-4</v>
      </c>
      <c r="N6" s="1">
        <f>9.81*M6*(A6-300)*$B$3^3*K6^2/(G6^2)</f>
        <v>76454323.040990293</v>
      </c>
      <c r="Q6" s="6">
        <f>N6*I6</f>
        <v>886472386.66823876</v>
      </c>
      <c r="R6">
        <f>E6</f>
        <v>18.669247850325373</v>
      </c>
      <c r="S6" s="3">
        <f>2+(0.589*Q6^(1/4))/((1+(0.469/I6)^(9/16))^(4/9))</f>
        <v>96.97786493460255</v>
      </c>
      <c r="T6" s="3"/>
    </row>
    <row r="7" spans="1:20" x14ac:dyDescent="0.35">
      <c r="A7" s="2">
        <v>499.21780000000001</v>
      </c>
      <c r="B7">
        <v>75.049440000000004</v>
      </c>
      <c r="C7">
        <f t="shared" ref="C7:C70" si="0">AVERAGE($C$3,A7)</f>
        <v>399.60890000000001</v>
      </c>
      <c r="D7">
        <f t="shared" ref="D7:D70" si="1">-0.00016*(C7)+0.1856</f>
        <v>0.12166257599999998</v>
      </c>
      <c r="E7">
        <f t="shared" ref="E7:E70" si="2">B7*$B$3/D7</f>
        <v>18.505963575849325</v>
      </c>
      <c r="G7">
        <f t="shared" ref="G7:G70" si="3">4.56618E-17*(C7^6)-0.000000000000142118*(C7^5) + 0.000000000182707*(C7^4) - 0.000000124213*(C7^3) + 0.0000471237*(C7^2) - 0.00946958*(C7) + 0.789381</f>
        <v>7.5277515380089977E-4</v>
      </c>
      <c r="H7">
        <f t="shared" ref="H7:H70" si="4">0.000000032243*(C7^4) - 0.000055134*(C7^3) + 0.034427*(C7^2) - 6.4879*(C7) + 1666.5</f>
        <v>1875.3925535583144</v>
      </c>
      <c r="I7">
        <f t="shared" ref="I7:I70" si="5">G7*H7/D7</f>
        <v>11.603805906114649</v>
      </c>
      <c r="K7">
        <f t="shared" ref="K7:K70" si="6" xml:space="preserve"> -0.000001739309*(C7^3) + 0.001734417*(C7^2) - 1.393851*(C7) + 1363.278</f>
        <v>972.25747788219905</v>
      </c>
      <c r="L7">
        <f t="shared" ref="L7:L70" si="7">-0.000005217927*(C7^2)+0.003468834*(C7)-1.393851</f>
        <v>-0.8409105941076318</v>
      </c>
      <c r="M7">
        <f t="shared" ref="M7:M70" si="8">-1/K7*L7</f>
        <v>8.6490524705382468E-4</v>
      </c>
      <c r="N7" s="1">
        <f t="shared" ref="N7:N70" si="9">9.81*M7*(A7-300)*$B$3^3*K7^2/(G7^2)</f>
        <v>76130989.553775072</v>
      </c>
      <c r="Q7" s="6">
        <f t="shared" ref="Q7:Q70" si="10">N7*I7</f>
        <v>883409226.22244787</v>
      </c>
      <c r="R7">
        <f t="shared" ref="R7:R70" si="11">E7</f>
        <v>18.505963575849325</v>
      </c>
      <c r="S7" s="3">
        <f t="shared" ref="S7:S70" si="12">2+(0.589*Q7^(1/4))/((1+(0.469/I7)^(9/16))^(4/9))</f>
        <v>96.898314042416729</v>
      </c>
      <c r="T7" s="3"/>
    </row>
    <row r="8" spans="1:20" x14ac:dyDescent="0.35">
      <c r="A8" s="2">
        <v>498.88029999999998</v>
      </c>
      <c r="B8">
        <v>74.421300000000002</v>
      </c>
      <c r="C8">
        <f t="shared" si="0"/>
        <v>399.44015000000002</v>
      </c>
      <c r="D8">
        <f t="shared" si="1"/>
        <v>0.12168957599999998</v>
      </c>
      <c r="E8">
        <f t="shared" si="2"/>
        <v>18.347002869004985</v>
      </c>
      <c r="G8">
        <f t="shared" si="3"/>
        <v>7.5371252271849709E-4</v>
      </c>
      <c r="H8">
        <f t="shared" si="4"/>
        <v>1874.9125732434991</v>
      </c>
      <c r="I8">
        <f t="shared" si="5"/>
        <v>11.612704488805079</v>
      </c>
      <c r="K8">
        <f t="shared" si="6"/>
        <v>972.39937156621011</v>
      </c>
      <c r="L8">
        <f t="shared" si="7"/>
        <v>-0.84079237703555287</v>
      </c>
      <c r="M8">
        <f t="shared" si="8"/>
        <v>8.6465746649066393E-4</v>
      </c>
      <c r="N8" s="1">
        <f t="shared" si="9"/>
        <v>75813493.761994675</v>
      </c>
      <c r="Q8" s="6">
        <f t="shared" si="10"/>
        <v>880399699.32191145</v>
      </c>
      <c r="R8">
        <f t="shared" si="11"/>
        <v>18.347002869004985</v>
      </c>
      <c r="S8" s="3">
        <f t="shared" si="12"/>
        <v>96.819954227460286</v>
      </c>
      <c r="T8" s="3"/>
    </row>
    <row r="9" spans="1:20" x14ac:dyDescent="0.35">
      <c r="A9" s="2">
        <v>498.54590000000002</v>
      </c>
      <c r="B9">
        <v>73.810199999999995</v>
      </c>
      <c r="C9">
        <f t="shared" si="0"/>
        <v>399.27295000000004</v>
      </c>
      <c r="D9">
        <f t="shared" si="1"/>
        <v>0.12171632799999997</v>
      </c>
      <c r="E9">
        <f t="shared" si="2"/>
        <v>18.192349673907351</v>
      </c>
      <c r="G9">
        <f t="shared" si="3"/>
        <v>7.5464391212010096E-4</v>
      </c>
      <c r="H9">
        <f t="shared" si="4"/>
        <v>1874.4369581318997</v>
      </c>
      <c r="I9">
        <f t="shared" si="5"/>
        <v>11.621550389748522</v>
      </c>
      <c r="K9">
        <f t="shared" si="6"/>
        <v>972.5399422799178</v>
      </c>
      <c r="L9">
        <f t="shared" si="7"/>
        <v>-0.84067553890451563</v>
      </c>
      <c r="M9">
        <f t="shared" si="8"/>
        <v>8.6441235198394693E-4</v>
      </c>
      <c r="N9" s="1">
        <f t="shared" si="9"/>
        <v>75499731.460661322</v>
      </c>
      <c r="Q9" s="6">
        <f t="shared" si="10"/>
        <v>877423933.58255732</v>
      </c>
      <c r="R9">
        <f t="shared" si="11"/>
        <v>18.192349673907351</v>
      </c>
      <c r="S9" s="3">
        <f t="shared" si="12"/>
        <v>96.742275653002253</v>
      </c>
      <c r="T9" s="3"/>
    </row>
    <row r="10" spans="1:20" x14ac:dyDescent="0.35">
      <c r="A10" s="2">
        <v>498.21429999999998</v>
      </c>
      <c r="B10">
        <v>73.215969999999999</v>
      </c>
      <c r="C10">
        <f t="shared" si="0"/>
        <v>399.10714999999999</v>
      </c>
      <c r="D10">
        <f t="shared" si="1"/>
        <v>0.12174285599999998</v>
      </c>
      <c r="E10">
        <f t="shared" si="2"/>
        <v>18.041954757493123</v>
      </c>
      <c r="G10">
        <f t="shared" si="3"/>
        <v>7.555701116611635E-4</v>
      </c>
      <c r="H10">
        <f t="shared" si="4"/>
        <v>1873.9652827822233</v>
      </c>
      <c r="I10">
        <f t="shared" si="5"/>
        <v>11.630351089848826</v>
      </c>
      <c r="K10">
        <f t="shared" si="6"/>
        <v>972.67931669940788</v>
      </c>
      <c r="L10">
        <f t="shared" si="7"/>
        <v>-0.84055996717224291</v>
      </c>
      <c r="M10">
        <f t="shared" si="8"/>
        <v>8.6416967312979835E-4</v>
      </c>
      <c r="N10" s="1">
        <f t="shared" si="9"/>
        <v>75189396.291920468</v>
      </c>
      <c r="Q10" s="6">
        <f t="shared" si="10"/>
        <v>874479077.10881257</v>
      </c>
      <c r="R10">
        <f t="shared" si="11"/>
        <v>18.041954757493123</v>
      </c>
      <c r="S10" s="3">
        <f t="shared" si="12"/>
        <v>96.665209170130439</v>
      </c>
      <c r="T10" s="3"/>
    </row>
    <row r="11" spans="1:20" x14ac:dyDescent="0.35">
      <c r="A11" s="2">
        <v>497.88560000000001</v>
      </c>
      <c r="B11">
        <v>72.638440000000003</v>
      </c>
      <c r="C11">
        <f t="shared" si="0"/>
        <v>398.94280000000003</v>
      </c>
      <c r="D11">
        <f t="shared" si="1"/>
        <v>0.12176915199999998</v>
      </c>
      <c r="E11">
        <f t="shared" si="2"/>
        <v>17.895773799919379</v>
      </c>
      <c r="G11">
        <f t="shared" si="3"/>
        <v>7.5649079798567609E-4</v>
      </c>
      <c r="H11">
        <f t="shared" si="4"/>
        <v>1873.497690630471</v>
      </c>
      <c r="I11">
        <f t="shared" si="5"/>
        <v>11.639103498145133</v>
      </c>
      <c r="K11">
        <f t="shared" si="6"/>
        <v>972.81745333536742</v>
      </c>
      <c r="L11">
        <f t="shared" si="7"/>
        <v>-0.84044568929535113</v>
      </c>
      <c r="M11">
        <f t="shared" si="8"/>
        <v>8.6392949305527861E-4</v>
      </c>
      <c r="N11" s="1">
        <f t="shared" si="9"/>
        <v>74882558.089535296</v>
      </c>
      <c r="Q11" s="6">
        <f t="shared" si="10"/>
        <v>871565843.80996633</v>
      </c>
      <c r="R11">
        <f t="shared" si="11"/>
        <v>17.895773799919379</v>
      </c>
      <c r="S11" s="3">
        <f t="shared" si="12"/>
        <v>96.588778539709793</v>
      </c>
      <c r="T11" s="3"/>
    </row>
    <row r="12" spans="1:20" x14ac:dyDescent="0.35">
      <c r="A12" s="2">
        <v>497.55970000000002</v>
      </c>
      <c r="B12">
        <v>72.07741</v>
      </c>
      <c r="C12">
        <f t="shared" si="0"/>
        <v>398.77985000000001</v>
      </c>
      <c r="D12">
        <f t="shared" si="1"/>
        <v>0.12179522399999998</v>
      </c>
      <c r="E12">
        <f t="shared" si="2"/>
        <v>17.753752807252937</v>
      </c>
      <c r="G12">
        <f t="shared" si="3"/>
        <v>7.5740620668385272E-4</v>
      </c>
      <c r="H12">
        <f t="shared" si="4"/>
        <v>1873.034040601528</v>
      </c>
      <c r="I12">
        <f t="shared" si="5"/>
        <v>11.647809832688784</v>
      </c>
      <c r="K12">
        <f t="shared" si="6"/>
        <v>972.95439474787213</v>
      </c>
      <c r="L12">
        <f t="shared" si="7"/>
        <v>-0.84033266317428545</v>
      </c>
      <c r="M12">
        <f t="shared" si="8"/>
        <v>8.6369172872901852E-4</v>
      </c>
      <c r="N12" s="1">
        <f t="shared" si="9"/>
        <v>74579100.125421107</v>
      </c>
      <c r="Q12" s="6">
        <f t="shared" si="10"/>
        <v>868683175.75396132</v>
      </c>
      <c r="R12">
        <f t="shared" si="11"/>
        <v>17.753752807252937</v>
      </c>
      <c r="S12" s="3">
        <f t="shared" si="12"/>
        <v>96.512961044616816</v>
      </c>
      <c r="T12" s="3"/>
    </row>
    <row r="13" spans="1:20" x14ac:dyDescent="0.35">
      <c r="A13" s="2">
        <v>497.2364</v>
      </c>
      <c r="B13">
        <v>71.532669999999996</v>
      </c>
      <c r="C13">
        <f t="shared" si="0"/>
        <v>398.6182</v>
      </c>
      <c r="D13">
        <f t="shared" si="1"/>
        <v>0.12182108799999998</v>
      </c>
      <c r="E13">
        <f t="shared" si="2"/>
        <v>17.615834296275533</v>
      </c>
      <c r="G13">
        <f t="shared" si="3"/>
        <v>7.5831685811367233E-4</v>
      </c>
      <c r="H13">
        <f t="shared" si="4"/>
        <v>1872.5740492702548</v>
      </c>
      <c r="I13">
        <f t="shared" si="5"/>
        <v>11.656475023665992</v>
      </c>
      <c r="K13">
        <f t="shared" si="6"/>
        <v>973.0902254788748</v>
      </c>
      <c r="L13">
        <f t="shared" si="7"/>
        <v>-0.84022081255806624</v>
      </c>
      <c r="M13">
        <f t="shared" si="8"/>
        <v>8.6345622487840612E-4</v>
      </c>
      <c r="N13" s="1">
        <f t="shared" si="9"/>
        <v>74278814.206077904</v>
      </c>
      <c r="Q13" s="6">
        <f t="shared" si="10"/>
        <v>865829142.58067381</v>
      </c>
      <c r="R13">
        <f t="shared" si="11"/>
        <v>17.615834296275533</v>
      </c>
      <c r="S13" s="3">
        <f t="shared" si="12"/>
        <v>96.437710654151743</v>
      </c>
      <c r="T13" s="3"/>
    </row>
    <row r="14" spans="1:20" x14ac:dyDescent="0.35">
      <c r="A14" s="2">
        <v>496.91570000000002</v>
      </c>
      <c r="B14">
        <v>71.003990000000002</v>
      </c>
      <c r="C14">
        <f t="shared" si="0"/>
        <v>398.45785000000001</v>
      </c>
      <c r="D14">
        <f t="shared" si="1"/>
        <v>0.12184674399999998</v>
      </c>
      <c r="E14">
        <f t="shared" si="2"/>
        <v>17.481958319706926</v>
      </c>
      <c r="G14">
        <f t="shared" si="3"/>
        <v>7.5922271278316966E-4</v>
      </c>
      <c r="H14">
        <f t="shared" si="4"/>
        <v>1872.1177176970341</v>
      </c>
      <c r="I14">
        <f t="shared" si="5"/>
        <v>11.665098677395752</v>
      </c>
      <c r="K14">
        <f t="shared" si="6"/>
        <v>973.22494600867844</v>
      </c>
      <c r="L14">
        <f t="shared" si="7"/>
        <v>-0.8401101308675657</v>
      </c>
      <c r="M14">
        <f t="shared" si="8"/>
        <v>8.6322297256453007E-4</v>
      </c>
      <c r="N14" s="1">
        <f t="shared" si="9"/>
        <v>73981679.393120363</v>
      </c>
      <c r="Q14" s="6">
        <f t="shared" si="10"/>
        <v>863003590.44020498</v>
      </c>
      <c r="R14">
        <f t="shared" si="11"/>
        <v>17.481958319706926</v>
      </c>
      <c r="S14" s="3">
        <f t="shared" si="12"/>
        <v>96.3630278445671</v>
      </c>
      <c r="T14" s="3"/>
    </row>
    <row r="15" spans="1:20" x14ac:dyDescent="0.35">
      <c r="A15" s="2">
        <v>496.59750000000003</v>
      </c>
      <c r="B15">
        <v>70.491129999999998</v>
      </c>
      <c r="C15">
        <f t="shared" si="0"/>
        <v>398.29875000000004</v>
      </c>
      <c r="D15">
        <f t="shared" si="1"/>
        <v>0.12187219999999997</v>
      </c>
      <c r="E15">
        <f t="shared" si="2"/>
        <v>17.352061421718822</v>
      </c>
      <c r="G15">
        <f t="shared" si="3"/>
        <v>7.6012401442360211E-4</v>
      </c>
      <c r="H15">
        <f t="shared" si="4"/>
        <v>1871.6649046198768</v>
      </c>
      <c r="I15">
        <f t="shared" si="5"/>
        <v>11.673683095533104</v>
      </c>
      <c r="K15">
        <f t="shared" si="6"/>
        <v>973.3585988120019</v>
      </c>
      <c r="L15">
        <f t="shared" si="7"/>
        <v>-0.84000057718887278</v>
      </c>
      <c r="M15">
        <f t="shared" si="8"/>
        <v>8.6299189036199563E-4</v>
      </c>
      <c r="N15" s="1">
        <f t="shared" si="9"/>
        <v>73687582.749889851</v>
      </c>
      <c r="Q15" s="6">
        <f t="shared" si="10"/>
        <v>860205489.09808588</v>
      </c>
      <c r="R15">
        <f t="shared" si="11"/>
        <v>17.352061421718822</v>
      </c>
      <c r="S15" s="3">
        <f t="shared" si="12"/>
        <v>96.288889800256882</v>
      </c>
      <c r="T15" s="3"/>
    </row>
    <row r="16" spans="1:20" x14ac:dyDescent="0.35">
      <c r="A16" s="2">
        <v>496.28179999999998</v>
      </c>
      <c r="B16">
        <v>69.993840000000006</v>
      </c>
      <c r="C16">
        <f t="shared" si="0"/>
        <v>398.14089999999999</v>
      </c>
      <c r="D16">
        <f t="shared" si="1"/>
        <v>0.12189745599999999</v>
      </c>
      <c r="E16">
        <f t="shared" si="2"/>
        <v>17.226078942943651</v>
      </c>
      <c r="G16">
        <f t="shared" si="3"/>
        <v>7.6102072507333585E-4</v>
      </c>
      <c r="H16">
        <f t="shared" si="4"/>
        <v>1871.2156110396736</v>
      </c>
      <c r="I16">
        <f t="shared" si="5"/>
        <v>11.6822278972086</v>
      </c>
      <c r="K16">
        <f t="shared" si="6"/>
        <v>973.49118434170362</v>
      </c>
      <c r="L16">
        <f t="shared" si="7"/>
        <v>-0.839892145295696</v>
      </c>
      <c r="M16">
        <f t="shared" si="8"/>
        <v>8.6276296981944393E-4</v>
      </c>
      <c r="N16" s="1">
        <f t="shared" si="9"/>
        <v>73396504.630345225</v>
      </c>
      <c r="Q16" s="6">
        <f t="shared" si="10"/>
        <v>857434693.95021915</v>
      </c>
      <c r="R16">
        <f t="shared" si="11"/>
        <v>17.226078942943651</v>
      </c>
      <c r="S16" s="3">
        <f t="shared" si="12"/>
        <v>96.215296988220231</v>
      </c>
      <c r="T16" s="3"/>
    </row>
    <row r="17" spans="1:20" x14ac:dyDescent="0.35">
      <c r="A17" s="2">
        <v>495.96850000000001</v>
      </c>
      <c r="B17">
        <v>69.511889999999994</v>
      </c>
      <c r="C17">
        <f t="shared" si="0"/>
        <v>397.98424999999997</v>
      </c>
      <c r="D17">
        <f t="shared" si="1"/>
        <v>0.12192251999999999</v>
      </c>
      <c r="E17">
        <f t="shared" si="2"/>
        <v>17.103950115204309</v>
      </c>
      <c r="G17">
        <f t="shared" si="3"/>
        <v>7.6191309159268084E-4</v>
      </c>
      <c r="H17">
        <f t="shared" si="4"/>
        <v>1870.7696956118871</v>
      </c>
      <c r="I17">
        <f t="shared" si="5"/>
        <v>11.69073541493033</v>
      </c>
      <c r="K17">
        <f t="shared" si="6"/>
        <v>973.62274503469257</v>
      </c>
      <c r="L17">
        <f t="shared" si="7"/>
        <v>-0.83978479478707291</v>
      </c>
      <c r="M17">
        <f t="shared" si="8"/>
        <v>8.6253613021042286E-4</v>
      </c>
      <c r="N17" s="1">
        <f t="shared" si="9"/>
        <v>73108333.807905167</v>
      </c>
      <c r="Q17" s="6">
        <f t="shared" si="10"/>
        <v>854690187.17462528</v>
      </c>
      <c r="R17">
        <f t="shared" si="11"/>
        <v>17.103950115204309</v>
      </c>
      <c r="S17" s="3">
        <f t="shared" si="12"/>
        <v>96.14222655903329</v>
      </c>
      <c r="T17" s="3"/>
    </row>
    <row r="18" spans="1:20" x14ac:dyDescent="0.35">
      <c r="A18" s="2">
        <v>495.65750000000003</v>
      </c>
      <c r="B18">
        <v>69.045019999999994</v>
      </c>
      <c r="C18">
        <f t="shared" si="0"/>
        <v>397.82875000000001</v>
      </c>
      <c r="D18">
        <f t="shared" si="1"/>
        <v>0.12194739999999998</v>
      </c>
      <c r="E18">
        <f t="shared" si="2"/>
        <v>16.985606909208396</v>
      </c>
      <c r="G18">
        <f t="shared" si="3"/>
        <v>7.6280136361350781E-4</v>
      </c>
      <c r="H18">
        <f t="shared" si="4"/>
        <v>1870.3270169340303</v>
      </c>
      <c r="I18">
        <f t="shared" si="5"/>
        <v>11.699208010342678</v>
      </c>
      <c r="K18">
        <f t="shared" si="6"/>
        <v>973.75332330147558</v>
      </c>
      <c r="L18">
        <f t="shared" si="7"/>
        <v>-0.83967848563535719</v>
      </c>
      <c r="M18">
        <f t="shared" si="8"/>
        <v>8.6231129131190791E-4</v>
      </c>
      <c r="N18" s="1">
        <f t="shared" si="9"/>
        <v>72822960.210655257</v>
      </c>
      <c r="Q18" s="6">
        <f t="shared" si="10"/>
        <v>851970959.43336415</v>
      </c>
      <c r="R18">
        <f t="shared" si="11"/>
        <v>16.985606909208396</v>
      </c>
      <c r="S18" s="3">
        <f t="shared" si="12"/>
        <v>96.069655627617351</v>
      </c>
      <c r="T18" s="3"/>
    </row>
    <row r="19" spans="1:20" x14ac:dyDescent="0.35">
      <c r="A19" s="2">
        <v>495.34870000000001</v>
      </c>
      <c r="B19">
        <v>68.592969999999994</v>
      </c>
      <c r="C19">
        <f t="shared" si="0"/>
        <v>397.67435</v>
      </c>
      <c r="D19">
        <f t="shared" si="1"/>
        <v>0.12197210399999998</v>
      </c>
      <c r="E19">
        <f t="shared" si="2"/>
        <v>16.870981417193558</v>
      </c>
      <c r="G19">
        <f t="shared" si="3"/>
        <v>7.6368579354857413E-4</v>
      </c>
      <c r="H19">
        <f t="shared" si="4"/>
        <v>1869.887433546874</v>
      </c>
      <c r="I19">
        <f t="shared" si="5"/>
        <v>11.707648074470793</v>
      </c>
      <c r="K19">
        <f t="shared" si="6"/>
        <v>973.88296152672115</v>
      </c>
      <c r="L19">
        <f t="shared" si="7"/>
        <v>-0.83957317818008825</v>
      </c>
      <c r="M19">
        <f t="shared" si="8"/>
        <v>8.6208837339542287E-4</v>
      </c>
      <c r="N19" s="1">
        <f t="shared" si="9"/>
        <v>72540274.893450603</v>
      </c>
      <c r="Q19" s="6">
        <f t="shared" si="10"/>
        <v>849276009.67788899</v>
      </c>
      <c r="R19">
        <f t="shared" si="11"/>
        <v>16.870981417193558</v>
      </c>
      <c r="S19" s="3">
        <f t="shared" si="12"/>
        <v>95.997561272687491</v>
      </c>
      <c r="T19" s="3"/>
    </row>
    <row r="20" spans="1:20" x14ac:dyDescent="0.35">
      <c r="A20" s="2">
        <v>495.0421</v>
      </c>
      <c r="B20">
        <v>68.155450000000002</v>
      </c>
      <c r="C20">
        <f t="shared" si="0"/>
        <v>397.52105</v>
      </c>
      <c r="D20">
        <f t="shared" si="1"/>
        <v>0.12199663199999998</v>
      </c>
      <c r="E20">
        <f t="shared" si="2"/>
        <v>16.759999571135705</v>
      </c>
      <c r="G20">
        <f t="shared" si="3"/>
        <v>7.6456634901000964E-4</v>
      </c>
      <c r="H20">
        <f t="shared" si="4"/>
        <v>1869.4509463051377</v>
      </c>
      <c r="I20">
        <f t="shared" si="5"/>
        <v>11.71605528150832</v>
      </c>
      <c r="K20">
        <f t="shared" si="6"/>
        <v>974.01166009635892</v>
      </c>
      <c r="L20">
        <f t="shared" si="7"/>
        <v>-0.83946886710398971</v>
      </c>
      <c r="M20">
        <f t="shared" si="8"/>
        <v>8.6186736924786004E-4</v>
      </c>
      <c r="N20" s="1">
        <f t="shared" si="9"/>
        <v>72260261.232310221</v>
      </c>
      <c r="Q20" s="6">
        <f t="shared" si="10"/>
        <v>846605215.25397909</v>
      </c>
      <c r="R20">
        <f t="shared" si="11"/>
        <v>16.759999571135705</v>
      </c>
      <c r="S20" s="3">
        <f t="shared" si="12"/>
        <v>95.925943900643617</v>
      </c>
      <c r="T20" s="3"/>
    </row>
    <row r="21" spans="1:20" x14ac:dyDescent="0.35">
      <c r="A21" s="2">
        <v>494.73759999999999</v>
      </c>
      <c r="B21">
        <v>67.732200000000006</v>
      </c>
      <c r="C21">
        <f t="shared" si="0"/>
        <v>397.36879999999996</v>
      </c>
      <c r="D21">
        <f t="shared" si="1"/>
        <v>0.12202099199999998</v>
      </c>
      <c r="E21">
        <f t="shared" si="2"/>
        <v>16.652593678307422</v>
      </c>
      <c r="G21">
        <f t="shared" si="3"/>
        <v>7.6544328564975839E-4</v>
      </c>
      <c r="H21">
        <f t="shared" si="4"/>
        <v>1869.0174136739179</v>
      </c>
      <c r="I21">
        <f t="shared" si="5"/>
        <v>11.724432055585792</v>
      </c>
      <c r="K21">
        <f t="shared" si="6"/>
        <v>974.13946136049231</v>
      </c>
      <c r="L21">
        <f t="shared" si="7"/>
        <v>-0.83936551322521524</v>
      </c>
      <c r="M21">
        <f t="shared" si="8"/>
        <v>8.6164819978953476E-4</v>
      </c>
      <c r="N21" s="1">
        <f t="shared" si="9"/>
        <v>71982811.818470806</v>
      </c>
      <c r="Q21" s="6">
        <f t="shared" si="10"/>
        <v>843957586.33567894</v>
      </c>
      <c r="R21">
        <f t="shared" si="11"/>
        <v>16.652593678307422</v>
      </c>
      <c r="S21" s="3">
        <f t="shared" si="12"/>
        <v>95.85478055154671</v>
      </c>
      <c r="T21" s="3"/>
    </row>
    <row r="22" spans="1:20" x14ac:dyDescent="0.35">
      <c r="A22" s="2">
        <v>494.43520000000001</v>
      </c>
      <c r="B22">
        <v>67.322890000000001</v>
      </c>
      <c r="C22">
        <f t="shared" si="0"/>
        <v>397.2176</v>
      </c>
      <c r="D22">
        <f t="shared" si="1"/>
        <v>0.12204518399999999</v>
      </c>
      <c r="E22">
        <f t="shared" si="2"/>
        <v>16.548680036403567</v>
      </c>
      <c r="G22">
        <f t="shared" si="3"/>
        <v>7.6631657275461063E-4</v>
      </c>
      <c r="H22">
        <f t="shared" si="4"/>
        <v>1868.586836456645</v>
      </c>
      <c r="I22">
        <f t="shared" si="5"/>
        <v>11.732778086580101</v>
      </c>
      <c r="K22">
        <f t="shared" si="6"/>
        <v>974.26636568151855</v>
      </c>
      <c r="L22">
        <f t="shared" si="7"/>
        <v>-0.83926311153886002</v>
      </c>
      <c r="M22">
        <f t="shared" si="8"/>
        <v>8.6143085823534406E-4</v>
      </c>
      <c r="N22" s="1">
        <f t="shared" si="9"/>
        <v>71707911.105949938</v>
      </c>
      <c r="Q22" s="6">
        <f t="shared" si="10"/>
        <v>841333008.05832326</v>
      </c>
      <c r="R22">
        <f t="shared" si="11"/>
        <v>16.548680036403567</v>
      </c>
      <c r="S22" s="3">
        <f t="shared" si="12"/>
        <v>95.784071616234655</v>
      </c>
      <c r="T22" s="3"/>
    </row>
    <row r="23" spans="1:20" x14ac:dyDescent="0.35">
      <c r="A23" s="2">
        <v>494.13479999999998</v>
      </c>
      <c r="B23">
        <v>66.927189999999996</v>
      </c>
      <c r="C23">
        <f t="shared" si="0"/>
        <v>397.06740000000002</v>
      </c>
      <c r="D23">
        <f t="shared" si="1"/>
        <v>0.12206921599999998</v>
      </c>
      <c r="E23">
        <f t="shared" si="2"/>
        <v>16.448173960583148</v>
      </c>
      <c r="G23">
        <f t="shared" si="3"/>
        <v>7.6718646924722744E-4</v>
      </c>
      <c r="H23">
        <f t="shared" si="4"/>
        <v>1868.159073045249</v>
      </c>
      <c r="I23">
        <f t="shared" si="5"/>
        <v>11.741095832398548</v>
      </c>
      <c r="K23">
        <f t="shared" si="6"/>
        <v>974.39241537616022</v>
      </c>
      <c r="L23">
        <f t="shared" si="7"/>
        <v>-0.83916162332935118</v>
      </c>
      <c r="M23">
        <f t="shared" si="8"/>
        <v>8.6121526613627862E-4</v>
      </c>
      <c r="N23" s="1">
        <f t="shared" si="9"/>
        <v>71435453.161442861</v>
      </c>
      <c r="Q23" s="6">
        <f t="shared" si="10"/>
        <v>838730501.39931846</v>
      </c>
      <c r="R23">
        <f t="shared" si="11"/>
        <v>16.448173960583148</v>
      </c>
      <c r="S23" s="3">
        <f t="shared" si="12"/>
        <v>95.713794094618748</v>
      </c>
      <c r="T23" s="3"/>
    </row>
    <row r="24" spans="1:20" x14ac:dyDescent="0.35">
      <c r="A24" s="2">
        <v>493.83620000000002</v>
      </c>
      <c r="B24">
        <v>66.544790000000006</v>
      </c>
      <c r="C24">
        <f t="shared" si="0"/>
        <v>396.91809999999998</v>
      </c>
      <c r="D24">
        <f t="shared" si="1"/>
        <v>0.12209310399999998</v>
      </c>
      <c r="E24">
        <f t="shared" si="2"/>
        <v>16.3509947293993</v>
      </c>
      <c r="G24">
        <f t="shared" si="3"/>
        <v>7.6805352768294366E-4</v>
      </c>
      <c r="H24">
        <f t="shared" si="4"/>
        <v>1867.7338393644873</v>
      </c>
      <c r="I24">
        <f t="shared" si="5"/>
        <v>11.749390564242702</v>
      </c>
      <c r="K24">
        <f t="shared" si="6"/>
        <v>974.51769469034775</v>
      </c>
      <c r="L24">
        <f t="shared" si="7"/>
        <v>-0.83906097655970702</v>
      </c>
      <c r="M24">
        <f t="shared" si="8"/>
        <v>8.6100127389304932E-4</v>
      </c>
      <c r="N24" s="1">
        <f t="shared" si="9"/>
        <v>71165242.682683036</v>
      </c>
      <c r="Q24" s="6">
        <f t="shared" si="10"/>
        <v>836148230.87795806</v>
      </c>
      <c r="R24">
        <f t="shared" si="11"/>
        <v>16.3509947293993</v>
      </c>
      <c r="S24" s="3">
        <f t="shared" si="12"/>
        <v>95.643901534498923</v>
      </c>
      <c r="T24" s="3"/>
    </row>
    <row r="25" spans="1:20" x14ac:dyDescent="0.35">
      <c r="A25" s="2">
        <v>493.53960000000001</v>
      </c>
      <c r="B25">
        <v>66.175349999999995</v>
      </c>
      <c r="C25">
        <f t="shared" si="0"/>
        <v>396.76980000000003</v>
      </c>
      <c r="D25">
        <f t="shared" si="1"/>
        <v>0.12211683199999998</v>
      </c>
      <c r="E25">
        <f t="shared" si="2"/>
        <v>16.257058650194924</v>
      </c>
      <c r="G25">
        <f t="shared" si="3"/>
        <v>7.6891714037941039E-4</v>
      </c>
      <c r="H25">
        <f t="shared" si="4"/>
        <v>1867.3114209464907</v>
      </c>
      <c r="I25">
        <f t="shared" si="5"/>
        <v>11.757656454697328</v>
      </c>
      <c r="K25">
        <f t="shared" si="6"/>
        <v>974.64212003443936</v>
      </c>
      <c r="L25">
        <f t="shared" si="7"/>
        <v>-0.83896123420284863</v>
      </c>
      <c r="M25">
        <f t="shared" si="8"/>
        <v>8.6078901881770059E-4</v>
      </c>
      <c r="N25" s="1">
        <f t="shared" si="9"/>
        <v>70897446.929566622</v>
      </c>
      <c r="Q25" s="6">
        <f t="shared" si="10"/>
        <v>833587824.51298022</v>
      </c>
      <c r="R25">
        <f t="shared" si="11"/>
        <v>16.257058650194924</v>
      </c>
      <c r="S25" s="3">
        <f t="shared" si="12"/>
        <v>95.574441095655345</v>
      </c>
      <c r="T25" s="3"/>
    </row>
    <row r="26" spans="1:20" x14ac:dyDescent="0.35">
      <c r="A26" s="2">
        <v>492.37020000000001</v>
      </c>
      <c r="B26">
        <v>64.821079999999995</v>
      </c>
      <c r="C26">
        <f t="shared" si="0"/>
        <v>396.18510000000003</v>
      </c>
      <c r="D26">
        <f t="shared" si="1"/>
        <v>0.12221038399999998</v>
      </c>
      <c r="E26">
        <f t="shared" si="2"/>
        <v>15.912169951122975</v>
      </c>
      <c r="G26">
        <f t="shared" si="3"/>
        <v>7.7234537957682203E-4</v>
      </c>
      <c r="H26">
        <f t="shared" si="4"/>
        <v>1865.6456405293161</v>
      </c>
      <c r="I26">
        <f t="shared" si="5"/>
        <v>11.790510292402471</v>
      </c>
      <c r="K26">
        <f t="shared" si="6"/>
        <v>975.13254618064047</v>
      </c>
      <c r="L26">
        <f t="shared" si="7"/>
        <v>-0.83857021795912545</v>
      </c>
      <c r="M26">
        <f t="shared" si="8"/>
        <v>8.5995511199334204E-4</v>
      </c>
      <c r="N26" s="1">
        <f t="shared" si="9"/>
        <v>69847448.87596713</v>
      </c>
      <c r="Q26" s="6">
        <f t="shared" si="10"/>
        <v>823537064.87014592</v>
      </c>
      <c r="R26">
        <f t="shared" si="11"/>
        <v>15.912169951122975</v>
      </c>
      <c r="S26" s="3">
        <f t="shared" si="12"/>
        <v>95.300224287144857</v>
      </c>
      <c r="T26" s="3"/>
    </row>
    <row r="27" spans="1:20" x14ac:dyDescent="0.35">
      <c r="A27" s="2">
        <v>491.22640000000001</v>
      </c>
      <c r="B27">
        <v>63.650860000000002</v>
      </c>
      <c r="C27">
        <f t="shared" si="0"/>
        <v>395.61320000000001</v>
      </c>
      <c r="D27">
        <f t="shared" si="1"/>
        <v>0.12230188799999998</v>
      </c>
      <c r="E27">
        <f t="shared" si="2"/>
        <v>15.613216044547082</v>
      </c>
      <c r="G27">
        <f t="shared" si="3"/>
        <v>7.7573532558872227E-4</v>
      </c>
      <c r="H27">
        <f t="shared" si="4"/>
        <v>1864.0158390487359</v>
      </c>
      <c r="I27">
        <f t="shared" si="5"/>
        <v>11.82306305694158</v>
      </c>
      <c r="K27">
        <f t="shared" si="6"/>
        <v>975.61201594918816</v>
      </c>
      <c r="L27">
        <f t="shared" si="7"/>
        <v>-0.83819121312181133</v>
      </c>
      <c r="M27">
        <f t="shared" si="8"/>
        <v>8.5914400337343331E-4</v>
      </c>
      <c r="N27" s="1">
        <f t="shared" si="9"/>
        <v>68829359.351635396</v>
      </c>
      <c r="Q27" s="6">
        <f t="shared" si="10"/>
        <v>813773855.78327692</v>
      </c>
      <c r="R27">
        <f t="shared" si="11"/>
        <v>15.613216044547082</v>
      </c>
      <c r="S27" s="3">
        <f t="shared" si="12"/>
        <v>95.0314457489483</v>
      </c>
      <c r="T27" s="3"/>
    </row>
    <row r="28" spans="1:20" x14ac:dyDescent="0.35">
      <c r="A28" s="2">
        <v>490.10520000000002</v>
      </c>
      <c r="B28">
        <v>62.64575</v>
      </c>
      <c r="C28">
        <f t="shared" si="0"/>
        <v>395.05259999999998</v>
      </c>
      <c r="D28">
        <f t="shared" si="1"/>
        <v>0.12239158399999998</v>
      </c>
      <c r="E28">
        <f t="shared" si="2"/>
        <v>15.355406299831859</v>
      </c>
      <c r="G28">
        <f t="shared" si="3"/>
        <v>7.7909461775405031E-4</v>
      </c>
      <c r="H28">
        <f t="shared" si="4"/>
        <v>1862.4177767507808</v>
      </c>
      <c r="I28">
        <f t="shared" si="5"/>
        <v>11.855387588381877</v>
      </c>
      <c r="K28">
        <f t="shared" si="6"/>
        <v>976.08180258262337</v>
      </c>
      <c r="L28">
        <f t="shared" si="7"/>
        <v>-0.8378230096819097</v>
      </c>
      <c r="M28">
        <f t="shared" si="8"/>
        <v>8.5835327271249859E-4</v>
      </c>
      <c r="N28" s="1">
        <f t="shared" si="9"/>
        <v>67839846.937834874</v>
      </c>
      <c r="Q28" s="6">
        <f t="shared" si="10"/>
        <v>804267679.38453388</v>
      </c>
      <c r="R28">
        <f t="shared" si="11"/>
        <v>15.355406299831859</v>
      </c>
      <c r="S28" s="3">
        <f t="shared" si="12"/>
        <v>94.767417007221127</v>
      </c>
      <c r="T28" s="3"/>
    </row>
    <row r="29" spans="1:20" x14ac:dyDescent="0.35">
      <c r="A29" s="2">
        <v>489.00369999999998</v>
      </c>
      <c r="B29">
        <v>61.787019999999998</v>
      </c>
      <c r="C29">
        <f t="shared" si="0"/>
        <v>394.50184999999999</v>
      </c>
      <c r="D29">
        <f t="shared" si="1"/>
        <v>0.12247970399999998</v>
      </c>
      <c r="E29">
        <f t="shared" si="2"/>
        <v>15.134022531602461</v>
      </c>
      <c r="G29">
        <f t="shared" si="3"/>
        <v>7.8243091857277403E-4</v>
      </c>
      <c r="H29">
        <f t="shared" si="4"/>
        <v>1860.8473504910503</v>
      </c>
      <c r="I29">
        <f t="shared" si="5"/>
        <v>11.887557319443109</v>
      </c>
      <c r="K29">
        <f t="shared" si="6"/>
        <v>976.54313472692536</v>
      </c>
      <c r="L29">
        <f t="shared" si="7"/>
        <v>-0.837464469513854</v>
      </c>
      <c r="M29">
        <f t="shared" si="8"/>
        <v>8.5758062263991807E-4</v>
      </c>
      <c r="N29" s="1">
        <f t="shared" si="9"/>
        <v>66875784.873117767</v>
      </c>
      <c r="Q29" s="6">
        <f t="shared" si="10"/>
        <v>794989725.96193385</v>
      </c>
      <c r="R29">
        <f t="shared" si="11"/>
        <v>15.134022531602461</v>
      </c>
      <c r="S29" s="3">
        <f t="shared" si="12"/>
        <v>94.507468797365618</v>
      </c>
      <c r="T29" s="3"/>
    </row>
    <row r="30" spans="1:20" x14ac:dyDescent="0.35">
      <c r="A30" s="2">
        <v>487.9194</v>
      </c>
      <c r="B30">
        <v>61.057389999999998</v>
      </c>
      <c r="C30">
        <f t="shared" si="0"/>
        <v>393.9597</v>
      </c>
      <c r="D30">
        <f t="shared" si="1"/>
        <v>0.12256644799999998</v>
      </c>
      <c r="E30">
        <f t="shared" si="2"/>
        <v>14.944723697956885</v>
      </c>
      <c r="G30">
        <f t="shared" si="3"/>
        <v>7.8575098469835236E-4</v>
      </c>
      <c r="H30">
        <f t="shared" si="4"/>
        <v>1859.3010221746586</v>
      </c>
      <c r="I30">
        <f t="shared" si="5"/>
        <v>11.919637330310749</v>
      </c>
      <c r="K30">
        <f t="shared" si="6"/>
        <v>976.99707111494706</v>
      </c>
      <c r="L30">
        <f t="shared" si="7"/>
        <v>-0.83711461967960021</v>
      </c>
      <c r="M30">
        <f t="shared" si="8"/>
        <v>8.5682408313086001E-4</v>
      </c>
      <c r="N30" s="1">
        <f t="shared" si="9"/>
        <v>65934498.795967683</v>
      </c>
      <c r="Q30" s="6">
        <f t="shared" si="10"/>
        <v>785915313.2037456</v>
      </c>
      <c r="R30">
        <f t="shared" si="11"/>
        <v>14.944723697956885</v>
      </c>
      <c r="S30" s="3">
        <f t="shared" si="12"/>
        <v>94.251022056493511</v>
      </c>
      <c r="T30" s="3"/>
    </row>
    <row r="31" spans="1:20" x14ac:dyDescent="0.35">
      <c r="A31" s="2">
        <v>486.8503</v>
      </c>
      <c r="B31">
        <v>60.441209999999998</v>
      </c>
      <c r="C31">
        <f t="shared" si="0"/>
        <v>393.42515000000003</v>
      </c>
      <c r="D31">
        <f t="shared" si="1"/>
        <v>0.12265197599999998</v>
      </c>
      <c r="E31">
        <f t="shared" si="2"/>
        <v>14.783588158416626</v>
      </c>
      <c r="G31">
        <f t="shared" si="3"/>
        <v>7.8906030005831962E-4</v>
      </c>
      <c r="H31">
        <f t="shared" si="4"/>
        <v>1857.7759624868577</v>
      </c>
      <c r="I31">
        <f t="shared" si="5"/>
        <v>11.951680732816026</v>
      </c>
      <c r="K31">
        <f t="shared" si="6"/>
        <v>977.44445920941496</v>
      </c>
      <c r="L31">
        <f t="shared" si="7"/>
        <v>-0.83677267730931082</v>
      </c>
      <c r="M31">
        <f t="shared" si="8"/>
        <v>8.5608207139065118E-4</v>
      </c>
      <c r="N31" s="1">
        <f t="shared" si="9"/>
        <v>65013831.969407402</v>
      </c>
      <c r="Q31" s="6">
        <f t="shared" si="10"/>
        <v>777024562.91530502</v>
      </c>
      <c r="R31">
        <f t="shared" si="11"/>
        <v>14.783588158416626</v>
      </c>
      <c r="S31" s="3">
        <f t="shared" si="12"/>
        <v>93.997612425003098</v>
      </c>
      <c r="T31" s="3"/>
    </row>
    <row r="32" spans="1:20" x14ac:dyDescent="0.35">
      <c r="A32" s="2">
        <v>485.7944</v>
      </c>
      <c r="B32">
        <v>59.924660000000003</v>
      </c>
      <c r="C32">
        <f t="shared" si="0"/>
        <v>392.8972</v>
      </c>
      <c r="D32">
        <f t="shared" si="1"/>
        <v>0.12273644799999998</v>
      </c>
      <c r="E32">
        <f t="shared" si="2"/>
        <v>14.647155179201539</v>
      </c>
      <c r="G32">
        <f t="shared" si="3"/>
        <v>7.9236457457720899E-4</v>
      </c>
      <c r="H32">
        <f t="shared" si="4"/>
        <v>1856.2693385328771</v>
      </c>
      <c r="I32">
        <f t="shared" si="5"/>
        <v>11.983743123536707</v>
      </c>
      <c r="K32">
        <f t="shared" si="6"/>
        <v>977.88614483931542</v>
      </c>
      <c r="L32">
        <f t="shared" si="7"/>
        <v>-0.83643788382447593</v>
      </c>
      <c r="M32">
        <f t="shared" si="8"/>
        <v>8.5535303699585386E-4</v>
      </c>
      <c r="N32" s="1">
        <f t="shared" si="9"/>
        <v>64111697.738324404</v>
      </c>
      <c r="Q32" s="6">
        <f t="shared" si="10"/>
        <v>768298116.90990889</v>
      </c>
      <c r="R32">
        <f t="shared" si="11"/>
        <v>14.647155179201539</v>
      </c>
      <c r="S32" s="3">
        <f t="shared" si="12"/>
        <v>93.746772426126057</v>
      </c>
      <c r="T32" s="3"/>
    </row>
    <row r="33" spans="1:20" x14ac:dyDescent="0.35">
      <c r="A33" s="2">
        <v>484.75009999999997</v>
      </c>
      <c r="B33">
        <v>59.495330000000003</v>
      </c>
      <c r="C33">
        <f t="shared" si="0"/>
        <v>392.37504999999999</v>
      </c>
      <c r="D33">
        <f t="shared" si="1"/>
        <v>0.12281999199999999</v>
      </c>
      <c r="E33">
        <f t="shared" si="2"/>
        <v>14.532323858154951</v>
      </c>
      <c r="G33">
        <f t="shared" si="3"/>
        <v>7.956684809665715E-4</v>
      </c>
      <c r="H33">
        <f t="shared" si="4"/>
        <v>1854.7788849782928</v>
      </c>
      <c r="I33">
        <f t="shared" si="5"/>
        <v>12.015870331106596</v>
      </c>
      <c r="K33">
        <f t="shared" si="6"/>
        <v>978.32280505752271</v>
      </c>
      <c r="L33">
        <f t="shared" si="7"/>
        <v>-0.83610962938370814</v>
      </c>
      <c r="M33">
        <f t="shared" si="8"/>
        <v>8.5463573481203605E-4</v>
      </c>
      <c r="N33" s="1">
        <f t="shared" si="9"/>
        <v>63226413.446370266</v>
      </c>
      <c r="Q33" s="6">
        <f t="shared" si="10"/>
        <v>759720385.47251964</v>
      </c>
      <c r="R33">
        <f t="shared" si="11"/>
        <v>14.532323858154951</v>
      </c>
      <c r="S33" s="3">
        <f t="shared" si="12"/>
        <v>93.498126618188991</v>
      </c>
      <c r="T33" s="3"/>
    </row>
    <row r="34" spans="1:20" x14ac:dyDescent="0.35">
      <c r="A34" s="2">
        <v>483.71600000000001</v>
      </c>
      <c r="B34">
        <v>59.142150000000001</v>
      </c>
      <c r="C34">
        <f t="shared" si="0"/>
        <v>391.858</v>
      </c>
      <c r="D34">
        <f t="shared" si="1"/>
        <v>0.12290271999999998</v>
      </c>
      <c r="E34">
        <f t="shared" si="2"/>
        <v>14.436332247162635</v>
      </c>
      <c r="G34">
        <f t="shared" si="3"/>
        <v>7.9897623747482438E-4</v>
      </c>
      <c r="H34">
        <f t="shared" si="4"/>
        <v>1853.3026193654209</v>
      </c>
      <c r="I34">
        <f t="shared" si="5"/>
        <v>12.04810401041426</v>
      </c>
      <c r="K34">
        <f t="shared" si="6"/>
        <v>978.75503211290174</v>
      </c>
      <c r="L34">
        <f t="shared" si="7"/>
        <v>-0.83578738479322401</v>
      </c>
      <c r="M34">
        <f t="shared" si="8"/>
        <v>8.5392908069034993E-4</v>
      </c>
      <c r="N34" s="1">
        <f t="shared" si="9"/>
        <v>62356516.566145219</v>
      </c>
      <c r="Q34" s="6">
        <f t="shared" si="10"/>
        <v>751277797.31603742</v>
      </c>
      <c r="R34">
        <f t="shared" si="11"/>
        <v>14.436332247162635</v>
      </c>
      <c r="S34" s="3">
        <f t="shared" si="12"/>
        <v>93.251344718799388</v>
      </c>
      <c r="T34" s="3"/>
    </row>
    <row r="35" spans="1:20" x14ac:dyDescent="0.35">
      <c r="A35" s="2">
        <v>482.69099999999997</v>
      </c>
      <c r="B35">
        <v>58.855379999999997</v>
      </c>
      <c r="C35">
        <f t="shared" si="0"/>
        <v>391.34550000000002</v>
      </c>
      <c r="D35">
        <f t="shared" si="1"/>
        <v>0.12298471999999998</v>
      </c>
      <c r="E35">
        <f t="shared" si="2"/>
        <v>14.356754237436977</v>
      </c>
      <c r="G35">
        <f t="shared" si="3"/>
        <v>8.0229125523156863E-4</v>
      </c>
      <c r="H35">
        <f t="shared" si="4"/>
        <v>1851.838985390526</v>
      </c>
      <c r="I35">
        <f t="shared" si="5"/>
        <v>12.080478160829408</v>
      </c>
      <c r="K35">
        <f t="shared" si="6"/>
        <v>979.18329188753182</v>
      </c>
      <c r="L35">
        <f t="shared" si="7"/>
        <v>-0.83547072914003739</v>
      </c>
      <c r="M35">
        <f t="shared" si="8"/>
        <v>8.5323221511422493E-4</v>
      </c>
      <c r="N35" s="1">
        <f t="shared" si="9"/>
        <v>61500839.037237056</v>
      </c>
      <c r="Q35" s="6">
        <f t="shared" si="10"/>
        <v>742959542.86202693</v>
      </c>
      <c r="R35">
        <f t="shared" si="11"/>
        <v>14.356754237436977</v>
      </c>
      <c r="S35" s="3">
        <f t="shared" si="12"/>
        <v>93.00616595501144</v>
      </c>
      <c r="T35" s="3"/>
    </row>
    <row r="36" spans="1:20" x14ac:dyDescent="0.35">
      <c r="A36" s="2">
        <v>480.16120000000001</v>
      </c>
      <c r="B36">
        <v>58.374789999999997</v>
      </c>
      <c r="C36">
        <f t="shared" si="0"/>
        <v>390.0806</v>
      </c>
      <c r="D36">
        <f t="shared" si="1"/>
        <v>0.12318710399999999</v>
      </c>
      <c r="E36">
        <f t="shared" si="2"/>
        <v>14.216128499944279</v>
      </c>
      <c r="G36">
        <f t="shared" si="3"/>
        <v>8.1063381031210024E-4</v>
      </c>
      <c r="H36">
        <f t="shared" si="4"/>
        <v>1848.2250866464956</v>
      </c>
      <c r="I36">
        <f t="shared" si="5"/>
        <v>12.16226127292237</v>
      </c>
      <c r="K36">
        <f t="shared" si="6"/>
        <v>980.23959018905089</v>
      </c>
      <c r="L36">
        <f t="shared" si="7"/>
        <v>-0.83470092321176803</v>
      </c>
      <c r="M36">
        <f t="shared" si="8"/>
        <v>8.5152745468154982E-4</v>
      </c>
      <c r="N36" s="1">
        <f t="shared" si="9"/>
        <v>59416592.693305686</v>
      </c>
      <c r="Q36" s="6">
        <f t="shared" si="10"/>
        <v>722640124.282794</v>
      </c>
      <c r="R36">
        <f t="shared" si="11"/>
        <v>14.216128499944279</v>
      </c>
      <c r="S36" s="3">
        <f t="shared" si="12"/>
        <v>92.398530587728573</v>
      </c>
      <c r="T36" s="3"/>
    </row>
    <row r="37" spans="1:20" x14ac:dyDescent="0.35">
      <c r="A37" s="2">
        <v>477.66879999999998</v>
      </c>
      <c r="B37">
        <v>58.148859999999999</v>
      </c>
      <c r="C37">
        <f t="shared" si="0"/>
        <v>388.83439999999996</v>
      </c>
      <c r="D37">
        <f t="shared" si="1"/>
        <v>0.12338649599999998</v>
      </c>
      <c r="E37">
        <f t="shared" si="2"/>
        <v>14.138223035363612</v>
      </c>
      <c r="G37">
        <f t="shared" si="3"/>
        <v>8.1908776968508956E-4</v>
      </c>
      <c r="H37">
        <f t="shared" si="4"/>
        <v>1844.6625620551063</v>
      </c>
      <c r="I37">
        <f t="shared" si="5"/>
        <v>12.245590828475267</v>
      </c>
      <c r="K37">
        <f t="shared" si="6"/>
        <v>981.27933039602931</v>
      </c>
      <c r="L37">
        <f t="shared" si="7"/>
        <v>-0.83395882655317677</v>
      </c>
      <c r="M37">
        <f t="shared" si="8"/>
        <v>8.4986894222728983E-4</v>
      </c>
      <c r="N37" s="1">
        <f t="shared" si="9"/>
        <v>57401113.696790867</v>
      </c>
      <c r="Q37" s="6">
        <f t="shared" si="10"/>
        <v>702910551.42968822</v>
      </c>
      <c r="R37">
        <f t="shared" si="11"/>
        <v>14.138223035363612</v>
      </c>
      <c r="S37" s="3">
        <f t="shared" si="12"/>
        <v>91.796224257181336</v>
      </c>
      <c r="T37" s="3"/>
    </row>
    <row r="38" spans="1:20" x14ac:dyDescent="0.35">
      <c r="A38" s="2">
        <v>475.20490000000001</v>
      </c>
      <c r="B38">
        <v>58.098959999999998</v>
      </c>
      <c r="C38">
        <f t="shared" si="0"/>
        <v>387.60244999999998</v>
      </c>
      <c r="D38">
        <f t="shared" si="1"/>
        <v>0.12358360799999998</v>
      </c>
      <c r="E38">
        <f t="shared" si="2"/>
        <v>14.103559753652767</v>
      </c>
      <c r="G38">
        <f t="shared" si="3"/>
        <v>8.2768778704245261E-4</v>
      </c>
      <c r="H38">
        <f t="shared" si="4"/>
        <v>1841.1388273039115</v>
      </c>
      <c r="I38">
        <f t="shared" si="5"/>
        <v>12.330827253474515</v>
      </c>
      <c r="K38">
        <f t="shared" si="6"/>
        <v>982.30628227291697</v>
      </c>
      <c r="L38">
        <f t="shared" si="7"/>
        <v>-0.83324114569921603</v>
      </c>
      <c r="M38">
        <f t="shared" si="8"/>
        <v>8.4824983891095007E-4</v>
      </c>
      <c r="N38" s="1">
        <f t="shared" si="9"/>
        <v>55445148.948075749</v>
      </c>
      <c r="Q38" s="6">
        <f t="shared" si="10"/>
        <v>683684553.72188628</v>
      </c>
      <c r="R38">
        <f t="shared" si="11"/>
        <v>14.103559753652767</v>
      </c>
      <c r="S38" s="3">
        <f t="shared" si="12"/>
        <v>91.197048729877864</v>
      </c>
      <c r="T38" s="3"/>
    </row>
    <row r="39" spans="1:20" x14ac:dyDescent="0.35">
      <c r="A39" s="2">
        <v>472.76400000000001</v>
      </c>
      <c r="B39">
        <v>58.170409999999997</v>
      </c>
      <c r="C39">
        <f t="shared" si="0"/>
        <v>386.38200000000001</v>
      </c>
      <c r="D39">
        <f t="shared" si="1"/>
        <v>0.12377887999999998</v>
      </c>
      <c r="E39">
        <f t="shared" si="2"/>
        <v>14.098627326406575</v>
      </c>
      <c r="G39">
        <f t="shared" si="3"/>
        <v>8.3645932319720284E-4</v>
      </c>
      <c r="H39">
        <f t="shared" si="4"/>
        <v>1837.6461333824604</v>
      </c>
      <c r="I39">
        <f t="shared" si="5"/>
        <v>12.41824324961617</v>
      </c>
      <c r="K39">
        <f t="shared" si="6"/>
        <v>983.32278551976174</v>
      </c>
      <c r="L39">
        <f t="shared" si="7"/>
        <v>-0.83254578166878745</v>
      </c>
      <c r="M39">
        <f t="shared" si="8"/>
        <v>8.466658089578622E-4</v>
      </c>
      <c r="N39" s="1">
        <f t="shared" si="9"/>
        <v>53542740.647033907</v>
      </c>
      <c r="Q39" s="6">
        <f t="shared" si="10"/>
        <v>664906777.60597813</v>
      </c>
      <c r="R39">
        <f t="shared" si="11"/>
        <v>14.098627326406575</v>
      </c>
      <c r="S39" s="3">
        <f t="shared" si="12"/>
        <v>90.599600608163087</v>
      </c>
      <c r="T39" s="3"/>
    </row>
    <row r="40" spans="1:20" x14ac:dyDescent="0.35">
      <c r="A40" s="2">
        <v>470.34190000000001</v>
      </c>
      <c r="B40">
        <v>58.326729999999998</v>
      </c>
      <c r="C40">
        <f t="shared" si="0"/>
        <v>385.17095</v>
      </c>
      <c r="D40">
        <f t="shared" si="1"/>
        <v>0.12397264799999999</v>
      </c>
      <c r="E40">
        <f t="shared" si="2"/>
        <v>14.114419012813213</v>
      </c>
      <c r="G40">
        <f t="shared" si="3"/>
        <v>8.4542505156848247E-4</v>
      </c>
      <c r="H40">
        <f t="shared" si="4"/>
        <v>1834.178574218111</v>
      </c>
      <c r="I40">
        <f t="shared" si="5"/>
        <v>12.508085781100299</v>
      </c>
      <c r="K40">
        <f t="shared" si="6"/>
        <v>984.3306300306557</v>
      </c>
      <c r="L40">
        <f t="shared" si="7"/>
        <v>-0.83187113844879057</v>
      </c>
      <c r="M40">
        <f t="shared" si="8"/>
        <v>8.4511353509631511E-4</v>
      </c>
      <c r="N40" s="1">
        <f t="shared" si="9"/>
        <v>51689352.230972342</v>
      </c>
      <c r="Q40" s="6">
        <f t="shared" si="10"/>
        <v>646534851.67451012</v>
      </c>
      <c r="R40">
        <f t="shared" si="11"/>
        <v>14.114419012813213</v>
      </c>
      <c r="S40" s="3">
        <f t="shared" si="12"/>
        <v>90.002775120098448</v>
      </c>
      <c r="T40" s="3"/>
    </row>
    <row r="41" spans="1:20" x14ac:dyDescent="0.35">
      <c r="A41" s="2">
        <v>467.93650000000002</v>
      </c>
      <c r="B41">
        <v>58.543410000000002</v>
      </c>
      <c r="C41">
        <f t="shared" si="0"/>
        <v>383.96825000000001</v>
      </c>
      <c r="D41">
        <f t="shared" si="1"/>
        <v>0.12416507999999998</v>
      </c>
      <c r="E41">
        <f t="shared" si="2"/>
        <v>14.144897260969028</v>
      </c>
      <c r="G41">
        <f t="shared" si="3"/>
        <v>8.5460125856628988E-4</v>
      </c>
      <c r="H41">
        <f t="shared" si="4"/>
        <v>1830.7332388226687</v>
      </c>
      <c r="I41">
        <f t="shared" si="5"/>
        <v>12.600538975990617</v>
      </c>
      <c r="K41">
        <f t="shared" si="6"/>
        <v>985.33072614554158</v>
      </c>
      <c r="L41">
        <f t="shared" si="7"/>
        <v>-0.8312162945195285</v>
      </c>
      <c r="M41">
        <f t="shared" si="8"/>
        <v>8.43591164330291E-4</v>
      </c>
      <c r="N41" s="1">
        <f t="shared" si="9"/>
        <v>49882347.92388466</v>
      </c>
      <c r="Q41" s="6">
        <f t="shared" si="10"/>
        <v>628544469.22883332</v>
      </c>
      <c r="R41">
        <f t="shared" si="11"/>
        <v>14.144897260969028</v>
      </c>
      <c r="S41" s="3">
        <f t="shared" si="12"/>
        <v>89.405973274569121</v>
      </c>
      <c r="T41" s="3"/>
    </row>
    <row r="42" spans="1:20" x14ac:dyDescent="0.35">
      <c r="A42" s="2">
        <v>465.54599999999999</v>
      </c>
      <c r="B42">
        <v>58.80283</v>
      </c>
      <c r="C42">
        <f t="shared" si="0"/>
        <v>382.77300000000002</v>
      </c>
      <c r="D42">
        <f t="shared" si="1"/>
        <v>0.12435631999999998</v>
      </c>
      <c r="E42">
        <f t="shared" si="2"/>
        <v>14.185727753925173</v>
      </c>
      <c r="G42">
        <f t="shared" si="3"/>
        <v>8.6400396145991376E-4</v>
      </c>
      <c r="H42">
        <f t="shared" si="4"/>
        <v>1827.3076393347114</v>
      </c>
      <c r="I42">
        <f t="shared" si="5"/>
        <v>12.695784494034193</v>
      </c>
      <c r="K42">
        <f t="shared" si="6"/>
        <v>986.32385594735547</v>
      </c>
      <c r="L42">
        <f t="shared" si="7"/>
        <v>-0.83058046231294624</v>
      </c>
      <c r="M42">
        <f t="shared" si="8"/>
        <v>8.4209710360820685E-4</v>
      </c>
      <c r="N42" s="1">
        <f t="shared" si="9"/>
        <v>48119515.299288295</v>
      </c>
      <c r="Q42" s="6">
        <f t="shared" si="10"/>
        <v>610914996.19714546</v>
      </c>
      <c r="R42">
        <f t="shared" si="11"/>
        <v>14.185727753925173</v>
      </c>
      <c r="S42" s="3">
        <f t="shared" si="12"/>
        <v>88.808666827159939</v>
      </c>
      <c r="T42" s="3"/>
    </row>
    <row r="43" spans="1:20" x14ac:dyDescent="0.35">
      <c r="A43" s="2">
        <v>463.1696</v>
      </c>
      <c r="B43">
        <v>59.08952</v>
      </c>
      <c r="C43">
        <f t="shared" si="0"/>
        <v>381.58479999999997</v>
      </c>
      <c r="D43">
        <f t="shared" si="1"/>
        <v>0.12454643199999998</v>
      </c>
      <c r="E43">
        <f t="shared" si="2"/>
        <v>14.233130339695322</v>
      </c>
      <c r="G43">
        <f t="shared" si="3"/>
        <v>8.7364593043248728E-4</v>
      </c>
      <c r="H43">
        <f t="shared" si="4"/>
        <v>1823.9007162666117</v>
      </c>
      <c r="I43">
        <f t="shared" si="5"/>
        <v>12.793970992916314</v>
      </c>
      <c r="K43">
        <f t="shared" si="6"/>
        <v>987.31038345314801</v>
      </c>
      <c r="L43">
        <f t="shared" si="7"/>
        <v>-0.82996315771479656</v>
      </c>
      <c r="M43">
        <f t="shared" si="8"/>
        <v>8.4063043560017603E-4</v>
      </c>
      <c r="N43" s="1">
        <f t="shared" si="9"/>
        <v>46399534.41645173</v>
      </c>
      <c r="Q43" s="6">
        <f t="shared" si="10"/>
        <v>593634297.40890563</v>
      </c>
      <c r="R43">
        <f t="shared" si="11"/>
        <v>14.233130339695322</v>
      </c>
      <c r="S43" s="3">
        <f t="shared" si="12"/>
        <v>88.210576716881619</v>
      </c>
      <c r="T43" s="3"/>
    </row>
    <row r="44" spans="1:20" x14ac:dyDescent="0.35">
      <c r="A44" s="2">
        <v>460.80680000000001</v>
      </c>
      <c r="B44">
        <v>59.38729</v>
      </c>
      <c r="C44">
        <f t="shared" si="0"/>
        <v>380.40340000000003</v>
      </c>
      <c r="D44">
        <f t="shared" si="1"/>
        <v>0.12473545599999997</v>
      </c>
      <c r="E44">
        <f t="shared" si="2"/>
        <v>14.283177831971051</v>
      </c>
      <c r="G44">
        <f t="shared" si="3"/>
        <v>8.8353908978022755E-4</v>
      </c>
      <c r="H44">
        <f t="shared" si="4"/>
        <v>1820.5118377622698</v>
      </c>
      <c r="I44">
        <f t="shared" si="5"/>
        <v>12.895237838955795</v>
      </c>
      <c r="K44">
        <f t="shared" si="6"/>
        <v>988.29054656724145</v>
      </c>
      <c r="L44">
        <f t="shared" si="7"/>
        <v>-0.82936399321716869</v>
      </c>
      <c r="M44">
        <f t="shared" si="8"/>
        <v>8.3919045476849594E-4</v>
      </c>
      <c r="N44" s="1">
        <f t="shared" si="9"/>
        <v>44721407.35793747</v>
      </c>
      <c r="Q44" s="6">
        <f t="shared" si="10"/>
        <v>576693184.37343144</v>
      </c>
      <c r="R44">
        <f t="shared" si="11"/>
        <v>14.283177831971051</v>
      </c>
      <c r="S44" s="3">
        <f t="shared" si="12"/>
        <v>87.611503439894008</v>
      </c>
      <c r="T44" s="3"/>
    </row>
    <row r="45" spans="1:20" x14ac:dyDescent="0.35">
      <c r="A45" s="2">
        <v>458.45819999999998</v>
      </c>
      <c r="B45">
        <v>59.679749999999999</v>
      </c>
      <c r="C45">
        <f t="shared" si="0"/>
        <v>379.22910000000002</v>
      </c>
      <c r="D45">
        <f t="shared" si="1"/>
        <v>0.12492334399999998</v>
      </c>
      <c r="E45">
        <f t="shared" si="2"/>
        <v>14.331929026811835</v>
      </c>
      <c r="G45">
        <f t="shared" si="3"/>
        <v>8.936908291173884E-4</v>
      </c>
      <c r="H45">
        <f t="shared" si="4"/>
        <v>1817.1419487301282</v>
      </c>
      <c r="I45">
        <f t="shared" si="5"/>
        <v>12.999676784065398</v>
      </c>
      <c r="K45">
        <f t="shared" si="6"/>
        <v>989.26412608615374</v>
      </c>
      <c r="L45">
        <f t="shared" si="7"/>
        <v>-0.82878286393332368</v>
      </c>
      <c r="M45">
        <f t="shared" si="8"/>
        <v>8.3777713360763879E-4</v>
      </c>
      <c r="N45" s="1">
        <f t="shared" si="9"/>
        <v>43084981.476512492</v>
      </c>
      <c r="Q45" s="6">
        <f t="shared" si="10"/>
        <v>560090833.4421072</v>
      </c>
      <c r="R45">
        <f t="shared" si="11"/>
        <v>14.331929026811835</v>
      </c>
      <c r="S45" s="3">
        <f t="shared" si="12"/>
        <v>87.011534712946087</v>
      </c>
      <c r="T45" s="3"/>
    </row>
    <row r="46" spans="1:20" x14ac:dyDescent="0.35">
      <c r="A46" s="2">
        <v>456.12479999999999</v>
      </c>
      <c r="B46">
        <v>59.952390000000001</v>
      </c>
      <c r="C46">
        <f t="shared" si="0"/>
        <v>378.06240000000003</v>
      </c>
      <c r="D46">
        <f t="shared" si="1"/>
        <v>0.12511001599999999</v>
      </c>
      <c r="E46">
        <f t="shared" si="2"/>
        <v>14.375920949446606</v>
      </c>
      <c r="G46">
        <f t="shared" si="3"/>
        <v>9.0410640205351722E-4</v>
      </c>
      <c r="H46">
        <f t="shared" si="4"/>
        <v>1813.7925689420013</v>
      </c>
      <c r="I46">
        <f t="shared" si="5"/>
        <v>13.107355637917582</v>
      </c>
      <c r="K46">
        <f t="shared" si="6"/>
        <v>990.23073717821387</v>
      </c>
      <c r="L46">
        <f t="shared" si="7"/>
        <v>-0.82821974711922419</v>
      </c>
      <c r="M46">
        <f t="shared" si="8"/>
        <v>8.3639066737045535E-4</v>
      </c>
      <c r="N46" s="1">
        <f t="shared" si="9"/>
        <v>41490394.241710335</v>
      </c>
      <c r="Q46" s="6">
        <f t="shared" si="10"/>
        <v>543829352.88350511</v>
      </c>
      <c r="R46">
        <f t="shared" si="11"/>
        <v>14.375920949446606</v>
      </c>
      <c r="S46" s="3">
        <f t="shared" si="12"/>
        <v>86.410875245343874</v>
      </c>
      <c r="T46" s="3"/>
    </row>
    <row r="47" spans="1:20" x14ac:dyDescent="0.35">
      <c r="A47" s="2">
        <v>453.80770000000001</v>
      </c>
      <c r="B47">
        <v>60.195309999999999</v>
      </c>
      <c r="C47">
        <f t="shared" si="0"/>
        <v>376.90385000000003</v>
      </c>
      <c r="D47">
        <f t="shared" si="1"/>
        <v>0.12529538399999998</v>
      </c>
      <c r="E47">
        <f t="shared" si="2"/>
        <v>14.412815878356701</v>
      </c>
      <c r="G47">
        <f t="shared" si="3"/>
        <v>9.1478998353211605E-4</v>
      </c>
      <c r="H47">
        <f t="shared" si="4"/>
        <v>1810.4653629722916</v>
      </c>
      <c r="I47">
        <f t="shared" si="5"/>
        <v>13.218328774018438</v>
      </c>
      <c r="K47">
        <f t="shared" si="6"/>
        <v>991.18995403573865</v>
      </c>
      <c r="L47">
        <f t="shared" si="7"/>
        <v>-0.82767462063539721</v>
      </c>
      <c r="M47">
        <f t="shared" si="8"/>
        <v>8.3503128463462432E-4</v>
      </c>
      <c r="N47" s="1">
        <f t="shared" si="9"/>
        <v>39937840.502295613</v>
      </c>
      <c r="Q47" s="6">
        <f t="shared" si="10"/>
        <v>527911506.28365308</v>
      </c>
      <c r="R47">
        <f t="shared" si="11"/>
        <v>14.412815878356701</v>
      </c>
      <c r="S47" s="3">
        <f t="shared" si="12"/>
        <v>85.80977286195332</v>
      </c>
      <c r="T47" s="3"/>
    </row>
    <row r="48" spans="1:20" x14ac:dyDescent="0.35">
      <c r="A48" s="2">
        <v>451.50869999999998</v>
      </c>
      <c r="B48">
        <v>60.40504</v>
      </c>
      <c r="C48">
        <f t="shared" si="0"/>
        <v>375.75434999999999</v>
      </c>
      <c r="D48">
        <f t="shared" si="1"/>
        <v>0.12547930399999999</v>
      </c>
      <c r="E48">
        <f t="shared" si="2"/>
        <v>14.441833371979815</v>
      </c>
      <c r="G48">
        <f t="shared" si="3"/>
        <v>9.2574161351322015E-4</v>
      </c>
      <c r="H48">
        <f t="shared" si="4"/>
        <v>1807.1630020943612</v>
      </c>
      <c r="I48">
        <f t="shared" si="5"/>
        <v>13.33260498034185</v>
      </c>
      <c r="K48">
        <f t="shared" si="6"/>
        <v>992.14106178389659</v>
      </c>
      <c r="L48">
        <f t="shared" si="7"/>
        <v>-0.8271475961010849</v>
      </c>
      <c r="M48">
        <f t="shared" si="8"/>
        <v>8.3369958966706922E-4</v>
      </c>
      <c r="N48" s="1">
        <f t="shared" si="9"/>
        <v>38427949.090769954</v>
      </c>
      <c r="Q48" s="6">
        <f t="shared" si="10"/>
        <v>512344665.43192255</v>
      </c>
      <c r="R48">
        <f t="shared" si="11"/>
        <v>14.441833371979815</v>
      </c>
      <c r="S48" s="3">
        <f t="shared" si="12"/>
        <v>85.208677305855417</v>
      </c>
      <c r="T48" s="3"/>
    </row>
    <row r="49" spans="1:20" x14ac:dyDescent="0.35">
      <c r="A49" s="2">
        <v>449.22919999999999</v>
      </c>
      <c r="B49">
        <v>60.583480000000002</v>
      </c>
      <c r="C49">
        <f t="shared" si="0"/>
        <v>374.6146</v>
      </c>
      <c r="D49">
        <f t="shared" si="1"/>
        <v>0.12566166399999998</v>
      </c>
      <c r="E49">
        <f t="shared" si="2"/>
        <v>14.463475511513204</v>
      </c>
      <c r="G49">
        <f t="shared" si="3"/>
        <v>9.3696205566773383E-4</v>
      </c>
      <c r="H49">
        <f t="shared" si="4"/>
        <v>1803.8875846476267</v>
      </c>
      <c r="I49">
        <f t="shared" si="5"/>
        <v>13.450197663345792</v>
      </c>
      <c r="K49">
        <f t="shared" si="6"/>
        <v>993.08351193686235</v>
      </c>
      <c r="L49">
        <f t="shared" si="7"/>
        <v>-0.826638656234436</v>
      </c>
      <c r="M49">
        <f t="shared" si="8"/>
        <v>8.3239591262793176E-4</v>
      </c>
      <c r="N49" s="1">
        <f t="shared" si="9"/>
        <v>36961029.3004191</v>
      </c>
      <c r="Q49" s="6">
        <f t="shared" si="10"/>
        <v>497133149.93135232</v>
      </c>
      <c r="R49">
        <f t="shared" si="11"/>
        <v>14.463475511513204</v>
      </c>
      <c r="S49" s="3">
        <f t="shared" si="12"/>
        <v>84.607956707859941</v>
      </c>
      <c r="T49" s="3"/>
    </row>
    <row r="50" spans="1:20" x14ac:dyDescent="0.35">
      <c r="A50" s="2">
        <v>446.97050000000002</v>
      </c>
      <c r="B50">
        <v>60.736420000000003</v>
      </c>
      <c r="C50">
        <f t="shared" si="0"/>
        <v>373.48525000000001</v>
      </c>
      <c r="D50">
        <f t="shared" si="1"/>
        <v>0.12584235999999999</v>
      </c>
      <c r="E50">
        <f t="shared" si="2"/>
        <v>14.479167428201443</v>
      </c>
      <c r="G50">
        <f t="shared" si="3"/>
        <v>9.4845146028654792E-4</v>
      </c>
      <c r="H50">
        <f t="shared" si="4"/>
        <v>1800.6410658651234</v>
      </c>
      <c r="I50">
        <f t="shared" si="5"/>
        <v>13.571111097818752</v>
      </c>
      <c r="K50">
        <f t="shared" si="6"/>
        <v>994.0167978378953</v>
      </c>
      <c r="L50">
        <f t="shared" si="7"/>
        <v>-0.82614773184830737</v>
      </c>
      <c r="M50">
        <f t="shared" si="8"/>
        <v>8.311204937836834E-4</v>
      </c>
      <c r="N50" s="1">
        <f t="shared" si="9"/>
        <v>35537278.237018943</v>
      </c>
      <c r="Q50" s="6">
        <f t="shared" si="10"/>
        <v>482280351.06868058</v>
      </c>
      <c r="R50">
        <f t="shared" si="11"/>
        <v>14.479167428201443</v>
      </c>
      <c r="S50" s="3">
        <f t="shared" si="12"/>
        <v>84.007973633609495</v>
      </c>
      <c r="T50" s="3"/>
    </row>
    <row r="51" spans="1:20" x14ac:dyDescent="0.35">
      <c r="A51" s="2">
        <v>444.7337</v>
      </c>
      <c r="B51">
        <v>60.871259999999999</v>
      </c>
      <c r="C51">
        <f t="shared" si="0"/>
        <v>372.36685</v>
      </c>
      <c r="D51">
        <f t="shared" si="1"/>
        <v>0.12602130399999997</v>
      </c>
      <c r="E51">
        <f t="shared" si="2"/>
        <v>14.49070706330733</v>
      </c>
      <c r="G51">
        <f t="shared" si="3"/>
        <v>9.602098884066157E-4</v>
      </c>
      <c r="H51">
        <f t="shared" si="4"/>
        <v>1797.4251134144624</v>
      </c>
      <c r="I51">
        <f t="shared" si="5"/>
        <v>13.695346046974326</v>
      </c>
      <c r="K51">
        <f t="shared" si="6"/>
        <v>994.94049571662731</v>
      </c>
      <c r="L51">
        <f t="shared" si="7"/>
        <v>-0.82567468464893612</v>
      </c>
      <c r="M51">
        <f t="shared" si="8"/>
        <v>8.2987343283703234E-4</v>
      </c>
      <c r="N51" s="1">
        <f t="shared" si="9"/>
        <v>34156720.420540653</v>
      </c>
      <c r="Q51" s="6">
        <f t="shared" si="10"/>
        <v>467788105.98905867</v>
      </c>
      <c r="R51">
        <f t="shared" si="11"/>
        <v>14.49070706330733</v>
      </c>
      <c r="S51" s="3">
        <f t="shared" si="12"/>
        <v>83.409057132369185</v>
      </c>
      <c r="T51" s="3"/>
    </row>
    <row r="52" spans="1:20" x14ac:dyDescent="0.35">
      <c r="A52" s="2">
        <v>442.51940000000002</v>
      </c>
      <c r="B52">
        <v>60.995359999999998</v>
      </c>
      <c r="C52">
        <f t="shared" si="0"/>
        <v>371.25970000000001</v>
      </c>
      <c r="D52">
        <f t="shared" si="1"/>
        <v>0.12619844799999999</v>
      </c>
      <c r="E52">
        <f t="shared" si="2"/>
        <v>14.49986770043321</v>
      </c>
      <c r="G52">
        <f t="shared" si="3"/>
        <v>9.7223905713084147E-4</v>
      </c>
      <c r="H52">
        <f t="shared" si="4"/>
        <v>1794.2406751114959</v>
      </c>
      <c r="I52">
        <f t="shared" si="5"/>
        <v>13.822918505592124</v>
      </c>
      <c r="K52">
        <f t="shared" si="6"/>
        <v>995.85438814787847</v>
      </c>
      <c r="L52">
        <f t="shared" si="7"/>
        <v>-0.82521925290182785</v>
      </c>
      <c r="M52">
        <f t="shared" si="8"/>
        <v>8.2865453295496029E-4</v>
      </c>
      <c r="N52" s="1">
        <f t="shared" si="9"/>
        <v>32819036.174952891</v>
      </c>
      <c r="Q52" s="6">
        <f t="shared" si="10"/>
        <v>453654862.4784537</v>
      </c>
      <c r="R52">
        <f t="shared" si="11"/>
        <v>14.49986770043321</v>
      </c>
      <c r="S52" s="3">
        <f t="shared" si="12"/>
        <v>82.811419131691679</v>
      </c>
      <c r="T52" s="3"/>
    </row>
    <row r="53" spans="1:20" x14ac:dyDescent="0.35">
      <c r="A53" s="2">
        <v>440.32799999999997</v>
      </c>
      <c r="B53">
        <v>61.114539999999998</v>
      </c>
      <c r="C53">
        <f t="shared" si="0"/>
        <v>370.16399999999999</v>
      </c>
      <c r="D53">
        <f t="shared" si="1"/>
        <v>0.12637376</v>
      </c>
      <c r="E53">
        <f t="shared" si="2"/>
        <v>14.508045024536738</v>
      </c>
      <c r="G53">
        <f t="shared" si="3"/>
        <v>9.845410104974972E-4</v>
      </c>
      <c r="H53">
        <f t="shared" si="4"/>
        <v>1791.0884093152522</v>
      </c>
      <c r="I53">
        <f t="shared" si="5"/>
        <v>13.953846054731562</v>
      </c>
      <c r="K53">
        <f t="shared" si="6"/>
        <v>996.75833971118959</v>
      </c>
      <c r="L53">
        <f t="shared" si="7"/>
        <v>-0.82478112548608462</v>
      </c>
      <c r="M53">
        <f t="shared" si="8"/>
        <v>8.2746348099285987E-4</v>
      </c>
      <c r="N53" s="1">
        <f t="shared" si="9"/>
        <v>31523764.665231027</v>
      </c>
      <c r="Q53" s="6">
        <f t="shared" si="10"/>
        <v>439877759.20422018</v>
      </c>
      <c r="R53">
        <f t="shared" si="11"/>
        <v>14.508045024536738</v>
      </c>
      <c r="S53" s="3">
        <f t="shared" si="12"/>
        <v>82.21523065514522</v>
      </c>
      <c r="T53" s="3"/>
    </row>
    <row r="54" spans="1:20" x14ac:dyDescent="0.35">
      <c r="A54" s="2">
        <v>438.15960000000001</v>
      </c>
      <c r="B54">
        <v>61.232430000000001</v>
      </c>
      <c r="C54">
        <f t="shared" si="0"/>
        <v>369.07979999999998</v>
      </c>
      <c r="D54">
        <f t="shared" si="1"/>
        <v>0.12654723199999998</v>
      </c>
      <c r="E54">
        <f t="shared" si="2"/>
        <v>14.516104943330568</v>
      </c>
      <c r="G54">
        <f t="shared" si="3"/>
        <v>9.9711885037423453E-4</v>
      </c>
      <c r="H54">
        <f t="shared" si="4"/>
        <v>1787.9685405244954</v>
      </c>
      <c r="I54">
        <f t="shared" si="5"/>
        <v>14.088155919784031</v>
      </c>
      <c r="K54">
        <f t="shared" si="6"/>
        <v>997.65233796835446</v>
      </c>
      <c r="L54">
        <f t="shared" si="7"/>
        <v>-0.82435992876582254</v>
      </c>
      <c r="M54">
        <f t="shared" si="8"/>
        <v>8.2629980143641101E-4</v>
      </c>
      <c r="N54" s="1">
        <f t="shared" si="9"/>
        <v>30270255.257649072</v>
      </c>
      <c r="Q54" s="6">
        <f t="shared" si="10"/>
        <v>426452075.80142242</v>
      </c>
      <c r="R54">
        <f t="shared" si="11"/>
        <v>14.516104943330568</v>
      </c>
      <c r="S54" s="3">
        <f t="shared" si="12"/>
        <v>81.620591652018405</v>
      </c>
      <c r="T54" s="3"/>
    </row>
    <row r="55" spans="1:20" x14ac:dyDescent="0.35">
      <c r="A55" s="2">
        <v>436.0145</v>
      </c>
      <c r="B55">
        <v>61.350769999999997</v>
      </c>
      <c r="C55">
        <f t="shared" si="0"/>
        <v>368.00725</v>
      </c>
      <c r="D55">
        <f t="shared" si="1"/>
        <v>0.12671884</v>
      </c>
      <c r="E55">
        <f t="shared" si="2"/>
        <v>14.524462976460326</v>
      </c>
      <c r="G55">
        <f t="shared" si="3"/>
        <v>1.0099739474543901E-3</v>
      </c>
      <c r="H55">
        <f t="shared" si="4"/>
        <v>1784.8815784328058</v>
      </c>
      <c r="I55">
        <f t="shared" si="5"/>
        <v>14.225855393786775</v>
      </c>
      <c r="K55">
        <f t="shared" si="6"/>
        <v>998.53628715974946</v>
      </c>
      <c r="L55">
        <f t="shared" si="7"/>
        <v>-0.82395532813423911</v>
      </c>
      <c r="M55">
        <f t="shared" si="8"/>
        <v>8.2516313000292581E-4</v>
      </c>
      <c r="N55" s="1">
        <f t="shared" si="9"/>
        <v>29057962.361850623</v>
      </c>
      <c r="Q55" s="6">
        <f t="shared" si="10"/>
        <v>413374370.59778577</v>
      </c>
      <c r="R55">
        <f t="shared" si="11"/>
        <v>14.524462976460326</v>
      </c>
      <c r="S55" s="3">
        <f t="shared" si="12"/>
        <v>81.027665941811591</v>
      </c>
      <c r="T55" s="3"/>
    </row>
    <row r="56" spans="1:20" x14ac:dyDescent="0.35">
      <c r="A56" s="2">
        <v>433.89269999999999</v>
      </c>
      <c r="B56">
        <v>61.469769999999997</v>
      </c>
      <c r="C56">
        <f t="shared" si="0"/>
        <v>366.94635</v>
      </c>
      <c r="D56">
        <f t="shared" si="1"/>
        <v>0.12688858399999997</v>
      </c>
      <c r="E56">
        <f t="shared" si="2"/>
        <v>14.533167932585647</v>
      </c>
      <c r="G56">
        <f t="shared" si="3"/>
        <v>1.023108867892808E-3</v>
      </c>
      <c r="H56">
        <f t="shared" si="4"/>
        <v>1781.8275983989006</v>
      </c>
      <c r="I56">
        <f t="shared" si="5"/>
        <v>14.366963201181759</v>
      </c>
      <c r="K56">
        <f t="shared" si="6"/>
        <v>999.41021430443516</v>
      </c>
      <c r="L56">
        <f t="shared" si="7"/>
        <v>-0.82356693239685097</v>
      </c>
      <c r="M56">
        <f t="shared" si="8"/>
        <v>8.2405294703740166E-4</v>
      </c>
      <c r="N56" s="1">
        <f t="shared" si="9"/>
        <v>27886156.309050459</v>
      </c>
      <c r="Q56" s="6">
        <f t="shared" si="10"/>
        <v>400639381.51453048</v>
      </c>
      <c r="R56">
        <f t="shared" si="11"/>
        <v>14.533167932585647</v>
      </c>
      <c r="S56" s="3">
        <f t="shared" si="12"/>
        <v>80.43654297585708</v>
      </c>
      <c r="T56" s="3"/>
    </row>
    <row r="57" spans="1:20" x14ac:dyDescent="0.35">
      <c r="A57" s="2">
        <v>431.79419999999999</v>
      </c>
      <c r="B57">
        <v>61.588900000000002</v>
      </c>
      <c r="C57">
        <f t="shared" si="0"/>
        <v>365.89710000000002</v>
      </c>
      <c r="D57">
        <f t="shared" si="1"/>
        <v>0.12705646399999998</v>
      </c>
      <c r="E57">
        <f t="shared" si="2"/>
        <v>14.542093663176399</v>
      </c>
      <c r="G57">
        <f t="shared" si="3"/>
        <v>1.0365257044874232E-3</v>
      </c>
      <c r="H57">
        <f t="shared" si="4"/>
        <v>1778.8066729258553</v>
      </c>
      <c r="I57">
        <f t="shared" si="5"/>
        <v>14.511491834066797</v>
      </c>
      <c r="K57">
        <f t="shared" si="6"/>
        <v>1000.2741454400523</v>
      </c>
      <c r="L57">
        <f t="shared" si="7"/>
        <v>-0.82319435460831492</v>
      </c>
      <c r="M57">
        <f t="shared" si="8"/>
        <v>8.2296874148053256E-4</v>
      </c>
      <c r="N57" s="1">
        <f t="shared" si="9"/>
        <v>26754099.858971585</v>
      </c>
      <c r="Q57" s="6">
        <f t="shared" si="10"/>
        <v>388241901.63127381</v>
      </c>
      <c r="R57">
        <f t="shared" si="11"/>
        <v>14.542093663176399</v>
      </c>
      <c r="S57" s="3">
        <f t="shared" si="12"/>
        <v>79.847318527977905</v>
      </c>
      <c r="T57" s="3"/>
    </row>
    <row r="58" spans="1:20" x14ac:dyDescent="0.35">
      <c r="A58" s="2">
        <v>429.7192</v>
      </c>
      <c r="B58">
        <v>61.707329999999999</v>
      </c>
      <c r="C58">
        <f t="shared" si="0"/>
        <v>364.8596</v>
      </c>
      <c r="D58">
        <f t="shared" si="1"/>
        <v>0.12722246399999998</v>
      </c>
      <c r="E58">
        <f t="shared" si="2"/>
        <v>14.551045796440478</v>
      </c>
      <c r="G58">
        <f t="shared" si="3"/>
        <v>1.0502247238907136E-3</v>
      </c>
      <c r="H58">
        <f t="shared" si="4"/>
        <v>1775.8191596251204</v>
      </c>
      <c r="I58">
        <f t="shared" si="5"/>
        <v>14.65943299602444</v>
      </c>
      <c r="K58">
        <f t="shared" si="6"/>
        <v>1001.1280233616371</v>
      </c>
      <c r="L58">
        <f t="shared" si="7"/>
        <v>-0.82283724595112773</v>
      </c>
      <c r="M58">
        <f t="shared" si="8"/>
        <v>8.2191011214346403E-4</v>
      </c>
      <c r="N58" s="1">
        <f t="shared" si="9"/>
        <v>25661150.116489641</v>
      </c>
      <c r="Q58" s="6">
        <f t="shared" si="10"/>
        <v>376177910.73360467</v>
      </c>
      <c r="R58">
        <f t="shared" si="11"/>
        <v>14.551045796440478</v>
      </c>
      <c r="S58" s="3">
        <f t="shared" si="12"/>
        <v>79.26015090375482</v>
      </c>
      <c r="T58" s="3"/>
    </row>
    <row r="59" spans="1:20" x14ac:dyDescent="0.35">
      <c r="A59" s="2">
        <v>427.66750000000002</v>
      </c>
      <c r="B59">
        <v>61.82423</v>
      </c>
      <c r="C59">
        <f t="shared" si="0"/>
        <v>363.83375000000001</v>
      </c>
      <c r="D59">
        <f t="shared" si="1"/>
        <v>0.12738659999999999</v>
      </c>
      <c r="E59">
        <f t="shared" si="2"/>
        <v>14.559827328777125</v>
      </c>
      <c r="G59">
        <f t="shared" si="3"/>
        <v>1.064208294727087E-3</v>
      </c>
      <c r="H59">
        <f t="shared" si="4"/>
        <v>1772.8648373629262</v>
      </c>
      <c r="I59">
        <f t="shared" si="5"/>
        <v>14.810800079063373</v>
      </c>
      <c r="K59">
        <f t="shared" si="6"/>
        <v>1001.9719545634972</v>
      </c>
      <c r="L59">
        <f t="shared" si="7"/>
        <v>-0.82249519195830045</v>
      </c>
      <c r="M59">
        <f t="shared" si="8"/>
        <v>8.2087646087521007E-4</v>
      </c>
      <c r="N59" s="1">
        <f t="shared" si="9"/>
        <v>24606439.681567814</v>
      </c>
      <c r="Q59" s="6">
        <f t="shared" si="10"/>
        <v>364441058.78123271</v>
      </c>
      <c r="R59">
        <f t="shared" si="11"/>
        <v>14.559827328777125</v>
      </c>
      <c r="S59" s="3">
        <f t="shared" si="12"/>
        <v>78.675090771914242</v>
      </c>
      <c r="T59" s="3"/>
    </row>
    <row r="60" spans="1:20" x14ac:dyDescent="0.35">
      <c r="A60" s="2">
        <v>425.6395</v>
      </c>
      <c r="B60">
        <v>61.938989999999997</v>
      </c>
      <c r="C60">
        <f t="shared" si="0"/>
        <v>362.81975</v>
      </c>
      <c r="D60">
        <f t="shared" si="1"/>
        <v>0.12754884</v>
      </c>
      <c r="E60">
        <f t="shared" si="2"/>
        <v>14.568299484338706</v>
      </c>
      <c r="G60">
        <f t="shared" si="3"/>
        <v>1.0784741650827767E-3</v>
      </c>
      <c r="H60">
        <f t="shared" si="4"/>
        <v>1769.9443460906577</v>
      </c>
      <c r="I60">
        <f t="shared" si="5"/>
        <v>14.965555554194797</v>
      </c>
      <c r="K60">
        <f t="shared" si="6"/>
        <v>1002.8057978352842</v>
      </c>
      <c r="L60">
        <f t="shared" si="7"/>
        <v>-0.82216788196816371</v>
      </c>
      <c r="M60">
        <f t="shared" si="8"/>
        <v>8.1986749951281084E-4</v>
      </c>
      <c r="N60" s="1">
        <f t="shared" si="9"/>
        <v>23589396.061292429</v>
      </c>
      <c r="Q60" s="6">
        <f t="shared" si="10"/>
        <v>353028417.24517578</v>
      </c>
      <c r="R60">
        <f t="shared" si="11"/>
        <v>14.568299484338706</v>
      </c>
      <c r="S60" s="3">
        <f t="shared" si="12"/>
        <v>78.092364631683935</v>
      </c>
      <c r="T60" s="3"/>
    </row>
    <row r="61" spans="1:20" x14ac:dyDescent="0.35">
      <c r="A61" s="2">
        <v>423.63510000000002</v>
      </c>
      <c r="B61">
        <v>62.05115</v>
      </c>
      <c r="C61">
        <f t="shared" si="0"/>
        <v>361.81754999999998</v>
      </c>
      <c r="D61">
        <f t="shared" si="1"/>
        <v>0.12770919199999997</v>
      </c>
      <c r="E61">
        <f t="shared" si="2"/>
        <v>14.576354848443488</v>
      </c>
      <c r="G61">
        <f t="shared" si="3"/>
        <v>1.0930228945732479E-3</v>
      </c>
      <c r="H61">
        <f t="shared" si="4"/>
        <v>1767.0576029409544</v>
      </c>
      <c r="I61">
        <f t="shared" si="5"/>
        <v>15.123691457105041</v>
      </c>
      <c r="K61">
        <f t="shared" si="6"/>
        <v>1003.6296167881685</v>
      </c>
      <c r="L61">
        <f t="shared" si="7"/>
        <v>-0.82185492444011432</v>
      </c>
      <c r="M61">
        <f t="shared" si="8"/>
        <v>8.1888269406619097E-4</v>
      </c>
      <c r="N61" s="1">
        <f t="shared" si="9"/>
        <v>22609172.573597889</v>
      </c>
      <c r="Q61" s="6">
        <f t="shared" si="10"/>
        <v>341934150.10353601</v>
      </c>
      <c r="R61">
        <f t="shared" si="11"/>
        <v>14.576354848443488</v>
      </c>
      <c r="S61" s="3">
        <f t="shared" si="12"/>
        <v>77.512061089717349</v>
      </c>
      <c r="T61" s="3"/>
    </row>
    <row r="62" spans="1:20" x14ac:dyDescent="0.35">
      <c r="A62" s="2">
        <v>421.65449999999998</v>
      </c>
      <c r="B62">
        <v>62.160440000000001</v>
      </c>
      <c r="C62">
        <f t="shared" si="0"/>
        <v>360.82724999999999</v>
      </c>
      <c r="D62">
        <f t="shared" si="1"/>
        <v>0.12786763999999998</v>
      </c>
      <c r="E62">
        <f t="shared" si="2"/>
        <v>14.583933824069955</v>
      </c>
      <c r="G62">
        <f t="shared" si="3"/>
        <v>1.1078523228177373E-3</v>
      </c>
      <c r="H62">
        <f t="shared" si="4"/>
        <v>1764.2049541995602</v>
      </c>
      <c r="I62">
        <f t="shared" si="5"/>
        <v>15.285169542790834</v>
      </c>
      <c r="K62">
        <f t="shared" si="6"/>
        <v>1004.4433508523171</v>
      </c>
      <c r="L62">
        <f t="shared" si="7"/>
        <v>-0.82155597880277409</v>
      </c>
      <c r="M62">
        <f t="shared" si="8"/>
        <v>8.1792166587159494E-4</v>
      </c>
      <c r="N62" s="1">
        <f t="shared" si="9"/>
        <v>21665055.861502822</v>
      </c>
      <c r="Q62" s="6">
        <f t="shared" si="10"/>
        <v>331154051.997105</v>
      </c>
      <c r="R62">
        <f t="shared" si="11"/>
        <v>14.583933824069955</v>
      </c>
      <c r="S62" s="3">
        <f t="shared" si="12"/>
        <v>76.934359058087679</v>
      </c>
      <c r="T62" s="3"/>
    </row>
    <row r="63" spans="1:20" x14ac:dyDescent="0.35">
      <c r="A63" s="2">
        <v>419.6977</v>
      </c>
      <c r="B63">
        <v>62.266710000000003</v>
      </c>
      <c r="C63">
        <f t="shared" si="0"/>
        <v>359.84884999999997</v>
      </c>
      <c r="D63">
        <f t="shared" si="1"/>
        <v>0.12802418399999999</v>
      </c>
      <c r="E63">
        <f t="shared" si="2"/>
        <v>14.591003368551055</v>
      </c>
      <c r="G63">
        <f t="shared" si="3"/>
        <v>1.1229611339483858E-3</v>
      </c>
      <c r="H63">
        <f t="shared" si="4"/>
        <v>1761.3864552321261</v>
      </c>
      <c r="I63">
        <f t="shared" si="5"/>
        <v>15.44996007230006</v>
      </c>
      <c r="K63">
        <f t="shared" si="6"/>
        <v>1005.247020837391</v>
      </c>
      <c r="L63">
        <f t="shared" si="7"/>
        <v>-0.82127067610998705</v>
      </c>
      <c r="M63">
        <f t="shared" si="8"/>
        <v>8.1698394433027215E-4</v>
      </c>
      <c r="N63" s="1">
        <f t="shared" si="9"/>
        <v>20756218.661236148</v>
      </c>
      <c r="Q63" s="6">
        <f t="shared" si="10"/>
        <v>320682749.56802791</v>
      </c>
      <c r="R63">
        <f t="shared" si="11"/>
        <v>14.591003368551055</v>
      </c>
      <c r="S63" s="3">
        <f t="shared" si="12"/>
        <v>76.359382973432076</v>
      </c>
      <c r="T63" s="3"/>
    </row>
    <row r="64" spans="1:20" x14ac:dyDescent="0.35">
      <c r="A64" s="2">
        <v>417.7647</v>
      </c>
      <c r="B64">
        <v>62.369889999999998</v>
      </c>
      <c r="C64">
        <f t="shared" si="0"/>
        <v>358.88234999999997</v>
      </c>
      <c r="D64">
        <f t="shared" si="1"/>
        <v>0.128178824</v>
      </c>
      <c r="E64">
        <f t="shared" si="2"/>
        <v>14.597549280058926</v>
      </c>
      <c r="G64">
        <f t="shared" si="3"/>
        <v>1.138347466961398E-3</v>
      </c>
      <c r="H64">
        <f t="shared" si="4"/>
        <v>1758.6021585056933</v>
      </c>
      <c r="I64">
        <f t="shared" si="5"/>
        <v>15.618026832012461</v>
      </c>
      <c r="K64">
        <f t="shared" si="6"/>
        <v>1006.0406467049778</v>
      </c>
      <c r="L64">
        <f t="shared" si="7"/>
        <v>-0.82099865184906096</v>
      </c>
      <c r="M64">
        <f t="shared" si="8"/>
        <v>8.1606906692888268E-4</v>
      </c>
      <c r="N64" s="1">
        <f t="shared" si="9"/>
        <v>19881822.047071863</v>
      </c>
      <c r="Q64" s="6">
        <f t="shared" si="10"/>
        <v>310514830.20046526</v>
      </c>
      <c r="R64">
        <f t="shared" si="11"/>
        <v>14.597549280058926</v>
      </c>
      <c r="S64" s="3">
        <f t="shared" si="12"/>
        <v>75.787259506496</v>
      </c>
      <c r="T64" s="3"/>
    </row>
    <row r="65" spans="1:20" x14ac:dyDescent="0.35">
      <c r="A65" s="2">
        <v>415.85579999999999</v>
      </c>
      <c r="B65">
        <v>62.470019999999998</v>
      </c>
      <c r="C65">
        <f t="shared" si="0"/>
        <v>357.92790000000002</v>
      </c>
      <c r="D65">
        <f t="shared" si="1"/>
        <v>0.12833153599999997</v>
      </c>
      <c r="E65">
        <f t="shared" si="2"/>
        <v>14.603585824765631</v>
      </c>
      <c r="G65">
        <f t="shared" si="3"/>
        <v>1.1540064140221906E-3</v>
      </c>
      <c r="H65">
        <f t="shared" si="4"/>
        <v>1755.8525457355258</v>
      </c>
      <c r="I65">
        <f t="shared" si="5"/>
        <v>15.78929983239653</v>
      </c>
      <c r="K65">
        <f t="shared" si="6"/>
        <v>1006.8241244793443</v>
      </c>
      <c r="L65">
        <f t="shared" si="7"/>
        <v>-0.82073958590804674</v>
      </c>
      <c r="M65">
        <f t="shared" si="8"/>
        <v>8.1517671850828274E-4</v>
      </c>
      <c r="N65" s="1">
        <f t="shared" si="9"/>
        <v>19041146.768954437</v>
      </c>
      <c r="Q65" s="3">
        <f t="shared" si="10"/>
        <v>300646375.48769003</v>
      </c>
      <c r="R65">
        <f t="shared" si="11"/>
        <v>14.603585824765631</v>
      </c>
      <c r="S65" s="3">
        <f t="shared" si="12"/>
        <v>75.218206795115293</v>
      </c>
      <c r="T65" s="3"/>
    </row>
    <row r="66" spans="1:20" x14ac:dyDescent="0.35">
      <c r="A66" s="2">
        <v>413.97070000000002</v>
      </c>
      <c r="B66">
        <v>62.567079999999997</v>
      </c>
      <c r="C66">
        <f t="shared" si="0"/>
        <v>356.98535000000004</v>
      </c>
      <c r="D66">
        <f t="shared" si="1"/>
        <v>0.12848234399999997</v>
      </c>
      <c r="E66">
        <f t="shared" si="2"/>
        <v>14.609107691870879</v>
      </c>
      <c r="G66">
        <f t="shared" si="3"/>
        <v>1.1699373616366193E-3</v>
      </c>
      <c r="H66">
        <f t="shared" si="4"/>
        <v>1753.1372315223589</v>
      </c>
      <c r="I66">
        <f t="shared" si="5"/>
        <v>15.963755667737475</v>
      </c>
      <c r="K66">
        <f t="shared" si="6"/>
        <v>1007.5975956756239</v>
      </c>
      <c r="L66">
        <f t="shared" si="7"/>
        <v>-0.82049307972277186</v>
      </c>
      <c r="M66">
        <f t="shared" si="8"/>
        <v>8.1430630962612324E-4</v>
      </c>
      <c r="N66" s="1">
        <f t="shared" si="9"/>
        <v>18233196.46760859</v>
      </c>
      <c r="Q66" s="3">
        <f t="shared" si="10"/>
        <v>291070293.4507575</v>
      </c>
      <c r="R66">
        <f t="shared" si="11"/>
        <v>14.609107691870879</v>
      </c>
      <c r="S66" s="3">
        <f t="shared" si="12"/>
        <v>74.652265966986334</v>
      </c>
      <c r="T66" s="3"/>
    </row>
    <row r="67" spans="1:20" x14ac:dyDescent="0.35">
      <c r="A67" s="2">
        <v>412.10969999999998</v>
      </c>
      <c r="B67">
        <v>62.661090000000002</v>
      </c>
      <c r="C67">
        <f t="shared" si="0"/>
        <v>356.05484999999999</v>
      </c>
      <c r="D67">
        <f t="shared" si="1"/>
        <v>0.12863122399999999</v>
      </c>
      <c r="E67">
        <f t="shared" si="2"/>
        <v>14.614124328009193</v>
      </c>
      <c r="G67">
        <f t="shared" si="3"/>
        <v>1.1861341419784344E-3</v>
      </c>
      <c r="H67">
        <f t="shared" si="4"/>
        <v>1750.4566918653609</v>
      </c>
      <c r="I67">
        <f t="shared" si="5"/>
        <v>16.14130987571205</v>
      </c>
      <c r="K67">
        <f t="shared" si="6"/>
        <v>1008.3609547959433</v>
      </c>
      <c r="L67">
        <f t="shared" si="7"/>
        <v>-0.82025881917206722</v>
      </c>
      <c r="M67">
        <f t="shared" si="8"/>
        <v>8.1345753747283746E-4</v>
      </c>
      <c r="N67" s="1">
        <f t="shared" si="9"/>
        <v>17457227.732989732</v>
      </c>
      <c r="Q67" s="3">
        <f t="shared" si="10"/>
        <v>281782522.40906143</v>
      </c>
      <c r="R67">
        <f t="shared" si="11"/>
        <v>14.614124328009193</v>
      </c>
      <c r="S67" s="3">
        <f t="shared" si="12"/>
        <v>74.089658393970069</v>
      </c>
      <c r="T67" s="3"/>
    </row>
    <row r="68" spans="1:20" x14ac:dyDescent="0.35">
      <c r="A68" s="2">
        <v>410.27260000000001</v>
      </c>
      <c r="B68">
        <v>62.752020000000002</v>
      </c>
      <c r="C68">
        <f t="shared" si="0"/>
        <v>355.13630000000001</v>
      </c>
      <c r="D68">
        <f t="shared" si="1"/>
        <v>0.12877819199999999</v>
      </c>
      <c r="E68">
        <f t="shared" si="2"/>
        <v>14.618628905738948</v>
      </c>
      <c r="G68">
        <f t="shared" si="3"/>
        <v>1.2025942681356261E-3</v>
      </c>
      <c r="H68">
        <f t="shared" si="4"/>
        <v>1747.8106797492351</v>
      </c>
      <c r="I68">
        <f t="shared" si="5"/>
        <v>16.321918118346176</v>
      </c>
      <c r="K68">
        <f t="shared" si="6"/>
        <v>1009.1143007222786</v>
      </c>
      <c r="L68">
        <f t="shared" si="7"/>
        <v>-0.8200364294874013</v>
      </c>
      <c r="M68">
        <f t="shared" si="8"/>
        <v>8.1262987641782128E-4</v>
      </c>
      <c r="N68" s="1">
        <f t="shared" si="9"/>
        <v>16712277.324527396</v>
      </c>
      <c r="Q68" s="3">
        <f t="shared" si="10"/>
        <v>272776422.06202966</v>
      </c>
      <c r="R68">
        <f t="shared" si="11"/>
        <v>14.618628905738948</v>
      </c>
      <c r="S68" s="3">
        <f t="shared" si="12"/>
        <v>73.53045554881102</v>
      </c>
      <c r="T68" s="3"/>
    </row>
    <row r="69" spans="1:20" x14ac:dyDescent="0.35">
      <c r="A69" s="2">
        <v>408.45949999999999</v>
      </c>
      <c r="B69">
        <v>62.839860000000002</v>
      </c>
      <c r="C69">
        <f t="shared" si="0"/>
        <v>354.22974999999997</v>
      </c>
      <c r="D69">
        <f t="shared" si="1"/>
        <v>0.12892323999999999</v>
      </c>
      <c r="E69">
        <f t="shared" si="2"/>
        <v>14.622621957065306</v>
      </c>
      <c r="G69">
        <f t="shared" si="3"/>
        <v>1.2193120972007199E-3</v>
      </c>
      <c r="H69">
        <f t="shared" si="4"/>
        <v>1745.1993774915304</v>
      </c>
      <c r="I69">
        <f t="shared" si="5"/>
        <v>16.50550135881311</v>
      </c>
      <c r="K69">
        <f t="shared" si="6"/>
        <v>1009.8576085259867</v>
      </c>
      <c r="L69">
        <f t="shared" si="7"/>
        <v>-0.81982557840870385</v>
      </c>
      <c r="M69">
        <f t="shared" si="8"/>
        <v>8.1182294561838451E-4</v>
      </c>
      <c r="N69" s="1">
        <f t="shared" si="9"/>
        <v>15997503.370574098</v>
      </c>
      <c r="Q69" s="3">
        <f t="shared" si="10"/>
        <v>264046813.62062809</v>
      </c>
      <c r="R69">
        <f t="shared" si="11"/>
        <v>14.622621957065306</v>
      </c>
      <c r="S69" s="3">
        <f t="shared" si="12"/>
        <v>72.974819404657339</v>
      </c>
      <c r="T69" s="3"/>
    </row>
    <row r="70" spans="1:20" x14ac:dyDescent="0.35">
      <c r="A70" s="2">
        <v>406.6703</v>
      </c>
      <c r="B70">
        <v>62.924529999999997</v>
      </c>
      <c r="C70">
        <f t="shared" si="0"/>
        <v>353.33515</v>
      </c>
      <c r="D70">
        <f t="shared" si="1"/>
        <v>0.12906637599999998</v>
      </c>
      <c r="E70">
        <f t="shared" si="2"/>
        <v>14.626085883127299</v>
      </c>
      <c r="G70">
        <f t="shared" si="3"/>
        <v>1.2362832496867204E-3</v>
      </c>
      <c r="H70">
        <f t="shared" si="4"/>
        <v>1742.6226766162677</v>
      </c>
      <c r="I70">
        <f t="shared" si="5"/>
        <v>16.691994401585511</v>
      </c>
      <c r="K70">
        <f t="shared" si="6"/>
        <v>1010.5909345560975</v>
      </c>
      <c r="L70">
        <f t="shared" si="7"/>
        <v>-0.81962591442751587</v>
      </c>
      <c r="M70">
        <f t="shared" si="8"/>
        <v>8.1103628223969462E-4</v>
      </c>
      <c r="N70" s="1">
        <f t="shared" si="9"/>
        <v>15311981.553496264</v>
      </c>
      <c r="Q70" s="3">
        <f t="shared" si="10"/>
        <v>255587510.36814025</v>
      </c>
      <c r="R70">
        <f t="shared" si="11"/>
        <v>14.626085883127299</v>
      </c>
      <c r="S70" s="3">
        <f t="shared" si="12"/>
        <v>72.422850394627091</v>
      </c>
      <c r="T70" s="3"/>
    </row>
    <row r="71" spans="1:20" x14ac:dyDescent="0.35">
      <c r="A71" s="2">
        <v>404.90499999999997</v>
      </c>
      <c r="B71">
        <v>63.006039999999999</v>
      </c>
      <c r="C71">
        <f t="shared" ref="C71:C134" si="13">AVERAGE($C$3,A71)</f>
        <v>352.45249999999999</v>
      </c>
      <c r="D71">
        <f t="shared" ref="D71:D134" si="14">-0.00016*(C71)+0.1856</f>
        <v>0.12920759999999998</v>
      </c>
      <c r="E71">
        <f t="shared" ref="E71:E134" si="15">B71*$B$3/D71</f>
        <v>14.629024918038878</v>
      </c>
      <c r="G71">
        <f t="shared" ref="G71:G134" si="16">4.56618E-17*(C71^6)-0.000000000000142118*(C71^5) + 0.000000000182707*(C71^4) - 0.000000124213*(C71^3) + 0.0000471237*(C71^2) - 0.00946958*(C71) + 0.789381</f>
        <v>1.2535019120168966E-3</v>
      </c>
      <c r="H71">
        <f t="shared" ref="H71:H134" si="17">0.000000032243*(C71^4) - 0.000055134*(C71^3) + 0.034427*(C71^2) - 6.4879*(C71) + 1666.5</f>
        <v>1740.0806099910919</v>
      </c>
      <c r="I71">
        <f t="shared" ref="I71:I134" si="18">G71*H71/D71</f>
        <v>16.881316359775756</v>
      </c>
      <c r="K71">
        <f t="shared" ref="K71:K134" si="19" xml:space="preserve"> -0.000001739309*(C71^3) + 0.001734417*(C71^2) - 1.393851*(C71) + 1363.278</f>
        <v>1011.3142934441828</v>
      </c>
      <c r="L71">
        <f t="shared" ref="L71:L134" si="20">-0.000005217927*(C71^2)+0.003468834*(C71)-1.393851</f>
        <v>-0.81943710285128513</v>
      </c>
      <c r="M71">
        <f t="shared" ref="M71:M134" si="21">-1/K71*L71</f>
        <v>8.10269476228373E-4</v>
      </c>
      <c r="N71" s="1">
        <f t="shared" ref="N71:N134" si="22">9.81*M71*(A71-300)*$B$3^3*K71^2/(G71^2)</f>
        <v>14654828.074503796</v>
      </c>
      <c r="Q71" s="3">
        <f t="shared" ref="Q71:Q134" si="23">N71*I71</f>
        <v>247392788.92382199</v>
      </c>
      <c r="R71">
        <f t="shared" ref="R71:R134" si="24">E71</f>
        <v>14.629024918038878</v>
      </c>
      <c r="S71" s="3">
        <f t="shared" ref="S71:S134" si="25">2+(0.589*Q71^(1/4))/((1+(0.469/I71)^(9/16))^(4/9))</f>
        <v>71.874678501309162</v>
      </c>
      <c r="T71" s="3"/>
    </row>
    <row r="72" spans="1:20" x14ac:dyDescent="0.35">
      <c r="A72" s="2">
        <v>403.16359999999997</v>
      </c>
      <c r="B72">
        <v>63.084359999999997</v>
      </c>
      <c r="C72">
        <f t="shared" si="13"/>
        <v>351.58179999999999</v>
      </c>
      <c r="D72">
        <f t="shared" si="14"/>
        <v>0.12934691199999998</v>
      </c>
      <c r="E72">
        <f t="shared" si="15"/>
        <v>14.631433953367207</v>
      </c>
      <c r="G72">
        <f t="shared" si="16"/>
        <v>1.270961723378039E-3</v>
      </c>
      <c r="H72">
        <f t="shared" si="17"/>
        <v>1737.5732078351584</v>
      </c>
      <c r="I72">
        <f t="shared" si="18"/>
        <v>17.073380450904622</v>
      </c>
      <c r="K72">
        <f t="shared" si="19"/>
        <v>1012.0276991372946</v>
      </c>
      <c r="L72">
        <f t="shared" si="20"/>
        <v>-0.81925881345825757</v>
      </c>
      <c r="M72">
        <f t="shared" si="21"/>
        <v>8.0952212489503671E-4</v>
      </c>
      <c r="N72" s="1">
        <f t="shared" si="22"/>
        <v>14025160.471200883</v>
      </c>
      <c r="Q72" s="3">
        <f t="shared" si="23"/>
        <v>239456900.60980141</v>
      </c>
      <c r="R72">
        <f t="shared" si="24"/>
        <v>14.631433953367207</v>
      </c>
      <c r="S72" s="3">
        <f t="shared" si="25"/>
        <v>71.330432618163613</v>
      </c>
      <c r="T72" s="3"/>
    </row>
    <row r="73" spans="1:20" x14ac:dyDescent="0.35">
      <c r="A73" s="2">
        <v>401.44600000000003</v>
      </c>
      <c r="B73">
        <v>63.15943</v>
      </c>
      <c r="C73">
        <f t="shared" si="13"/>
        <v>350.72300000000001</v>
      </c>
      <c r="D73">
        <f t="shared" si="14"/>
        <v>0.12948431999999999</v>
      </c>
      <c r="E73">
        <f t="shared" si="15"/>
        <v>14.633300001112106</v>
      </c>
      <c r="G73">
        <f t="shared" si="16"/>
        <v>1.2886568246414098E-3</v>
      </c>
      <c r="H73">
        <f t="shared" si="17"/>
        <v>1735.1003538019786</v>
      </c>
      <c r="I73">
        <f t="shared" si="18"/>
        <v>17.268105608189813</v>
      </c>
      <c r="K73">
        <f t="shared" si="19"/>
        <v>1012.7312058722322</v>
      </c>
      <c r="L73">
        <f t="shared" si="20"/>
        <v>-0.81909071093446262</v>
      </c>
      <c r="M73">
        <f t="shared" si="21"/>
        <v>8.0879379067716852E-4</v>
      </c>
      <c r="N73" s="1">
        <f t="shared" si="22"/>
        <v>13422064.948418442</v>
      </c>
      <c r="Q73" s="3">
        <f t="shared" si="23"/>
        <v>231773635.00927243</v>
      </c>
      <c r="R73">
        <f t="shared" si="24"/>
        <v>14.633300001112106</v>
      </c>
      <c r="S73" s="3">
        <f t="shared" si="25"/>
        <v>70.790208728941749</v>
      </c>
      <c r="T73" s="3"/>
    </row>
    <row r="74" spans="1:20" x14ac:dyDescent="0.35">
      <c r="A74" s="2">
        <v>399.75209999999998</v>
      </c>
      <c r="B74">
        <v>63.231209999999997</v>
      </c>
      <c r="C74">
        <f t="shared" si="13"/>
        <v>349.87604999999996</v>
      </c>
      <c r="D74">
        <f t="shared" si="14"/>
        <v>0.12961983199999999</v>
      </c>
      <c r="E74">
        <f t="shared" si="15"/>
        <v>14.634614709267638</v>
      </c>
      <c r="G74">
        <f t="shared" si="16"/>
        <v>1.3065809323479227E-3</v>
      </c>
      <c r="H74">
        <f t="shared" si="17"/>
        <v>1732.6619290665008</v>
      </c>
      <c r="I74">
        <f t="shared" si="18"/>
        <v>17.46540636407752</v>
      </c>
      <c r="K74">
        <f t="shared" si="19"/>
        <v>1013.4248672088231</v>
      </c>
      <c r="L74">
        <f t="shared" si="20"/>
        <v>-0.81893246620430127</v>
      </c>
      <c r="M74">
        <f t="shared" si="21"/>
        <v>8.0808404520387063E-4</v>
      </c>
      <c r="N74" s="1">
        <f t="shared" si="22"/>
        <v>12844636.915893422</v>
      </c>
      <c r="Q74" s="3">
        <f t="shared" si="23"/>
        <v>224336803.33511004</v>
      </c>
      <c r="R74">
        <f t="shared" si="24"/>
        <v>14.634614709267638</v>
      </c>
      <c r="S74" s="3">
        <f t="shared" si="25"/>
        <v>70.254100438138337</v>
      </c>
      <c r="T74" s="3"/>
    </row>
    <row r="75" spans="1:20" x14ac:dyDescent="0.35">
      <c r="A75" s="2">
        <v>398.08190000000002</v>
      </c>
      <c r="B75">
        <v>63.299660000000003</v>
      </c>
      <c r="C75">
        <f t="shared" si="13"/>
        <v>349.04095000000001</v>
      </c>
      <c r="D75">
        <f t="shared" si="14"/>
        <v>0.12975344799999999</v>
      </c>
      <c r="E75">
        <f t="shared" si="15"/>
        <v>14.635370614582822</v>
      </c>
      <c r="G75">
        <f t="shared" si="16"/>
        <v>1.3247262479295641E-3</v>
      </c>
      <c r="H75">
        <f t="shared" si="17"/>
        <v>1730.2579563161466</v>
      </c>
      <c r="I75">
        <f t="shared" si="18"/>
        <v>17.66518089308089</v>
      </c>
      <c r="K75">
        <f t="shared" si="19"/>
        <v>1014.1086951147049</v>
      </c>
      <c r="L75">
        <f t="shared" si="20"/>
        <v>-0.81878376505388861</v>
      </c>
      <c r="M75">
        <f t="shared" si="21"/>
        <v>8.0739251028833425E-4</v>
      </c>
      <c r="N75" s="1">
        <f t="shared" si="22"/>
        <v>12292015.186224001</v>
      </c>
      <c r="Q75" s="3">
        <f t="shared" si="23"/>
        <v>217140671.80514437</v>
      </c>
      <c r="R75">
        <f t="shared" si="24"/>
        <v>14.635370614582822</v>
      </c>
      <c r="S75" s="3">
        <f t="shared" si="25"/>
        <v>69.722230727153487</v>
      </c>
      <c r="T75" s="3"/>
    </row>
    <row r="76" spans="1:20" x14ac:dyDescent="0.35">
      <c r="A76" s="2">
        <v>396.43520000000001</v>
      </c>
      <c r="B76">
        <v>63.364730000000002</v>
      </c>
      <c r="C76">
        <f t="shared" si="13"/>
        <v>348.2176</v>
      </c>
      <c r="D76">
        <f t="shared" si="14"/>
        <v>0.12988518399999999</v>
      </c>
      <c r="E76">
        <f t="shared" si="15"/>
        <v>14.635556123167984</v>
      </c>
      <c r="G76">
        <f t="shared" si="16"/>
        <v>1.3430867128513269E-3</v>
      </c>
      <c r="H76">
        <f t="shared" si="17"/>
        <v>1727.8881680068566</v>
      </c>
      <c r="I76">
        <f t="shared" si="18"/>
        <v>17.867346900344156</v>
      </c>
      <c r="K76">
        <f t="shared" si="19"/>
        <v>1014.7827828202271</v>
      </c>
      <c r="L76">
        <f t="shared" si="20"/>
        <v>-0.81864428115417032</v>
      </c>
      <c r="M76">
        <f t="shared" si="21"/>
        <v>8.0671873332245582E-4</v>
      </c>
      <c r="N76" s="1">
        <f t="shared" si="22"/>
        <v>11763283.782668293</v>
      </c>
      <c r="Q76" s="3">
        <f t="shared" si="23"/>
        <v>210178672.03212699</v>
      </c>
      <c r="R76">
        <f t="shared" si="24"/>
        <v>14.635556123167984</v>
      </c>
      <c r="S76" s="3">
        <f t="shared" si="25"/>
        <v>69.194656359087915</v>
      </c>
      <c r="T76" s="3"/>
    </row>
    <row r="77" spans="1:20" x14ac:dyDescent="0.35">
      <c r="A77" s="2">
        <v>394.81189999999998</v>
      </c>
      <c r="B77">
        <v>63.426439999999999</v>
      </c>
      <c r="C77">
        <f t="shared" si="13"/>
        <v>347.40594999999996</v>
      </c>
      <c r="D77">
        <f t="shared" si="14"/>
        <v>0.13001504799999999</v>
      </c>
      <c r="E77">
        <f t="shared" si="15"/>
        <v>14.635176691239616</v>
      </c>
      <c r="G77">
        <f t="shared" si="16"/>
        <v>1.3616548317368915E-3</v>
      </c>
      <c r="H77">
        <f t="shared" si="17"/>
        <v>1725.552438286541</v>
      </c>
      <c r="I77">
        <f t="shared" si="18"/>
        <v>18.071806695854491</v>
      </c>
      <c r="K77">
        <f t="shared" si="19"/>
        <v>1015.4471819944679</v>
      </c>
      <c r="L77">
        <f t="shared" si="20"/>
        <v>-0.8185137037922412</v>
      </c>
      <c r="M77">
        <f t="shared" si="21"/>
        <v>8.0606231255137841E-4</v>
      </c>
      <c r="N77" s="1">
        <f t="shared" si="22"/>
        <v>11257575.077974344</v>
      </c>
      <c r="Q77" s="3">
        <f t="shared" si="23"/>
        <v>203444720.67322138</v>
      </c>
      <c r="R77">
        <f t="shared" si="24"/>
        <v>14.635176691239616</v>
      </c>
      <c r="S77" s="3">
        <f t="shared" si="25"/>
        <v>68.671462803398754</v>
      </c>
      <c r="T77" s="3"/>
    </row>
    <row r="78" spans="1:20" x14ac:dyDescent="0.35">
      <c r="A78" s="2">
        <v>393.21210000000002</v>
      </c>
      <c r="B78">
        <v>63.484769999999997</v>
      </c>
      <c r="C78">
        <f t="shared" si="13"/>
        <v>346.60604999999998</v>
      </c>
      <c r="D78">
        <f t="shared" si="14"/>
        <v>0.13014303199999999</v>
      </c>
      <c r="E78">
        <f t="shared" si="15"/>
        <v>14.634230282878303</v>
      </c>
      <c r="G78">
        <f t="shared" si="16"/>
        <v>1.3804203528410275E-3</v>
      </c>
      <c r="H78">
        <f t="shared" si="17"/>
        <v>1723.2509268012477</v>
      </c>
      <c r="I78">
        <f t="shared" si="18"/>
        <v>18.278432704784425</v>
      </c>
      <c r="K78">
        <f t="shared" si="19"/>
        <v>1016.1018618828471</v>
      </c>
      <c r="L78">
        <f t="shared" si="20"/>
        <v>-0.81839174307673745</v>
      </c>
      <c r="M78">
        <f t="shared" si="21"/>
        <v>8.0542293423244908E-4</v>
      </c>
      <c r="N78" s="1">
        <f t="shared" si="22"/>
        <v>10774096.036969798</v>
      </c>
      <c r="Q78" s="3">
        <f t="shared" si="23"/>
        <v>196933589.36663702</v>
      </c>
      <c r="R78">
        <f t="shared" si="24"/>
        <v>14.634230282878303</v>
      </c>
      <c r="S78" s="3">
        <f t="shared" si="25"/>
        <v>68.152797619143016</v>
      </c>
      <c r="T78" s="3"/>
    </row>
    <row r="79" spans="1:20" x14ac:dyDescent="0.35">
      <c r="A79" s="2">
        <v>391.6354</v>
      </c>
      <c r="B79">
        <v>63.539700000000003</v>
      </c>
      <c r="C79">
        <f t="shared" si="13"/>
        <v>345.8177</v>
      </c>
      <c r="D79">
        <f t="shared" si="14"/>
        <v>0.13026916799999999</v>
      </c>
      <c r="E79">
        <f t="shared" si="15"/>
        <v>14.632710327895854</v>
      </c>
      <c r="G79">
        <f t="shared" si="16"/>
        <v>1.3993785055358421E-3</v>
      </c>
      <c r="H79">
        <f t="shared" si="17"/>
        <v>1720.9830717382633</v>
      </c>
      <c r="I79">
        <f t="shared" si="18"/>
        <v>18.487158212153272</v>
      </c>
      <c r="K79">
        <f t="shared" si="19"/>
        <v>1016.7469957829804</v>
      </c>
      <c r="L79">
        <f t="shared" si="20"/>
        <v>-0.81827807673934794</v>
      </c>
      <c r="M79">
        <f t="shared" si="21"/>
        <v>8.0480009297613443E-4</v>
      </c>
      <c r="N79" s="1">
        <f t="shared" si="22"/>
        <v>10311918.391443323</v>
      </c>
      <c r="Q79" s="3">
        <f t="shared" si="23"/>
        <v>190638066.77342579</v>
      </c>
      <c r="R79">
        <f t="shared" si="24"/>
        <v>14.632710327895854</v>
      </c>
      <c r="S79" s="3">
        <f t="shared" si="25"/>
        <v>67.638643340495918</v>
      </c>
      <c r="T79" s="3"/>
    </row>
    <row r="80" spans="1:20" x14ac:dyDescent="0.35">
      <c r="A80" s="2">
        <v>390.08190000000002</v>
      </c>
      <c r="B80">
        <v>63.591200000000001</v>
      </c>
      <c r="C80">
        <f t="shared" si="13"/>
        <v>345.04095000000001</v>
      </c>
      <c r="D80">
        <f t="shared" si="14"/>
        <v>0.13039344799999997</v>
      </c>
      <c r="E80">
        <f t="shared" si="15"/>
        <v>14.630612421568914</v>
      </c>
      <c r="G80">
        <f t="shared" si="16"/>
        <v>1.4185182826248477E-3</v>
      </c>
      <c r="H80">
        <f t="shared" si="17"/>
        <v>1718.7490285203407</v>
      </c>
      <c r="I80">
        <f t="shared" si="18"/>
        <v>18.697848378085684</v>
      </c>
      <c r="K80">
        <f t="shared" si="19"/>
        <v>1017.3825518395428</v>
      </c>
      <c r="L80">
        <f t="shared" si="20"/>
        <v>-0.81817242630900333</v>
      </c>
      <c r="M80">
        <f t="shared" si="21"/>
        <v>8.0419349125818499E-4</v>
      </c>
      <c r="N80" s="1">
        <f t="shared" si="22"/>
        <v>9870281.9399203043</v>
      </c>
      <c r="Q80" s="3">
        <f t="shared" si="23"/>
        <v>184553035.16158727</v>
      </c>
      <c r="R80">
        <f t="shared" si="24"/>
        <v>14.630612421568914</v>
      </c>
      <c r="S80" s="3">
        <f t="shared" si="25"/>
        <v>67.12914164015929</v>
      </c>
      <c r="T80" s="3"/>
    </row>
    <row r="81" spans="1:20" x14ac:dyDescent="0.35">
      <c r="A81" s="2">
        <v>388.55130000000003</v>
      </c>
      <c r="B81">
        <v>63.639249999999997</v>
      </c>
      <c r="C81">
        <f t="shared" si="13"/>
        <v>344.27565000000004</v>
      </c>
      <c r="D81">
        <f t="shared" si="14"/>
        <v>0.13051589599999996</v>
      </c>
      <c r="E81">
        <f t="shared" si="15"/>
        <v>14.627930838401479</v>
      </c>
      <c r="G81">
        <f t="shared" si="16"/>
        <v>1.437833203563943E-3</v>
      </c>
      <c r="H81">
        <f t="shared" si="17"/>
        <v>1716.5483753002336</v>
      </c>
      <c r="I81">
        <f t="shared" si="18"/>
        <v>18.910418770219504</v>
      </c>
      <c r="K81">
        <f t="shared" si="19"/>
        <v>1018.0086613326887</v>
      </c>
      <c r="L81">
        <f t="shared" si="20"/>
        <v>-0.8180744910985972</v>
      </c>
      <c r="M81">
        <f t="shared" si="21"/>
        <v>8.0360268254264658E-4</v>
      </c>
      <c r="N81" s="1">
        <f t="shared" si="22"/>
        <v>9448329.2707618997</v>
      </c>
      <c r="Q81" s="3">
        <f t="shared" si="23"/>
        <v>178671863.1890302</v>
      </c>
      <c r="R81">
        <f t="shared" si="24"/>
        <v>14.627930838401479</v>
      </c>
      <c r="S81" s="3">
        <f t="shared" si="25"/>
        <v>66.624300302042315</v>
      </c>
      <c r="T81" s="3"/>
    </row>
    <row r="82" spans="1:20" x14ac:dyDescent="0.35">
      <c r="A82" s="2">
        <v>387.04349999999999</v>
      </c>
      <c r="B82">
        <v>63.683799999999998</v>
      </c>
      <c r="C82">
        <f t="shared" si="13"/>
        <v>343.52175</v>
      </c>
      <c r="D82">
        <f t="shared" si="14"/>
        <v>0.13063651999999998</v>
      </c>
      <c r="E82">
        <f t="shared" si="15"/>
        <v>14.624654729014521</v>
      </c>
      <c r="G82">
        <f t="shared" si="16"/>
        <v>1.4573140846992905E-3</v>
      </c>
      <c r="H82">
        <f t="shared" si="17"/>
        <v>1714.3809760222571</v>
      </c>
      <c r="I82">
        <f t="shared" si="18"/>
        <v>19.124755794916709</v>
      </c>
      <c r="K82">
        <f t="shared" si="19"/>
        <v>1018.6253732048636</v>
      </c>
      <c r="L82">
        <f t="shared" si="20"/>
        <v>-0.81798399096437135</v>
      </c>
      <c r="M82">
        <f t="shared" si="21"/>
        <v>8.0302730766540628E-4</v>
      </c>
      <c r="N82" s="1">
        <f t="shared" si="22"/>
        <v>9045281.485605754</v>
      </c>
      <c r="Q82" s="3">
        <f t="shared" si="23"/>
        <v>172988799.50849146</v>
      </c>
      <c r="R82">
        <f t="shared" si="24"/>
        <v>14.624654729014521</v>
      </c>
      <c r="S82" s="3">
        <f t="shared" si="25"/>
        <v>66.124189073355694</v>
      </c>
      <c r="T82" s="3"/>
    </row>
    <row r="83" spans="1:20" x14ac:dyDescent="0.35">
      <c r="A83" s="2">
        <v>385.55840000000001</v>
      </c>
      <c r="B83">
        <v>63.724899999999998</v>
      </c>
      <c r="C83">
        <f t="shared" si="13"/>
        <v>342.7792</v>
      </c>
      <c r="D83">
        <f t="shared" si="14"/>
        <v>0.13075532799999998</v>
      </c>
      <c r="E83">
        <f t="shared" si="15"/>
        <v>14.620796178951883</v>
      </c>
      <c r="G83">
        <f t="shared" si="16"/>
        <v>1.4769514285289942E-3</v>
      </c>
      <c r="H83">
        <f t="shared" si="17"/>
        <v>1712.2466927944261</v>
      </c>
      <c r="I83">
        <f t="shared" si="18"/>
        <v>19.34074303202982</v>
      </c>
      <c r="K83">
        <f t="shared" si="19"/>
        <v>1019.2327359194032</v>
      </c>
      <c r="L83">
        <f t="shared" si="20"/>
        <v>-0.81790065141673896</v>
      </c>
      <c r="M83">
        <f t="shared" si="21"/>
        <v>8.0246701522881144E-4</v>
      </c>
      <c r="N83" s="1">
        <f t="shared" si="22"/>
        <v>8660379.3849022854</v>
      </c>
      <c r="Q83" s="3">
        <f t="shared" si="23"/>
        <v>167498172.24328357</v>
      </c>
      <c r="R83">
        <f t="shared" si="24"/>
        <v>14.620796178951883</v>
      </c>
      <c r="S83" s="3">
        <f t="shared" si="25"/>
        <v>65.628874653912234</v>
      </c>
      <c r="T83" s="3"/>
    </row>
    <row r="84" spans="1:20" x14ac:dyDescent="0.35">
      <c r="A84" s="2">
        <v>384.0958</v>
      </c>
      <c r="B84">
        <v>63.762529999999998</v>
      </c>
      <c r="C84">
        <f t="shared" si="13"/>
        <v>342.04790000000003</v>
      </c>
      <c r="D84">
        <f t="shared" si="14"/>
        <v>0.13087233599999998</v>
      </c>
      <c r="E84">
        <f t="shared" si="15"/>
        <v>14.616350242269689</v>
      </c>
      <c r="G84">
        <f t="shared" si="16"/>
        <v>1.4967368060013753E-3</v>
      </c>
      <c r="H84">
        <f t="shared" si="17"/>
        <v>1710.1452422972752</v>
      </c>
      <c r="I84">
        <f t="shared" si="18"/>
        <v>19.558276454654802</v>
      </c>
      <c r="K84">
        <f t="shared" si="19"/>
        <v>1019.8308383706631</v>
      </c>
      <c r="L84">
        <f t="shared" si="20"/>
        <v>-0.81782419852452104</v>
      </c>
      <c r="M84">
        <f t="shared" si="21"/>
        <v>8.0192142437183144E-4</v>
      </c>
      <c r="N84" s="1">
        <f t="shared" si="22"/>
        <v>8292859.3191114357</v>
      </c>
      <c r="Q84" s="3">
        <f t="shared" si="23"/>
        <v>162194035.16274184</v>
      </c>
      <c r="R84">
        <f t="shared" si="24"/>
        <v>14.616350242269689</v>
      </c>
      <c r="S84" s="3">
        <f t="shared" si="25"/>
        <v>65.138387108785849</v>
      </c>
      <c r="T84" s="3"/>
    </row>
    <row r="85" spans="1:20" x14ac:dyDescent="0.35">
      <c r="A85" s="2">
        <v>382.65559999999999</v>
      </c>
      <c r="B85">
        <v>63.796689999999998</v>
      </c>
      <c r="C85">
        <f t="shared" si="13"/>
        <v>341.32780000000002</v>
      </c>
      <c r="D85">
        <f t="shared" si="14"/>
        <v>0.13098755199999998</v>
      </c>
      <c r="E85">
        <f t="shared" si="15"/>
        <v>14.611317417398565</v>
      </c>
      <c r="G85">
        <f t="shared" si="16"/>
        <v>1.5166602270383356E-3</v>
      </c>
      <c r="H85">
        <f t="shared" si="17"/>
        <v>1708.0764832848358</v>
      </c>
      <c r="I85">
        <f t="shared" si="18"/>
        <v>19.77723552645385</v>
      </c>
      <c r="K85">
        <f t="shared" si="19"/>
        <v>1020.4197281095485</v>
      </c>
      <c r="L85">
        <f t="shared" si="20"/>
        <v>-0.81775437005582419</v>
      </c>
      <c r="M85">
        <f t="shared" si="21"/>
        <v>8.0139020006092347E-4</v>
      </c>
      <c r="N85" s="1">
        <f t="shared" si="22"/>
        <v>7942005.4079212165</v>
      </c>
      <c r="Q85" s="3">
        <f t="shared" si="23"/>
        <v>157070911.5048281</v>
      </c>
      <c r="R85">
        <f t="shared" si="24"/>
        <v>14.611317417398565</v>
      </c>
      <c r="S85" s="3">
        <f t="shared" si="25"/>
        <v>64.652786632495491</v>
      </c>
      <c r="T85" s="3"/>
    </row>
    <row r="86" spans="1:20" x14ac:dyDescent="0.35">
      <c r="A86" s="2">
        <v>381.23759999999999</v>
      </c>
      <c r="B86">
        <v>63.827379999999998</v>
      </c>
      <c r="C86">
        <f t="shared" si="13"/>
        <v>340.61879999999996</v>
      </c>
      <c r="D86">
        <f t="shared" si="14"/>
        <v>0.13110099199999997</v>
      </c>
      <c r="E86">
        <f t="shared" si="15"/>
        <v>14.605697262763659</v>
      </c>
      <c r="G86">
        <f t="shared" si="16"/>
        <v>1.5367128617990167E-3</v>
      </c>
      <c r="H86">
        <f t="shared" si="17"/>
        <v>1706.0401293034065</v>
      </c>
      <c r="I86">
        <f t="shared" si="18"/>
        <v>19.9975131343461</v>
      </c>
      <c r="K86">
        <f t="shared" si="19"/>
        <v>1020.9994931495853</v>
      </c>
      <c r="L86">
        <f t="shared" si="20"/>
        <v>-0.81769090492994523</v>
      </c>
      <c r="M86">
        <f t="shared" si="21"/>
        <v>8.0087297830827272E-4</v>
      </c>
      <c r="N86" s="1">
        <f t="shared" si="22"/>
        <v>7607099.5101226456</v>
      </c>
      <c r="Q86" s="3">
        <f t="shared" si="23"/>
        <v>152123072.36795539</v>
      </c>
      <c r="R86">
        <f t="shared" si="24"/>
        <v>14.605697262763659</v>
      </c>
      <c r="S86" s="3">
        <f t="shared" si="25"/>
        <v>64.172096553653887</v>
      </c>
      <c r="T86" s="3"/>
    </row>
    <row r="87" spans="1:20" x14ac:dyDescent="0.35">
      <c r="A87" s="2">
        <v>379.8415</v>
      </c>
      <c r="B87">
        <v>63.854570000000002</v>
      </c>
      <c r="C87">
        <f t="shared" si="13"/>
        <v>339.92075</v>
      </c>
      <c r="D87">
        <f t="shared" si="14"/>
        <v>0.13121267999999997</v>
      </c>
      <c r="E87">
        <f t="shared" si="15"/>
        <v>14.599481544009318</v>
      </c>
      <c r="G87">
        <f t="shared" si="16"/>
        <v>1.5568872104329001E-3</v>
      </c>
      <c r="H87">
        <f t="shared" si="17"/>
        <v>1704.0357489506318</v>
      </c>
      <c r="I87">
        <f t="shared" si="18"/>
        <v>20.219017427749264</v>
      </c>
      <c r="K87">
        <f t="shared" si="19"/>
        <v>1021.5702619699096</v>
      </c>
      <c r="L87">
        <f t="shared" si="20"/>
        <v>-0.81763354497998653</v>
      </c>
      <c r="M87">
        <f t="shared" si="21"/>
        <v>8.0036936803870075E-4</v>
      </c>
      <c r="N87" s="1">
        <f t="shared" si="22"/>
        <v>7287425.0321147982</v>
      </c>
      <c r="Q87" s="3">
        <f t="shared" si="23"/>
        <v>147344573.72774535</v>
      </c>
      <c r="R87">
        <f t="shared" si="24"/>
        <v>14.599481544009318</v>
      </c>
      <c r="S87" s="3">
        <f t="shared" si="25"/>
        <v>63.69630251540525</v>
      </c>
      <c r="T87" s="3"/>
    </row>
    <row r="88" spans="1:20" x14ac:dyDescent="0.35">
      <c r="A88" s="2">
        <v>378.46730000000002</v>
      </c>
      <c r="B88">
        <v>63.878270000000001</v>
      </c>
      <c r="C88">
        <f t="shared" si="13"/>
        <v>339.23365000000001</v>
      </c>
      <c r="D88">
        <f t="shared" si="14"/>
        <v>0.13132261599999998</v>
      </c>
      <c r="E88">
        <f t="shared" si="15"/>
        <v>14.592673816366865</v>
      </c>
      <c r="G88">
        <f t="shared" si="16"/>
        <v>1.5771713080522387E-3</v>
      </c>
      <c r="H88">
        <f t="shared" si="17"/>
        <v>1702.0633401964064</v>
      </c>
      <c r="I88">
        <f t="shared" si="18"/>
        <v>20.441608204373036</v>
      </c>
      <c r="K88">
        <f t="shared" si="19"/>
        <v>1022.1320400057725</v>
      </c>
      <c r="L88">
        <f t="shared" si="20"/>
        <v>-0.81758205090198033</v>
      </c>
      <c r="M88">
        <f t="shared" si="21"/>
        <v>7.9987909477660343E-4</v>
      </c>
      <c r="N88" s="1">
        <f t="shared" si="22"/>
        <v>6982357.7320630848</v>
      </c>
      <c r="Q88" s="3">
        <f t="shared" si="23"/>
        <v>142730621.10160828</v>
      </c>
      <c r="R88">
        <f t="shared" si="24"/>
        <v>14.592673816366865</v>
      </c>
      <c r="S88" s="3">
        <f t="shared" si="25"/>
        <v>63.225489078674272</v>
      </c>
      <c r="T88" s="3"/>
    </row>
    <row r="89" spans="1:20" x14ac:dyDescent="0.35">
      <c r="A89" s="2">
        <v>377.1146</v>
      </c>
      <c r="B89">
        <v>63.898429999999998</v>
      </c>
      <c r="C89">
        <f t="shared" si="13"/>
        <v>338.5573</v>
      </c>
      <c r="D89">
        <f t="shared" si="14"/>
        <v>0.131430832</v>
      </c>
      <c r="E89">
        <f t="shared" si="15"/>
        <v>14.585260329174512</v>
      </c>
      <c r="G89">
        <f t="shared" si="16"/>
        <v>1.5975589340099239E-3</v>
      </c>
      <c r="H89">
        <f t="shared" si="17"/>
        <v>1700.1223255668856</v>
      </c>
      <c r="I89">
        <f t="shared" si="18"/>
        <v>20.66520898322478</v>
      </c>
      <c r="K89">
        <f t="shared" si="19"/>
        <v>1022.6849958425078</v>
      </c>
      <c r="L89">
        <f t="shared" si="20"/>
        <v>-0.8175361742854943</v>
      </c>
      <c r="M89">
        <f t="shared" si="21"/>
        <v>7.9940174893442342E-4</v>
      </c>
      <c r="N89" s="1">
        <f t="shared" si="22"/>
        <v>6691207.0376400836</v>
      </c>
      <c r="Q89" s="3">
        <f t="shared" si="23"/>
        <v>138275191.78285673</v>
      </c>
      <c r="R89">
        <f t="shared" si="24"/>
        <v>14.585260329174512</v>
      </c>
      <c r="S89" s="3">
        <f t="shared" si="25"/>
        <v>62.759600815658452</v>
      </c>
      <c r="T89" s="3"/>
    </row>
    <row r="90" spans="1:20" x14ac:dyDescent="0.35">
      <c r="A90" s="2">
        <v>375.7835</v>
      </c>
      <c r="B90">
        <v>63.915109999999999</v>
      </c>
      <c r="C90">
        <f t="shared" si="13"/>
        <v>337.89175</v>
      </c>
      <c r="D90">
        <f t="shared" si="14"/>
        <v>0.13153731999999999</v>
      </c>
      <c r="E90">
        <f t="shared" si="15"/>
        <v>14.577256857597524</v>
      </c>
      <c r="G90">
        <f t="shared" si="16"/>
        <v>1.6180362644749868E-3</v>
      </c>
      <c r="H90">
        <f t="shared" si="17"/>
        <v>1698.212843896717</v>
      </c>
      <c r="I90">
        <f t="shared" si="18"/>
        <v>20.889660563421</v>
      </c>
      <c r="K90">
        <f t="shared" si="19"/>
        <v>1023.2290933148853</v>
      </c>
      <c r="L90">
        <f t="shared" si="20"/>
        <v>-0.81749569036841574</v>
      </c>
      <c r="M90">
        <f t="shared" si="21"/>
        <v>7.9893710578540225E-4</v>
      </c>
      <c r="N90" s="1">
        <f t="shared" si="22"/>
        <v>6413414.0674582329</v>
      </c>
      <c r="Q90" s="3">
        <f t="shared" si="23"/>
        <v>133974042.92187172</v>
      </c>
      <c r="R90">
        <f t="shared" si="24"/>
        <v>14.577256857597524</v>
      </c>
      <c r="S90" s="3">
        <f t="shared" si="25"/>
        <v>62.298751225559009</v>
      </c>
      <c r="T90" s="3"/>
    </row>
    <row r="91" spans="1:20" x14ac:dyDescent="0.35">
      <c r="A91" s="2">
        <v>374.47359999999998</v>
      </c>
      <c r="B91">
        <v>63.9283</v>
      </c>
      <c r="C91">
        <f t="shared" si="13"/>
        <v>337.23680000000002</v>
      </c>
      <c r="D91">
        <f t="shared" si="14"/>
        <v>0.13164211199999998</v>
      </c>
      <c r="E91">
        <f t="shared" si="15"/>
        <v>14.568658697909679</v>
      </c>
      <c r="G91">
        <f t="shared" si="16"/>
        <v>1.6385969605438033E-3</v>
      </c>
      <c r="H91">
        <f t="shared" si="17"/>
        <v>1696.3343154851091</v>
      </c>
      <c r="I91">
        <f t="shared" si="18"/>
        <v>21.114886499390511</v>
      </c>
      <c r="K91">
        <f t="shared" si="19"/>
        <v>1023.7645003044659</v>
      </c>
      <c r="L91">
        <f t="shared" si="20"/>
        <v>-0.81746036400965738</v>
      </c>
      <c r="M91">
        <f t="shared" si="21"/>
        <v>7.9848477239301231E-4</v>
      </c>
      <c r="N91" s="1">
        <f t="shared" si="22"/>
        <v>6148336.0938043995</v>
      </c>
      <c r="Q91" s="3">
        <f t="shared" si="23"/>
        <v>129821418.7807859</v>
      </c>
      <c r="R91">
        <f t="shared" si="24"/>
        <v>14.568658697909679</v>
      </c>
      <c r="S91" s="3">
        <f t="shared" si="25"/>
        <v>61.842878440393427</v>
      </c>
      <c r="T91" s="3"/>
    </row>
    <row r="92" spans="1:20" x14ac:dyDescent="0.35">
      <c r="A92" s="2">
        <v>373.18470000000002</v>
      </c>
      <c r="B92">
        <v>63.938009999999998</v>
      </c>
      <c r="C92">
        <f t="shared" si="13"/>
        <v>336.59235000000001</v>
      </c>
      <c r="D92">
        <f t="shared" si="14"/>
        <v>0.13174522399999999</v>
      </c>
      <c r="E92">
        <f t="shared" si="15"/>
        <v>14.55946744604571</v>
      </c>
      <c r="G92">
        <f t="shared" si="16"/>
        <v>1.6592316490310344E-3</v>
      </c>
      <c r="H92">
        <f t="shared" si="17"/>
        <v>1694.4864466323693</v>
      </c>
      <c r="I92">
        <f t="shared" si="18"/>
        <v>21.340777720386765</v>
      </c>
      <c r="K92">
        <f t="shared" si="19"/>
        <v>1024.2913026106994</v>
      </c>
      <c r="L92">
        <f t="shared" si="20"/>
        <v>-0.8174299734778947</v>
      </c>
      <c r="M92">
        <f t="shared" si="21"/>
        <v>7.9804443461976154E-4</v>
      </c>
      <c r="N92" s="1">
        <f t="shared" si="22"/>
        <v>5895397.1306418087</v>
      </c>
      <c r="Q92" s="3">
        <f t="shared" si="23"/>
        <v>125812359.73843277</v>
      </c>
      <c r="R92">
        <f t="shared" si="24"/>
        <v>14.55946744604571</v>
      </c>
      <c r="S92" s="3">
        <f t="shared" si="25"/>
        <v>61.391986351710891</v>
      </c>
      <c r="T92" s="3"/>
    </row>
    <row r="93" spans="1:20" x14ac:dyDescent="0.35">
      <c r="A93" s="2">
        <v>371.91660000000002</v>
      </c>
      <c r="B93">
        <v>63.944220000000001</v>
      </c>
      <c r="C93">
        <f t="shared" si="13"/>
        <v>335.95830000000001</v>
      </c>
      <c r="D93">
        <f t="shared" si="14"/>
        <v>0.131846672</v>
      </c>
      <c r="E93">
        <f t="shared" si="15"/>
        <v>14.549677825770225</v>
      </c>
      <c r="G93">
        <f t="shared" si="16"/>
        <v>1.6799309210616675E-3</v>
      </c>
      <c r="H93">
        <f t="shared" si="17"/>
        <v>1692.6689426859357</v>
      </c>
      <c r="I93">
        <f t="shared" si="18"/>
        <v>21.567225420288672</v>
      </c>
      <c r="K93">
        <f t="shared" si="19"/>
        <v>1024.8095857255898</v>
      </c>
      <c r="L93">
        <f t="shared" si="20"/>
        <v>-0.81740430320563628</v>
      </c>
      <c r="M93">
        <f t="shared" si="21"/>
        <v>7.9761578598710548E-4</v>
      </c>
      <c r="N93" s="1">
        <f t="shared" si="22"/>
        <v>5654043.8145052446</v>
      </c>
      <c r="Q93" s="3">
        <f t="shared" si="23"/>
        <v>121942037.48362345</v>
      </c>
      <c r="R93">
        <f t="shared" si="24"/>
        <v>14.549677825770225</v>
      </c>
      <c r="S93" s="3">
        <f t="shared" si="25"/>
        <v>60.946076036325998</v>
      </c>
      <c r="T93" s="3"/>
    </row>
    <row r="94" spans="1:20" x14ac:dyDescent="0.35">
      <c r="A94" s="2">
        <v>370.66919999999999</v>
      </c>
      <c r="B94">
        <v>63.946959999999997</v>
      </c>
      <c r="C94">
        <f t="shared" si="13"/>
        <v>335.33460000000002</v>
      </c>
      <c r="D94">
        <f t="shared" si="14"/>
        <v>0.13194646399999999</v>
      </c>
      <c r="E94">
        <f t="shared" si="15"/>
        <v>14.539296786308727</v>
      </c>
      <c r="G94">
        <f t="shared" si="16"/>
        <v>1.7006836676934922E-3</v>
      </c>
      <c r="H94">
        <f t="shared" si="17"/>
        <v>1690.8816513672473</v>
      </c>
      <c r="I94">
        <f t="shared" si="18"/>
        <v>21.794102860406166</v>
      </c>
      <c r="K94">
        <f t="shared" si="19"/>
        <v>1025.3193939803837</v>
      </c>
      <c r="L94">
        <f t="shared" si="20"/>
        <v>-0.81738314521360189</v>
      </c>
      <c r="M94">
        <f t="shared" si="21"/>
        <v>7.9719856077280053E-4</v>
      </c>
      <c r="N94" s="1">
        <f t="shared" si="22"/>
        <v>5423763.13302489</v>
      </c>
      <c r="Q94" s="3">
        <f t="shared" si="23"/>
        <v>118206051.61162327</v>
      </c>
      <c r="R94">
        <f t="shared" si="24"/>
        <v>14.539296786308727</v>
      </c>
      <c r="S94" s="3">
        <f t="shared" si="25"/>
        <v>60.505181323227511</v>
      </c>
      <c r="T94" s="3"/>
    </row>
    <row r="95" spans="1:20" x14ac:dyDescent="0.35">
      <c r="A95" s="2">
        <v>369.44209999999998</v>
      </c>
      <c r="B95">
        <v>63.946210000000001</v>
      </c>
      <c r="C95">
        <f t="shared" si="13"/>
        <v>334.72104999999999</v>
      </c>
      <c r="D95">
        <f t="shared" si="14"/>
        <v>0.132044632</v>
      </c>
      <c r="E95">
        <f t="shared" si="15"/>
        <v>14.528317213228327</v>
      </c>
      <c r="G95">
        <f t="shared" si="16"/>
        <v>1.7214837809501615E-3</v>
      </c>
      <c r="H95">
        <f t="shared" si="17"/>
        <v>1689.1239897559699</v>
      </c>
      <c r="I95">
        <f t="shared" si="18"/>
        <v>22.021338606015647</v>
      </c>
      <c r="K95">
        <f t="shared" si="19"/>
        <v>1025.8208940382915</v>
      </c>
      <c r="L95">
        <f t="shared" si="20"/>
        <v>-0.81736629254883297</v>
      </c>
      <c r="M95">
        <f t="shared" si="21"/>
        <v>7.9679240040739761E-4</v>
      </c>
      <c r="N95" s="1">
        <f t="shared" si="22"/>
        <v>5204008.6667277031</v>
      </c>
      <c r="Q95" s="3">
        <f t="shared" si="23"/>
        <v>114599236.95865078</v>
      </c>
      <c r="R95">
        <f t="shared" si="24"/>
        <v>14.528317213228327</v>
      </c>
      <c r="S95" s="3">
        <f t="shared" si="25"/>
        <v>60.06922736279008</v>
      </c>
      <c r="T95" s="3"/>
    </row>
    <row r="96" spans="1:20" x14ac:dyDescent="0.35">
      <c r="A96" s="2">
        <v>368.2353</v>
      </c>
      <c r="B96">
        <v>63.942</v>
      </c>
      <c r="C96">
        <f t="shared" si="13"/>
        <v>334.11765000000003</v>
      </c>
      <c r="D96">
        <f t="shared" si="14"/>
        <v>0.13214117599999997</v>
      </c>
      <c r="E96">
        <f t="shared" si="15"/>
        <v>14.516746846569614</v>
      </c>
      <c r="G96">
        <f t="shared" si="16"/>
        <v>1.742318443774038E-3</v>
      </c>
      <c r="H96">
        <f t="shared" si="17"/>
        <v>1687.3959472118268</v>
      </c>
      <c r="I96">
        <f t="shared" si="18"/>
        <v>22.2487885288438</v>
      </c>
      <c r="K96">
        <f t="shared" si="19"/>
        <v>1026.3140888238049</v>
      </c>
      <c r="L96">
        <f t="shared" si="20"/>
        <v>-0.81735355024246936</v>
      </c>
      <c r="M96">
        <f t="shared" si="21"/>
        <v>7.9639708656751239E-4</v>
      </c>
      <c r="N96" s="1">
        <f t="shared" si="22"/>
        <v>4994327.9074273445</v>
      </c>
      <c r="Q96" s="3">
        <f t="shared" si="23"/>
        <v>111117745.45605396</v>
      </c>
      <c r="R96">
        <f t="shared" si="24"/>
        <v>14.516746846569614</v>
      </c>
      <c r="S96" s="3">
        <f t="shared" si="25"/>
        <v>59.638278632137009</v>
      </c>
      <c r="T96" s="3"/>
    </row>
    <row r="97" spans="1:20" x14ac:dyDescent="0.35">
      <c r="A97" s="2">
        <v>367.04829999999998</v>
      </c>
      <c r="B97">
        <v>63.934289999999997</v>
      </c>
      <c r="C97">
        <f t="shared" si="13"/>
        <v>333.52414999999996</v>
      </c>
      <c r="D97">
        <f t="shared" si="14"/>
        <v>0.132236136</v>
      </c>
      <c r="E97">
        <f t="shared" si="15"/>
        <v>14.50457309188163</v>
      </c>
      <c r="G97">
        <f t="shared" si="16"/>
        <v>1.7631834784815892E-3</v>
      </c>
      <c r="H97">
        <f t="shared" si="17"/>
        <v>1685.6967964198634</v>
      </c>
      <c r="I97">
        <f t="shared" si="18"/>
        <v>22.476403433149663</v>
      </c>
      <c r="K97">
        <f t="shared" si="19"/>
        <v>1026.7991853547633</v>
      </c>
      <c r="L97">
        <f t="shared" si="20"/>
        <v>-0.81734472360687482</v>
      </c>
      <c r="M97">
        <f t="shared" si="21"/>
        <v>7.9601224393694749E-4</v>
      </c>
      <c r="N97" s="1">
        <f t="shared" si="22"/>
        <v>4794201.7459888505</v>
      </c>
      <c r="Q97" s="3">
        <f t="shared" si="23"/>
        <v>107756412.58275591</v>
      </c>
      <c r="R97">
        <f t="shared" si="24"/>
        <v>14.50457309188163</v>
      </c>
      <c r="S97" s="3">
        <f t="shared" si="25"/>
        <v>59.212218857487471</v>
      </c>
      <c r="T97" s="3"/>
    </row>
    <row r="98" spans="1:20" x14ac:dyDescent="0.35">
      <c r="A98" s="2">
        <v>365.88119999999998</v>
      </c>
      <c r="B98">
        <v>63.923160000000003</v>
      </c>
      <c r="C98">
        <f t="shared" si="13"/>
        <v>332.94060000000002</v>
      </c>
      <c r="D98">
        <f t="shared" si="14"/>
        <v>0.13232950399999999</v>
      </c>
      <c r="E98">
        <f t="shared" si="15"/>
        <v>14.491815823627665</v>
      </c>
      <c r="G98">
        <f t="shared" si="16"/>
        <v>1.784064290860754E-3</v>
      </c>
      <c r="H98">
        <f t="shared" si="17"/>
        <v>1684.0266684477256</v>
      </c>
      <c r="I98">
        <f t="shared" si="18"/>
        <v>22.704021047602431</v>
      </c>
      <c r="K98">
        <f t="shared" si="19"/>
        <v>1027.2761452089228</v>
      </c>
      <c r="L98">
        <f t="shared" si="20"/>
        <v>-0.81733962897403412</v>
      </c>
      <c r="M98">
        <f t="shared" si="21"/>
        <v>7.9563769954748361E-4</v>
      </c>
      <c r="N98" s="1">
        <f t="shared" si="22"/>
        <v>4603233.7739687636</v>
      </c>
      <c r="Q98" s="3">
        <f t="shared" si="23"/>
        <v>104511916.49122119</v>
      </c>
      <c r="R98">
        <f t="shared" si="24"/>
        <v>14.491815823627665</v>
      </c>
      <c r="S98" s="3">
        <f t="shared" si="25"/>
        <v>58.791144419576938</v>
      </c>
      <c r="T98" s="3"/>
    </row>
    <row r="99" spans="1:20" x14ac:dyDescent="0.35">
      <c r="A99" s="2">
        <v>364.73360000000002</v>
      </c>
      <c r="B99">
        <v>63.9086</v>
      </c>
      <c r="C99">
        <f t="shared" si="13"/>
        <v>332.36680000000001</v>
      </c>
      <c r="D99">
        <f t="shared" si="14"/>
        <v>0.13242131199999999</v>
      </c>
      <c r="E99">
        <f t="shared" si="15"/>
        <v>14.478470051708898</v>
      </c>
      <c r="G99">
        <f t="shared" si="16"/>
        <v>1.8049551413102938E-3</v>
      </c>
      <c r="H99">
        <f t="shared" si="17"/>
        <v>1682.3849780786873</v>
      </c>
      <c r="I99">
        <f t="shared" si="18"/>
        <v>22.931576269583651</v>
      </c>
      <c r="K99">
        <f t="shared" si="19"/>
        <v>1027.7451340806572</v>
      </c>
      <c r="L99">
        <f t="shared" si="20"/>
        <v>-0.81733808462245716</v>
      </c>
      <c r="M99">
        <f t="shared" si="21"/>
        <v>7.9527312513484757E-4</v>
      </c>
      <c r="N99" s="1">
        <f t="shared" si="22"/>
        <v>4420962.9042741461</v>
      </c>
      <c r="Q99" s="3">
        <f t="shared" si="23"/>
        <v>101379648.02436262</v>
      </c>
      <c r="R99">
        <f t="shared" si="24"/>
        <v>14.478470051708898</v>
      </c>
      <c r="S99" s="3">
        <f t="shared" si="25"/>
        <v>58.374970103819059</v>
      </c>
      <c r="T99" s="3"/>
    </row>
    <row r="100" spans="1:20" x14ac:dyDescent="0.35">
      <c r="A100" s="2">
        <v>363.60520000000002</v>
      </c>
      <c r="B100">
        <v>63.890650000000001</v>
      </c>
      <c r="C100">
        <f t="shared" si="13"/>
        <v>331.80259999999998</v>
      </c>
      <c r="D100">
        <f t="shared" si="14"/>
        <v>0.13251158399999999</v>
      </c>
      <c r="E100">
        <f t="shared" si="15"/>
        <v>14.464542964032489</v>
      </c>
      <c r="G100">
        <f t="shared" si="16"/>
        <v>1.8258487357404318E-3</v>
      </c>
      <c r="H100">
        <f t="shared" si="17"/>
        <v>1680.7712829337829</v>
      </c>
      <c r="I100">
        <f t="shared" si="18"/>
        <v>23.158987534353763</v>
      </c>
      <c r="K100">
        <f t="shared" si="19"/>
        <v>1028.206276588538</v>
      </c>
      <c r="L100">
        <f t="shared" si="20"/>
        <v>-0.81733991632888181</v>
      </c>
      <c r="M100">
        <f t="shared" si="21"/>
        <v>7.9491823278954798E-4</v>
      </c>
      <c r="N100" s="1">
        <f t="shared" si="22"/>
        <v>4246965.7979333522</v>
      </c>
      <c r="Q100" s="3">
        <f t="shared" si="23"/>
        <v>98355427.973165289</v>
      </c>
      <c r="R100">
        <f t="shared" si="24"/>
        <v>14.464542964032489</v>
      </c>
      <c r="S100" s="3">
        <f t="shared" si="25"/>
        <v>57.963643842971706</v>
      </c>
      <c r="T100" s="3"/>
    </row>
    <row r="101" spans="1:20" x14ac:dyDescent="0.35">
      <c r="A101" s="2">
        <v>362.49599999999998</v>
      </c>
      <c r="B101">
        <v>63.869300000000003</v>
      </c>
      <c r="C101">
        <f t="shared" si="13"/>
        <v>331.24799999999999</v>
      </c>
      <c r="D101">
        <f t="shared" si="14"/>
        <v>0.13260031999999999</v>
      </c>
      <c r="E101">
        <f t="shared" si="15"/>
        <v>14.450033001428656</v>
      </c>
      <c r="G101">
        <f t="shared" si="16"/>
        <v>1.8467322845826528E-3</v>
      </c>
      <c r="H101">
        <f t="shared" si="17"/>
        <v>1679.185569168993</v>
      </c>
      <c r="I101">
        <f t="shared" si="18"/>
        <v>23.386114018349854</v>
      </c>
      <c r="K101">
        <f t="shared" si="19"/>
        <v>1028.6595745548752</v>
      </c>
      <c r="L101">
        <f t="shared" si="20"/>
        <v>-0.81734495452153422</v>
      </c>
      <c r="M101">
        <f t="shared" si="21"/>
        <v>7.9457283511429749E-4</v>
      </c>
      <c r="N101" s="1">
        <f t="shared" si="22"/>
        <v>4080883.2365821148</v>
      </c>
      <c r="Q101" s="3">
        <f t="shared" si="23"/>
        <v>95436000.666281924</v>
      </c>
      <c r="R101">
        <f t="shared" si="24"/>
        <v>14.450033001428656</v>
      </c>
      <c r="S101" s="3">
        <f t="shared" si="25"/>
        <v>57.557221232329454</v>
      </c>
      <c r="T101" s="3"/>
    </row>
    <row r="102" spans="1:20" x14ac:dyDescent="0.35">
      <c r="A102" s="2">
        <v>361.40550000000002</v>
      </c>
      <c r="B102">
        <v>63.844589999999997</v>
      </c>
      <c r="C102">
        <f t="shared" si="13"/>
        <v>330.70275000000004</v>
      </c>
      <c r="D102">
        <f t="shared" si="14"/>
        <v>0.13268755999999998</v>
      </c>
      <c r="E102">
        <f t="shared" si="15"/>
        <v>14.434945521644984</v>
      </c>
      <c r="G102">
        <f t="shared" si="16"/>
        <v>1.8676024837128713E-3</v>
      </c>
      <c r="H102">
        <f t="shared" si="17"/>
        <v>1677.6271077053784</v>
      </c>
      <c r="I102">
        <f t="shared" si="18"/>
        <v>23.612918596849664</v>
      </c>
      <c r="K102">
        <f t="shared" si="19"/>
        <v>1029.1052339538228</v>
      </c>
      <c r="L102">
        <f t="shared" si="20"/>
        <v>-0.81735303693071448</v>
      </c>
      <c r="M102">
        <f t="shared" si="21"/>
        <v>7.9423659501802718E-4</v>
      </c>
      <c r="N102" s="1">
        <f t="shared" si="22"/>
        <v>3922298.3523370954</v>
      </c>
      <c r="Q102" s="3">
        <f t="shared" si="23"/>
        <v>92616911.706293389</v>
      </c>
      <c r="R102">
        <f t="shared" si="24"/>
        <v>14.434945521644984</v>
      </c>
      <c r="S102" s="3">
        <f t="shared" si="25"/>
        <v>57.155573081253571</v>
      </c>
      <c r="T102" s="3"/>
    </row>
    <row r="103" spans="1:20" x14ac:dyDescent="0.35">
      <c r="A103" s="2">
        <v>360.33359999999999</v>
      </c>
      <c r="B103">
        <v>63.816540000000003</v>
      </c>
      <c r="C103">
        <f t="shared" si="13"/>
        <v>330.16679999999997</v>
      </c>
      <c r="D103">
        <f t="shared" si="14"/>
        <v>0.13277331199999998</v>
      </c>
      <c r="E103">
        <f t="shared" si="15"/>
        <v>14.419284803259261</v>
      </c>
      <c r="G103">
        <f t="shared" si="16"/>
        <v>1.8884486584579419E-3</v>
      </c>
      <c r="H103">
        <f t="shared" si="17"/>
        <v>1676.0957410384226</v>
      </c>
      <c r="I103">
        <f t="shared" si="18"/>
        <v>23.839284461105251</v>
      </c>
      <c r="K103">
        <f t="shared" si="19"/>
        <v>1029.5432971192827</v>
      </c>
      <c r="L103">
        <f t="shared" si="20"/>
        <v>-0.81736400511079332</v>
      </c>
      <c r="M103">
        <f t="shared" si="21"/>
        <v>7.9390930658071554E-4</v>
      </c>
      <c r="N103" s="1">
        <f t="shared" si="22"/>
        <v>3770871.8275013608</v>
      </c>
      <c r="Q103" s="3">
        <f t="shared" si="23"/>
        <v>89894886.16217275</v>
      </c>
      <c r="R103">
        <f t="shared" si="24"/>
        <v>14.419284803259261</v>
      </c>
      <c r="S103" s="3">
        <f t="shared" si="25"/>
        <v>56.758714822042037</v>
      </c>
      <c r="T103" s="3"/>
    </row>
    <row r="104" spans="1:20" x14ac:dyDescent="0.35">
      <c r="A104" s="2">
        <v>359.28019999999998</v>
      </c>
      <c r="B104">
        <v>63.785170000000001</v>
      </c>
      <c r="C104">
        <f t="shared" si="13"/>
        <v>329.64009999999996</v>
      </c>
      <c r="D104">
        <f t="shared" si="14"/>
        <v>0.13285758399999997</v>
      </c>
      <c r="E104">
        <f t="shared" si="15"/>
        <v>14.403055078888086</v>
      </c>
      <c r="G104">
        <f t="shared" si="16"/>
        <v>1.9092601199347525E-3</v>
      </c>
      <c r="H104">
        <f t="shared" si="17"/>
        <v>1674.5913111592163</v>
      </c>
      <c r="I104">
        <f t="shared" si="18"/>
        <v>24.06509520439225</v>
      </c>
      <c r="K104">
        <f t="shared" si="19"/>
        <v>1029.9738062214278</v>
      </c>
      <c r="L104">
        <f t="shared" si="20"/>
        <v>-0.81737770445228264</v>
      </c>
      <c r="M104">
        <f t="shared" si="21"/>
        <v>7.9359076853703951E-4</v>
      </c>
      <c r="N104" s="1">
        <f t="shared" si="22"/>
        <v>3626278.8473437214</v>
      </c>
      <c r="Q104" s="3">
        <f t="shared" si="23"/>
        <v>87266745.699000448</v>
      </c>
      <c r="R104">
        <f t="shared" si="24"/>
        <v>14.403055078888086</v>
      </c>
      <c r="S104" s="3">
        <f t="shared" si="25"/>
        <v>56.366661203290661</v>
      </c>
      <c r="T104" s="3"/>
    </row>
    <row r="105" spans="1:20" x14ac:dyDescent="0.35">
      <c r="A105" s="2">
        <v>358.2448</v>
      </c>
      <c r="B105">
        <v>63.750500000000002</v>
      </c>
      <c r="C105">
        <f t="shared" si="13"/>
        <v>329.12239999999997</v>
      </c>
      <c r="D105">
        <f t="shared" si="14"/>
        <v>0.13294041599999998</v>
      </c>
      <c r="E105">
        <f t="shared" si="15"/>
        <v>14.386257073244003</v>
      </c>
      <c r="G105">
        <f t="shared" si="16"/>
        <v>1.9300342640228285E-3</v>
      </c>
      <c r="H105">
        <f t="shared" si="17"/>
        <v>1673.1130886219412</v>
      </c>
      <c r="I105">
        <f t="shared" si="18"/>
        <v>24.290322580496593</v>
      </c>
      <c r="K105">
        <f t="shared" si="19"/>
        <v>1030.3969667541219</v>
      </c>
      <c r="L105">
        <f t="shared" si="20"/>
        <v>-0.81739399096536836</v>
      </c>
      <c r="M105">
        <f t="shared" si="21"/>
        <v>7.9328066496571774E-4</v>
      </c>
      <c r="N105" s="1">
        <f t="shared" si="22"/>
        <v>3488156.0345596028</v>
      </c>
      <c r="Q105" s="3">
        <f t="shared" si="23"/>
        <v>84728435.290558577</v>
      </c>
      <c r="R105">
        <f t="shared" si="24"/>
        <v>14.386257073244003</v>
      </c>
      <c r="S105" s="3">
        <f t="shared" si="25"/>
        <v>55.979276363311577</v>
      </c>
      <c r="T105" s="3"/>
    </row>
    <row r="106" spans="1:20" x14ac:dyDescent="0.35">
      <c r="A106" s="2">
        <v>357.22730000000001</v>
      </c>
      <c r="B106">
        <v>63.712530000000001</v>
      </c>
      <c r="C106">
        <f t="shared" si="13"/>
        <v>328.61365000000001</v>
      </c>
      <c r="D106">
        <f t="shared" si="14"/>
        <v>0.13302181599999999</v>
      </c>
      <c r="E106">
        <f t="shared" si="15"/>
        <v>14.368890438242101</v>
      </c>
      <c r="G106">
        <f t="shared" si="16"/>
        <v>1.9507607755037126E-3</v>
      </c>
      <c r="H106">
        <f t="shared" si="17"/>
        <v>1671.6609151207122</v>
      </c>
      <c r="I106">
        <f t="shared" si="18"/>
        <v>24.514855090838083</v>
      </c>
      <c r="K106">
        <f t="shared" si="19"/>
        <v>1030.8128205969006</v>
      </c>
      <c r="L106">
        <f t="shared" si="20"/>
        <v>-0.81741272075221028</v>
      </c>
      <c r="M106">
        <f t="shared" si="21"/>
        <v>7.9297880703392955E-4</v>
      </c>
      <c r="N106" s="1">
        <f t="shared" si="22"/>
        <v>3356210.5802503452</v>
      </c>
      <c r="Q106" s="3">
        <f t="shared" si="23"/>
        <v>82277016.029174805</v>
      </c>
      <c r="R106">
        <f t="shared" si="24"/>
        <v>14.368890438242101</v>
      </c>
      <c r="S106" s="3">
        <f t="shared" si="25"/>
        <v>55.596571666784683</v>
      </c>
      <c r="T106" s="3"/>
    </row>
    <row r="107" spans="1:20" x14ac:dyDescent="0.35">
      <c r="A107" s="2">
        <v>356.22739999999999</v>
      </c>
      <c r="B107">
        <v>63.671340000000001</v>
      </c>
      <c r="C107">
        <f t="shared" si="13"/>
        <v>328.11369999999999</v>
      </c>
      <c r="D107">
        <f t="shared" si="14"/>
        <v>0.13310180799999999</v>
      </c>
      <c r="E107">
        <f t="shared" si="15"/>
        <v>14.350971100257331</v>
      </c>
      <c r="G107">
        <f t="shared" si="16"/>
        <v>1.9714335220250012E-3</v>
      </c>
      <c r="H107">
        <f t="shared" si="17"/>
        <v>1670.2343466814623</v>
      </c>
      <c r="I107">
        <f t="shared" si="18"/>
        <v>24.738626996602196</v>
      </c>
      <c r="K107">
        <f t="shared" si="19"/>
        <v>1031.2214912367431</v>
      </c>
      <c r="L107">
        <f t="shared" si="20"/>
        <v>-0.81743375796267692</v>
      </c>
      <c r="M107">
        <f t="shared" si="21"/>
        <v>7.9268495168998982E-4</v>
      </c>
      <c r="N107" s="1">
        <f t="shared" si="22"/>
        <v>3230137.6051239832</v>
      </c>
      <c r="Q107" s="3">
        <f t="shared" si="23"/>
        <v>79909169.360860139</v>
      </c>
      <c r="R107">
        <f t="shared" si="24"/>
        <v>14.350971100257331</v>
      </c>
      <c r="S107" s="3">
        <f t="shared" si="25"/>
        <v>55.218482282928498</v>
      </c>
      <c r="T107" s="3"/>
    </row>
    <row r="108" spans="1:20" x14ac:dyDescent="0.35">
      <c r="A108" s="2">
        <v>355.245</v>
      </c>
      <c r="B108">
        <v>63.626950000000001</v>
      </c>
      <c r="C108">
        <f t="shared" si="13"/>
        <v>327.6225</v>
      </c>
      <c r="D108">
        <f t="shared" si="14"/>
        <v>0.13318039999999998</v>
      </c>
      <c r="E108">
        <f t="shared" si="15"/>
        <v>14.332503131091364</v>
      </c>
      <c r="G108">
        <f t="shared" si="16"/>
        <v>1.9920424155562833E-3</v>
      </c>
      <c r="H108">
        <f t="shared" si="17"/>
        <v>1668.8332245799811</v>
      </c>
      <c r="I108">
        <f t="shared" si="18"/>
        <v>24.961530133960309</v>
      </c>
      <c r="K108">
        <f t="shared" si="19"/>
        <v>1031.6230202958118</v>
      </c>
      <c r="L108">
        <f t="shared" si="20"/>
        <v>-0.8174569673479295</v>
      </c>
      <c r="M108">
        <f t="shared" si="21"/>
        <v>7.9239892021169573E-4</v>
      </c>
      <c r="N108" s="1">
        <f t="shared" si="22"/>
        <v>3109671.4837621776</v>
      </c>
      <c r="Q108" s="3">
        <f t="shared" si="23"/>
        <v>77622158.448646665</v>
      </c>
      <c r="R108">
        <f t="shared" si="24"/>
        <v>14.332503131091364</v>
      </c>
      <c r="S108" s="3">
        <f t="shared" si="25"/>
        <v>54.845017732280887</v>
      </c>
      <c r="T108" s="3"/>
    </row>
    <row r="109" spans="1:20" x14ac:dyDescent="0.35">
      <c r="A109" s="2">
        <v>354.27980000000002</v>
      </c>
      <c r="B109">
        <v>63.579389999999997</v>
      </c>
      <c r="C109">
        <f t="shared" si="13"/>
        <v>327.13990000000001</v>
      </c>
      <c r="D109">
        <f t="shared" si="14"/>
        <v>0.13325761599999997</v>
      </c>
      <c r="E109">
        <f t="shared" si="15"/>
        <v>14.313491095323213</v>
      </c>
      <c r="G109">
        <f t="shared" si="16"/>
        <v>2.0125816910704364E-3</v>
      </c>
      <c r="H109">
        <f t="shared" si="17"/>
        <v>1667.4571046958913</v>
      </c>
      <c r="I109">
        <f t="shared" si="18"/>
        <v>25.183503504642253</v>
      </c>
      <c r="K109">
        <f t="shared" si="19"/>
        <v>1032.0175310245922</v>
      </c>
      <c r="L109">
        <f t="shared" si="20"/>
        <v>-0.81748222257541348</v>
      </c>
      <c r="M109">
        <f t="shared" si="21"/>
        <v>7.9212048051529997E-4</v>
      </c>
      <c r="N109" s="1">
        <f t="shared" si="22"/>
        <v>2994534.8184586396</v>
      </c>
      <c r="Q109" s="3">
        <f t="shared" si="23"/>
        <v>75412878.095426396</v>
      </c>
      <c r="R109">
        <f t="shared" si="24"/>
        <v>14.313491095323213</v>
      </c>
      <c r="S109" s="3">
        <f t="shared" si="25"/>
        <v>54.476110715660994</v>
      </c>
      <c r="T109" s="3"/>
    </row>
    <row r="110" spans="1:20" x14ac:dyDescent="0.35">
      <c r="A110" s="2">
        <v>353.33150000000001</v>
      </c>
      <c r="B110">
        <v>63.528680000000001</v>
      </c>
      <c r="C110">
        <f t="shared" si="13"/>
        <v>326.66575</v>
      </c>
      <c r="D110">
        <f t="shared" si="14"/>
        <v>0.13333347999999998</v>
      </c>
      <c r="E110">
        <f t="shared" si="15"/>
        <v>14.293937276668997</v>
      </c>
      <c r="G110">
        <f t="shared" si="16"/>
        <v>2.0330458699157061E-3</v>
      </c>
      <c r="H110">
        <f t="shared" si="17"/>
        <v>1666.1055430374336</v>
      </c>
      <c r="I110">
        <f t="shared" si="18"/>
        <v>25.404489503430945</v>
      </c>
      <c r="K110">
        <f t="shared" si="19"/>
        <v>1032.4051465714458</v>
      </c>
      <c r="L110">
        <f t="shared" si="20"/>
        <v>-0.81750940267704775</v>
      </c>
      <c r="M110">
        <f t="shared" si="21"/>
        <v>7.918494065938613E-4</v>
      </c>
      <c r="N110" s="1">
        <f t="shared" si="22"/>
        <v>2884464.0654199533</v>
      </c>
      <c r="Q110" s="3">
        <f t="shared" si="23"/>
        <v>73278337.072984949</v>
      </c>
      <c r="R110">
        <f t="shared" si="24"/>
        <v>14.293937276668997</v>
      </c>
      <c r="S110" s="3">
        <f t="shared" si="25"/>
        <v>54.111692197550418</v>
      </c>
      <c r="T110" s="3"/>
    </row>
    <row r="111" spans="1:20" x14ac:dyDescent="0.35">
      <c r="A111" s="2">
        <v>352.3999</v>
      </c>
      <c r="B111">
        <v>63.474870000000003</v>
      </c>
      <c r="C111">
        <f t="shared" si="13"/>
        <v>326.19995</v>
      </c>
      <c r="D111">
        <f t="shared" si="14"/>
        <v>0.13340800799999997</v>
      </c>
      <c r="E111">
        <f t="shared" si="15"/>
        <v>14.273851536708355</v>
      </c>
      <c r="G111">
        <f t="shared" si="16"/>
        <v>2.0534275633971033E-3</v>
      </c>
      <c r="H111">
        <f t="shared" si="17"/>
        <v>1664.7782382273276</v>
      </c>
      <c r="I111">
        <f t="shared" si="18"/>
        <v>25.62441020271935</v>
      </c>
      <c r="K111">
        <f t="shared" si="19"/>
        <v>1032.7859491141626</v>
      </c>
      <c r="L111">
        <f t="shared" si="20"/>
        <v>-0.81753838868281414</v>
      </c>
      <c r="M111">
        <f t="shared" si="21"/>
        <v>7.9158550654569832E-4</v>
      </c>
      <c r="N111" s="1">
        <f t="shared" si="22"/>
        <v>2779220.0269021746</v>
      </c>
      <c r="Q111" s="3">
        <f t="shared" si="23"/>
        <v>71215874.012954026</v>
      </c>
      <c r="R111">
        <f t="shared" si="24"/>
        <v>14.273851536708355</v>
      </c>
      <c r="S111" s="3">
        <f t="shared" si="25"/>
        <v>53.751730201863239</v>
      </c>
      <c r="T111" s="3"/>
    </row>
    <row r="112" spans="1:20" x14ac:dyDescent="0.35">
      <c r="A112" s="2">
        <v>351.48480000000001</v>
      </c>
      <c r="B112">
        <v>63.417969999999997</v>
      </c>
      <c r="C112">
        <f t="shared" si="13"/>
        <v>325.74239999999998</v>
      </c>
      <c r="D112">
        <f t="shared" si="14"/>
        <v>0.13348121599999999</v>
      </c>
      <c r="E112">
        <f t="shared" si="15"/>
        <v>14.253234702326955</v>
      </c>
      <c r="G112">
        <f t="shared" si="16"/>
        <v>2.0737195629626504E-3</v>
      </c>
      <c r="H112">
        <f t="shared" si="17"/>
        <v>1663.4748888884128</v>
      </c>
      <c r="I112">
        <f t="shared" si="18"/>
        <v>25.84318994805249</v>
      </c>
      <c r="K112">
        <f t="shared" si="19"/>
        <v>1033.160020738751</v>
      </c>
      <c r="L112">
        <f t="shared" si="20"/>
        <v>-0.81756906576747701</v>
      </c>
      <c r="M112">
        <f t="shared" si="21"/>
        <v>7.9132859320561234E-4</v>
      </c>
      <c r="N112" s="1">
        <f t="shared" si="22"/>
        <v>2678574.9018788338</v>
      </c>
      <c r="Q112" s="3">
        <f t="shared" si="23"/>
        <v>69222919.979340762</v>
      </c>
      <c r="R112">
        <f t="shared" si="24"/>
        <v>14.253234702326955</v>
      </c>
      <c r="S112" s="3">
        <f t="shared" si="25"/>
        <v>53.396191968488111</v>
      </c>
      <c r="T112" s="3"/>
    </row>
    <row r="113" spans="1:20" x14ac:dyDescent="0.35">
      <c r="A113" s="2">
        <v>350.58589999999998</v>
      </c>
      <c r="B113">
        <v>63.358020000000003</v>
      </c>
      <c r="C113">
        <f t="shared" si="13"/>
        <v>325.29295000000002</v>
      </c>
      <c r="D113">
        <f t="shared" si="14"/>
        <v>0.13355312799999997</v>
      </c>
      <c r="E113">
        <f t="shared" si="15"/>
        <v>14.23209346320964</v>
      </c>
      <c r="G113">
        <f t="shared" si="16"/>
        <v>2.0939171088797393E-3</v>
      </c>
      <c r="H113">
        <f t="shared" si="17"/>
        <v>1662.1950513206166</v>
      </c>
      <c r="I113">
        <f t="shared" si="18"/>
        <v>26.060779768898232</v>
      </c>
      <c r="K113">
        <f t="shared" si="19"/>
        <v>1033.5274843262794</v>
      </c>
      <c r="L113">
        <f t="shared" si="20"/>
        <v>-0.81760132687016529</v>
      </c>
      <c r="M113">
        <f t="shared" si="21"/>
        <v>7.9107845632487574E-4</v>
      </c>
      <c r="N113" s="1">
        <f t="shared" si="22"/>
        <v>2582301.2153227855</v>
      </c>
      <c r="Q113" s="3">
        <f t="shared" si="23"/>
        <v>67296783.269485369</v>
      </c>
      <c r="R113">
        <f t="shared" si="24"/>
        <v>14.23209346320964</v>
      </c>
      <c r="S113" s="3">
        <f t="shared" si="25"/>
        <v>53.045004841032622</v>
      </c>
      <c r="T113" s="3"/>
    </row>
    <row r="114" spans="1:20" x14ac:dyDescent="0.35">
      <c r="A114" s="2">
        <v>349.70299999999997</v>
      </c>
      <c r="B114">
        <v>63.295059999999999</v>
      </c>
      <c r="C114">
        <f t="shared" si="13"/>
        <v>324.85149999999999</v>
      </c>
      <c r="D114">
        <f t="shared" si="14"/>
        <v>0.13362375999999998</v>
      </c>
      <c r="E114">
        <f t="shared" si="15"/>
        <v>14.210435329764708</v>
      </c>
      <c r="G114">
        <f t="shared" si="16"/>
        <v>2.1140134610687644E-3</v>
      </c>
      <c r="H114">
        <f t="shared" si="17"/>
        <v>1660.9384243835648</v>
      </c>
      <c r="I114">
        <f t="shared" si="18"/>
        <v>26.277109603510635</v>
      </c>
      <c r="K114">
        <f t="shared" si="19"/>
        <v>1033.8884218042554</v>
      </c>
      <c r="L114">
        <f t="shared" si="20"/>
        <v>-0.81763506588735557</v>
      </c>
      <c r="M114">
        <f t="shared" si="21"/>
        <v>7.9083491858868821E-4</v>
      </c>
      <c r="N114" s="1">
        <f t="shared" si="22"/>
        <v>2490193.2885059747</v>
      </c>
      <c r="Q114" s="3">
        <f t="shared" si="23"/>
        <v>65435081.975998074</v>
      </c>
      <c r="R114">
        <f t="shared" si="24"/>
        <v>14.210435329764708</v>
      </c>
      <c r="S114" s="3">
        <f t="shared" si="25"/>
        <v>52.698134021647896</v>
      </c>
      <c r="T114" s="3"/>
    </row>
    <row r="115" spans="1:20" x14ac:dyDescent="0.35">
      <c r="A115" s="2">
        <v>348.83580000000001</v>
      </c>
      <c r="B115">
        <v>63.229120000000002</v>
      </c>
      <c r="C115">
        <f t="shared" si="13"/>
        <v>324.41790000000003</v>
      </c>
      <c r="D115">
        <f t="shared" si="14"/>
        <v>0.13369313599999999</v>
      </c>
      <c r="E115">
        <f t="shared" si="15"/>
        <v>14.188264683984974</v>
      </c>
      <c r="G115">
        <f t="shared" si="16"/>
        <v>2.134004397932876E-3</v>
      </c>
      <c r="H115">
        <f t="shared" si="17"/>
        <v>1659.7045647671789</v>
      </c>
      <c r="I115">
        <f t="shared" si="18"/>
        <v>26.492136742775113</v>
      </c>
      <c r="K115">
        <f t="shared" si="19"/>
        <v>1034.2429559116968</v>
      </c>
      <c r="L115">
        <f t="shared" si="20"/>
        <v>-0.81767018474156894</v>
      </c>
      <c r="M115">
        <f t="shared" si="21"/>
        <v>7.9059777982319786E-4</v>
      </c>
      <c r="N115" s="1">
        <f t="shared" si="22"/>
        <v>2402045.2890974558</v>
      </c>
      <c r="Q115" s="3">
        <f t="shared" si="23"/>
        <v>63635312.261108577</v>
      </c>
      <c r="R115">
        <f t="shared" si="24"/>
        <v>14.188264683984974</v>
      </c>
      <c r="S115" s="3">
        <f t="shared" si="25"/>
        <v>52.355504470090878</v>
      </c>
      <c r="T115" s="3"/>
    </row>
    <row r="116" spans="1:20" x14ac:dyDescent="0.35">
      <c r="A116" s="2">
        <v>347.98419999999999</v>
      </c>
      <c r="B116">
        <v>63.160200000000003</v>
      </c>
      <c r="C116">
        <f t="shared" si="13"/>
        <v>323.99209999999999</v>
      </c>
      <c r="D116">
        <f t="shared" si="14"/>
        <v>0.13376126399999999</v>
      </c>
      <c r="E116">
        <f t="shared" si="15"/>
        <v>14.165580851568508</v>
      </c>
      <c r="G116">
        <f t="shared" si="16"/>
        <v>2.1538813203342277E-3</v>
      </c>
      <c r="H116">
        <f t="shared" si="17"/>
        <v>1658.4933138838524</v>
      </c>
      <c r="I116">
        <f t="shared" si="18"/>
        <v>26.705771625136865</v>
      </c>
      <c r="K116">
        <f t="shared" si="19"/>
        <v>1034.5911275580402</v>
      </c>
      <c r="L116">
        <f t="shared" si="20"/>
        <v>-0.81770658125435236</v>
      </c>
      <c r="M116">
        <f t="shared" si="21"/>
        <v>7.9036689903227433E-4</v>
      </c>
      <c r="N116" s="1">
        <f t="shared" si="22"/>
        <v>2317681.3883577399</v>
      </c>
      <c r="Q116" s="3">
        <f t="shared" si="23"/>
        <v>61895469.857311949</v>
      </c>
      <c r="R116">
        <f t="shared" si="24"/>
        <v>14.165580851568508</v>
      </c>
      <c r="S116" s="3">
        <f t="shared" si="25"/>
        <v>52.017119367329961</v>
      </c>
      <c r="T116" s="3"/>
    </row>
    <row r="117" spans="1:20" x14ac:dyDescent="0.35">
      <c r="A117" s="2">
        <v>347.14780000000002</v>
      </c>
      <c r="B117">
        <v>63.088389999999997</v>
      </c>
      <c r="C117">
        <f t="shared" si="13"/>
        <v>323.57389999999998</v>
      </c>
      <c r="D117">
        <f t="shared" si="14"/>
        <v>0.13382817599999999</v>
      </c>
      <c r="E117">
        <f t="shared" si="15"/>
        <v>14.142400775155151</v>
      </c>
      <c r="G117">
        <f t="shared" si="16"/>
        <v>2.1736428544211206E-3</v>
      </c>
      <c r="H117">
        <f t="shared" si="17"/>
        <v>1657.3040866093647</v>
      </c>
      <c r="I117">
        <f t="shared" si="18"/>
        <v>26.918002569663418</v>
      </c>
      <c r="K117">
        <f t="shared" si="19"/>
        <v>1034.9331002464917</v>
      </c>
      <c r="L117">
        <f t="shared" si="20"/>
        <v>-0.81774416985837428</v>
      </c>
      <c r="M117">
        <f t="shared" si="21"/>
        <v>7.9014205813265686E-4</v>
      </c>
      <c r="N117" s="1">
        <f t="shared" si="22"/>
        <v>2236905.1128864367</v>
      </c>
      <c r="Q117" s="3">
        <f t="shared" si="23"/>
        <v>60213017.576770343</v>
      </c>
      <c r="R117">
        <f t="shared" si="24"/>
        <v>14.142400775155151</v>
      </c>
      <c r="S117" s="3">
        <f t="shared" si="25"/>
        <v>51.682862033107007</v>
      </c>
      <c r="T117" s="3"/>
    </row>
    <row r="118" spans="1:20" x14ac:dyDescent="0.35">
      <c r="A118" s="2">
        <v>346.32650000000001</v>
      </c>
      <c r="B118">
        <v>63.013730000000002</v>
      </c>
      <c r="C118">
        <f t="shared" si="13"/>
        <v>323.16325000000001</v>
      </c>
      <c r="D118">
        <f t="shared" si="14"/>
        <v>0.13389387999999997</v>
      </c>
      <c r="E118">
        <f t="shared" si="15"/>
        <v>14.118732685915147</v>
      </c>
      <c r="G118">
        <f t="shared" si="16"/>
        <v>2.1932808514474322E-3</v>
      </c>
      <c r="H118">
        <f t="shared" si="17"/>
        <v>1656.1367246991026</v>
      </c>
      <c r="I118">
        <f t="shared" si="18"/>
        <v>27.128745284410389</v>
      </c>
      <c r="K118">
        <f t="shared" si="19"/>
        <v>1035.2689147728256</v>
      </c>
      <c r="L118">
        <f t="shared" si="20"/>
        <v>-0.81778285586564614</v>
      </c>
      <c r="M118">
        <f t="shared" si="21"/>
        <v>7.8992312451021138E-4</v>
      </c>
      <c r="N118" s="1">
        <f t="shared" si="22"/>
        <v>2159558.3522484382</v>
      </c>
      <c r="Q118" s="3">
        <f t="shared" si="23"/>
        <v>58586108.46496889</v>
      </c>
      <c r="R118">
        <f t="shared" si="24"/>
        <v>14.118732685915147</v>
      </c>
      <c r="S118" s="3">
        <f t="shared" si="25"/>
        <v>51.352734374796611</v>
      </c>
      <c r="T118" s="3"/>
    </row>
    <row r="119" spans="1:20" x14ac:dyDescent="0.35">
      <c r="A119" s="2">
        <v>345.52010000000001</v>
      </c>
      <c r="B119">
        <v>62.936250000000001</v>
      </c>
      <c r="C119">
        <f t="shared" si="13"/>
        <v>322.76004999999998</v>
      </c>
      <c r="D119">
        <f t="shared" si="14"/>
        <v>0.13395839199999998</v>
      </c>
      <c r="E119">
        <f t="shared" si="15"/>
        <v>14.094581696680864</v>
      </c>
      <c r="G119">
        <f t="shared" si="16"/>
        <v>2.2127897000648877E-3</v>
      </c>
      <c r="H119">
        <f t="shared" si="17"/>
        <v>1654.9909278318146</v>
      </c>
      <c r="I119">
        <f t="shared" si="18"/>
        <v>27.337942954757711</v>
      </c>
      <c r="K119">
        <f t="shared" si="19"/>
        <v>1035.5986527661003</v>
      </c>
      <c r="L119">
        <f t="shared" si="20"/>
        <v>-0.81782255226564016</v>
      </c>
      <c r="M119">
        <f t="shared" si="21"/>
        <v>7.8970994224569844E-4</v>
      </c>
      <c r="N119" s="1">
        <f t="shared" si="22"/>
        <v>2085481.087658362</v>
      </c>
      <c r="Q119" s="3">
        <f t="shared" si="23"/>
        <v>57012763.007630363</v>
      </c>
      <c r="R119">
        <f t="shared" si="24"/>
        <v>14.094581696680864</v>
      </c>
      <c r="S119" s="3">
        <f t="shared" si="25"/>
        <v>51.02669821002673</v>
      </c>
      <c r="T119" s="3"/>
    </row>
    <row r="120" spans="1:20" x14ac:dyDescent="0.35">
      <c r="A120" s="2">
        <v>344.72820000000002</v>
      </c>
      <c r="B120">
        <v>62.855989999999998</v>
      </c>
      <c r="C120">
        <f t="shared" si="13"/>
        <v>322.36410000000001</v>
      </c>
      <c r="D120">
        <f t="shared" si="14"/>
        <v>0.134021744</v>
      </c>
      <c r="E120">
        <f t="shared" si="15"/>
        <v>14.06995345471702</v>
      </c>
      <c r="G120">
        <f t="shared" si="16"/>
        <v>2.2321689328425043E-3</v>
      </c>
      <c r="H120">
        <f t="shared" si="17"/>
        <v>1653.8661118534897</v>
      </c>
      <c r="I120">
        <f t="shared" si="18"/>
        <v>27.545594048980483</v>
      </c>
      <c r="K120">
        <f t="shared" si="19"/>
        <v>1035.9224775961397</v>
      </c>
      <c r="L120">
        <f t="shared" si="20"/>
        <v>-0.8178631859531037</v>
      </c>
      <c r="M120">
        <f t="shared" si="21"/>
        <v>7.8950230701717848E-4</v>
      </c>
      <c r="N120" s="1">
        <f t="shared" si="22"/>
        <v>2014503.3341415906</v>
      </c>
      <c r="Q120" s="3">
        <f t="shared" si="23"/>
        <v>55490691.052581944</v>
      </c>
      <c r="R120">
        <f t="shared" si="24"/>
        <v>14.06995345471702</v>
      </c>
      <c r="S120" s="3">
        <f t="shared" si="25"/>
        <v>50.704633338730773</v>
      </c>
      <c r="T120" s="3"/>
    </row>
    <row r="121" spans="1:20" x14ac:dyDescent="0.35">
      <c r="A121" s="2">
        <v>343.95069999999998</v>
      </c>
      <c r="B121">
        <v>62.77299</v>
      </c>
      <c r="C121">
        <f t="shared" si="13"/>
        <v>321.97534999999999</v>
      </c>
      <c r="D121">
        <f t="shared" si="14"/>
        <v>0.13408394399999998</v>
      </c>
      <c r="E121">
        <f t="shared" si="15"/>
        <v>14.044856108946201</v>
      </c>
      <c r="G121">
        <f t="shared" si="16"/>
        <v>2.2514110622039452E-3</v>
      </c>
      <c r="H121">
        <f t="shared" si="17"/>
        <v>1652.7621191143371</v>
      </c>
      <c r="I121">
        <f t="shared" si="18"/>
        <v>27.751621910567113</v>
      </c>
      <c r="K121">
        <f t="shared" si="19"/>
        <v>1036.2404299225327</v>
      </c>
      <c r="L121">
        <f t="shared" si="20"/>
        <v>-0.81790467249267551</v>
      </c>
      <c r="M121">
        <f t="shared" si="21"/>
        <v>7.893000976171335E-4</v>
      </c>
      <c r="N121" s="1">
        <f t="shared" si="22"/>
        <v>1946490.0973586799</v>
      </c>
      <c r="Q121" s="3">
        <f t="shared" si="23"/>
        <v>54018257.234561056</v>
      </c>
      <c r="R121">
        <f t="shared" si="24"/>
        <v>14.044856108946201</v>
      </c>
      <c r="S121" s="3">
        <f t="shared" si="25"/>
        <v>50.386540303450779</v>
      </c>
      <c r="T121" s="3"/>
    </row>
    <row r="122" spans="1:20" x14ac:dyDescent="0.35">
      <c r="A122" s="2">
        <v>343.18729999999999</v>
      </c>
      <c r="B122">
        <v>62.687289999999997</v>
      </c>
      <c r="C122">
        <f t="shared" si="13"/>
        <v>321.59365000000003</v>
      </c>
      <c r="D122">
        <f t="shared" si="14"/>
        <v>0.13414501599999998</v>
      </c>
      <c r="E122">
        <f t="shared" si="15"/>
        <v>14.01929610265953</v>
      </c>
      <c r="G122">
        <f t="shared" si="16"/>
        <v>2.2705137489394955E-3</v>
      </c>
      <c r="H122">
        <f t="shared" si="17"/>
        <v>1651.6785081651301</v>
      </c>
      <c r="I122">
        <f t="shared" si="18"/>
        <v>27.956005175897133</v>
      </c>
      <c r="K122">
        <f t="shared" si="19"/>
        <v>1036.5526321546358</v>
      </c>
      <c r="L122">
        <f t="shared" si="20"/>
        <v>-0.81794694116381506</v>
      </c>
      <c r="M122">
        <f t="shared" si="21"/>
        <v>7.8910314420174222E-4</v>
      </c>
      <c r="N122" s="1">
        <f t="shared" si="22"/>
        <v>1881295.619681966</v>
      </c>
      <c r="Q122" s="3">
        <f t="shared" si="23"/>
        <v>52593510.081221648</v>
      </c>
      <c r="R122">
        <f t="shared" si="24"/>
        <v>14.01929610265953</v>
      </c>
      <c r="S122" s="3">
        <f t="shared" si="25"/>
        <v>50.072337642036644</v>
      </c>
      <c r="T122" s="3"/>
    </row>
    <row r="123" spans="1:20" x14ac:dyDescent="0.35">
      <c r="A123" s="2">
        <v>342.43779999999998</v>
      </c>
      <c r="B123">
        <v>62.598930000000003</v>
      </c>
      <c r="C123">
        <f t="shared" si="13"/>
        <v>321.21889999999996</v>
      </c>
      <c r="D123">
        <f t="shared" si="14"/>
        <v>0.13420497599999998</v>
      </c>
      <c r="E123">
        <f t="shared" si="15"/>
        <v>13.993280696238866</v>
      </c>
      <c r="G123">
        <f t="shared" si="16"/>
        <v>2.289472449022667E-3</v>
      </c>
      <c r="H123">
        <f t="shared" si="17"/>
        <v>1650.6149798689798</v>
      </c>
      <c r="I123">
        <f t="shared" si="18"/>
        <v>28.158698976661892</v>
      </c>
      <c r="K123">
        <f t="shared" si="19"/>
        <v>1036.8591657781119</v>
      </c>
      <c r="L123">
        <f t="shared" si="20"/>
        <v>-0.81798991938233645</v>
      </c>
      <c r="M123">
        <f t="shared" si="21"/>
        <v>7.8891130674287394E-4</v>
      </c>
      <c r="N123" s="1">
        <f t="shared" si="22"/>
        <v>1818789.8112924243</v>
      </c>
      <c r="Q123" s="3">
        <f t="shared" si="23"/>
        <v>51214754.798003063</v>
      </c>
      <c r="R123">
        <f t="shared" si="24"/>
        <v>13.993280696238866</v>
      </c>
      <c r="S123" s="3">
        <f t="shared" si="25"/>
        <v>49.761984029746969</v>
      </c>
      <c r="T123" s="3"/>
    </row>
    <row r="124" spans="1:20" x14ac:dyDescent="0.35">
      <c r="A124" s="2">
        <v>341.70209999999997</v>
      </c>
      <c r="B124">
        <v>62.507950000000001</v>
      </c>
      <c r="C124">
        <f t="shared" si="13"/>
        <v>320.85104999999999</v>
      </c>
      <c r="D124">
        <f t="shared" si="14"/>
        <v>0.13426383199999997</v>
      </c>
      <c r="E124">
        <f t="shared" si="15"/>
        <v>13.966817958837943</v>
      </c>
      <c r="G124">
        <f t="shared" si="16"/>
        <v>2.3082802794917034E-3</v>
      </c>
      <c r="H124">
        <f t="shared" si="17"/>
        <v>1649.5713771803303</v>
      </c>
      <c r="I124">
        <f t="shared" si="18"/>
        <v>28.359633587393272</v>
      </c>
      <c r="K124">
        <f t="shared" si="19"/>
        <v>1037.1600713480525</v>
      </c>
      <c r="L124">
        <f t="shared" si="20"/>
        <v>-0.81803353163125392</v>
      </c>
      <c r="M124">
        <f t="shared" si="21"/>
        <v>7.8872447390691759E-4</v>
      </c>
      <c r="N124" s="1">
        <f t="shared" si="22"/>
        <v>1758856.9101060252</v>
      </c>
      <c r="Q124" s="3">
        <f t="shared" si="23"/>
        <v>49880537.503261581</v>
      </c>
      <c r="R124">
        <f t="shared" si="24"/>
        <v>13.966817958837943</v>
      </c>
      <c r="S124" s="3">
        <f t="shared" si="25"/>
        <v>49.455479532209253</v>
      </c>
      <c r="T124" s="3"/>
    </row>
    <row r="125" spans="1:20" x14ac:dyDescent="0.35">
      <c r="A125" s="2">
        <v>340.97969999999998</v>
      </c>
      <c r="B125">
        <v>62.414400000000001</v>
      </c>
      <c r="C125">
        <f t="shared" si="13"/>
        <v>320.48984999999999</v>
      </c>
      <c r="D125">
        <f t="shared" si="14"/>
        <v>0.13432162399999997</v>
      </c>
      <c r="E125">
        <f t="shared" si="15"/>
        <v>13.939914842006379</v>
      </c>
      <c r="G125">
        <f t="shared" si="16"/>
        <v>2.3269408699769789E-3</v>
      </c>
      <c r="H125">
        <f t="shared" si="17"/>
        <v>1648.5469760167161</v>
      </c>
      <c r="I125">
        <f t="shared" si="18"/>
        <v>28.558851660178377</v>
      </c>
      <c r="K125">
        <f t="shared" si="19"/>
        <v>1037.4555530008324</v>
      </c>
      <c r="L125">
        <f t="shared" si="20"/>
        <v>-0.81807772950866275</v>
      </c>
      <c r="M125">
        <f t="shared" si="21"/>
        <v>7.8854243648547552E-4</v>
      </c>
      <c r="N125" s="1">
        <f t="shared" si="22"/>
        <v>1701354.918062659</v>
      </c>
      <c r="Q125" s="3">
        <f t="shared" si="23"/>
        <v>48588742.726266414</v>
      </c>
      <c r="R125">
        <f t="shared" si="24"/>
        <v>13.939914842006379</v>
      </c>
      <c r="S125" s="3">
        <f t="shared" si="25"/>
        <v>49.152656664321924</v>
      </c>
      <c r="T125" s="3"/>
    </row>
    <row r="126" spans="1:20" x14ac:dyDescent="0.35">
      <c r="A126" s="2">
        <v>340.27069999999998</v>
      </c>
      <c r="B126">
        <v>62.318309999999997</v>
      </c>
      <c r="C126">
        <f t="shared" si="13"/>
        <v>320.13535000000002</v>
      </c>
      <c r="D126">
        <f t="shared" si="14"/>
        <v>0.13437834399999998</v>
      </c>
      <c r="E126">
        <f t="shared" si="15"/>
        <v>13.912578800643653</v>
      </c>
      <c r="G126">
        <f t="shared" si="16"/>
        <v>2.3454426656791538E-3</v>
      </c>
      <c r="H126">
        <f t="shared" si="17"/>
        <v>1647.5419035544687</v>
      </c>
      <c r="I126">
        <f t="shared" si="18"/>
        <v>28.756233772987265</v>
      </c>
      <c r="K126">
        <f t="shared" si="19"/>
        <v>1037.7455694406135</v>
      </c>
      <c r="L126">
        <f t="shared" si="20"/>
        <v>-0.81812243141700092</v>
      </c>
      <c r="M126">
        <f t="shared" si="21"/>
        <v>7.8836514027036679E-4</v>
      </c>
      <c r="N126" s="1">
        <f t="shared" si="22"/>
        <v>1646195.8266618622</v>
      </c>
      <c r="Q126" s="3">
        <f t="shared" si="23"/>
        <v>47338392.027604535</v>
      </c>
      <c r="R126">
        <f t="shared" si="24"/>
        <v>13.912578800643653</v>
      </c>
      <c r="S126" s="3">
        <f t="shared" si="25"/>
        <v>48.853598296243312</v>
      </c>
      <c r="T126" s="3"/>
    </row>
    <row r="127" spans="1:20" x14ac:dyDescent="0.35">
      <c r="A127" s="2">
        <v>339.57459999999998</v>
      </c>
      <c r="B127">
        <v>62.219729999999998</v>
      </c>
      <c r="C127">
        <f t="shared" si="13"/>
        <v>319.78729999999996</v>
      </c>
      <c r="D127">
        <f t="shared" si="14"/>
        <v>0.13443403199999998</v>
      </c>
      <c r="E127">
        <f t="shared" si="15"/>
        <v>13.884816755328742</v>
      </c>
      <c r="G127">
        <f t="shared" si="16"/>
        <v>2.3637899251441885E-3</v>
      </c>
      <c r="H127">
        <f t="shared" si="17"/>
        <v>1646.5554365755092</v>
      </c>
      <c r="I127">
        <f t="shared" si="18"/>
        <v>28.951829341610317</v>
      </c>
      <c r="K127">
        <f t="shared" si="19"/>
        <v>1038.0303247759489</v>
      </c>
      <c r="L127">
        <f t="shared" si="20"/>
        <v>-0.81816759589089261</v>
      </c>
      <c r="M127">
        <f t="shared" si="21"/>
        <v>7.8819238355824328E-4</v>
      </c>
      <c r="N127" s="1">
        <f t="shared" si="22"/>
        <v>1593249.7790963051</v>
      </c>
      <c r="Q127" s="3">
        <f t="shared" si="23"/>
        <v>46127495.702954561</v>
      </c>
      <c r="R127">
        <f t="shared" si="24"/>
        <v>13.884816755328742</v>
      </c>
      <c r="S127" s="3">
        <f t="shared" si="25"/>
        <v>48.558134594479441</v>
      </c>
      <c r="T127" s="3"/>
    </row>
    <row r="128" spans="1:20" x14ac:dyDescent="0.35">
      <c r="A128" s="2">
        <v>338.8913</v>
      </c>
      <c r="B128">
        <v>62.118650000000002</v>
      </c>
      <c r="C128">
        <f t="shared" si="13"/>
        <v>319.44565</v>
      </c>
      <c r="D128">
        <f t="shared" si="14"/>
        <v>0.13448869599999999</v>
      </c>
      <c r="E128">
        <f t="shared" si="15"/>
        <v>13.856625541227645</v>
      </c>
      <c r="G128">
        <f t="shared" si="16"/>
        <v>2.3819767570348871E-3</v>
      </c>
      <c r="H128">
        <f t="shared" si="17"/>
        <v>1645.5874192983219</v>
      </c>
      <c r="I128">
        <f t="shared" si="18"/>
        <v>29.145579524673405</v>
      </c>
      <c r="K128">
        <f t="shared" si="19"/>
        <v>1038.3098594837913</v>
      </c>
      <c r="L128">
        <f t="shared" si="20"/>
        <v>-0.8182131594045664</v>
      </c>
      <c r="M128">
        <f t="shared" si="21"/>
        <v>7.8802406808633335E-4</v>
      </c>
      <c r="N128" s="1">
        <f t="shared" si="22"/>
        <v>1542423.4917077317</v>
      </c>
      <c r="Q128" s="3">
        <f t="shared" si="23"/>
        <v>44954826.538292125</v>
      </c>
      <c r="R128">
        <f t="shared" si="24"/>
        <v>13.856625541227645</v>
      </c>
      <c r="S128" s="3">
        <f t="shared" si="25"/>
        <v>48.266263513261066</v>
      </c>
      <c r="T128" s="3"/>
    </row>
    <row r="129" spans="1:20" x14ac:dyDescent="0.35">
      <c r="A129" s="2">
        <v>338.22070000000002</v>
      </c>
      <c r="B129">
        <v>62.015189999999997</v>
      </c>
      <c r="C129">
        <f t="shared" si="13"/>
        <v>319.11035000000004</v>
      </c>
      <c r="D129">
        <f t="shared" si="14"/>
        <v>0.13454234399999998</v>
      </c>
      <c r="E129">
        <f t="shared" si="15"/>
        <v>13.828030972910657</v>
      </c>
      <c r="G129">
        <f t="shared" si="16"/>
        <v>2.3999974031155835E-3</v>
      </c>
      <c r="H129">
        <f t="shared" si="17"/>
        <v>1644.6376960771058</v>
      </c>
      <c r="I129">
        <f t="shared" si="18"/>
        <v>29.337427030787058</v>
      </c>
      <c r="K129">
        <f t="shared" si="19"/>
        <v>1038.5842140186644</v>
      </c>
      <c r="L129">
        <f t="shared" si="20"/>
        <v>-0.81825906043439545</v>
      </c>
      <c r="M129">
        <f t="shared" si="21"/>
        <v>7.8786009780396158E-4</v>
      </c>
      <c r="N129" s="1">
        <f t="shared" si="22"/>
        <v>1493627.8569209154</v>
      </c>
      <c r="Q129" s="3">
        <f t="shared" si="23"/>
        <v>43819198.263568208</v>
      </c>
      <c r="R129">
        <f t="shared" si="24"/>
        <v>13.828030972910657</v>
      </c>
      <c r="S129" s="3">
        <f t="shared" si="25"/>
        <v>47.977983668329301</v>
      </c>
      <c r="T129" s="3"/>
    </row>
    <row r="130" spans="1:20" x14ac:dyDescent="0.35">
      <c r="A130" s="2">
        <v>337.56240000000003</v>
      </c>
      <c r="B130">
        <v>61.909379999999999</v>
      </c>
      <c r="C130">
        <f t="shared" si="13"/>
        <v>318.78120000000001</v>
      </c>
      <c r="D130">
        <f t="shared" si="14"/>
        <v>0.13459500799999999</v>
      </c>
      <c r="E130">
        <f t="shared" si="15"/>
        <v>13.79903629115279</v>
      </c>
      <c r="G130">
        <f t="shared" si="16"/>
        <v>2.417854417141263E-3</v>
      </c>
      <c r="H130">
        <f t="shared" si="17"/>
        <v>1643.705686745873</v>
      </c>
      <c r="I130">
        <f t="shared" si="18"/>
        <v>29.527403090452825</v>
      </c>
      <c r="K130">
        <f t="shared" si="19"/>
        <v>1038.8535515608094</v>
      </c>
      <c r="L130">
        <f t="shared" si="20"/>
        <v>-0.81830526073750631</v>
      </c>
      <c r="M130">
        <f t="shared" si="21"/>
        <v>7.8770030627325308E-4</v>
      </c>
      <c r="N130" s="1">
        <f t="shared" si="22"/>
        <v>1446756.6298874225</v>
      </c>
      <c r="Q130" s="3">
        <f t="shared" si="23"/>
        <v>42718966.184470996</v>
      </c>
      <c r="R130">
        <f t="shared" si="24"/>
        <v>13.79903629115279</v>
      </c>
      <c r="S130" s="3">
        <f t="shared" si="25"/>
        <v>47.693164148984877</v>
      </c>
      <c r="T130" s="3"/>
    </row>
    <row r="131" spans="1:20" x14ac:dyDescent="0.35">
      <c r="A131" s="2">
        <v>336.91629999999998</v>
      </c>
      <c r="B131">
        <v>61.801259999999999</v>
      </c>
      <c r="C131">
        <f t="shared" si="13"/>
        <v>318.45814999999999</v>
      </c>
      <c r="D131">
        <f t="shared" si="14"/>
        <v>0.13464669599999998</v>
      </c>
      <c r="E131">
        <f t="shared" si="15"/>
        <v>13.769649423852185</v>
      </c>
      <c r="G131">
        <f t="shared" si="16"/>
        <v>2.4355425410148568E-3</v>
      </c>
      <c r="H131">
        <f t="shared" si="17"/>
        <v>1642.7912363622418</v>
      </c>
      <c r="I131">
        <f t="shared" si="18"/>
        <v>29.715455789324629</v>
      </c>
      <c r="K131">
        <f t="shared" si="19"/>
        <v>1039.1179125477533</v>
      </c>
      <c r="L131">
        <f t="shared" si="20"/>
        <v>-0.81835170421141168</v>
      </c>
      <c r="M131">
        <f t="shared" si="21"/>
        <v>7.8754460329236587E-4</v>
      </c>
      <c r="N131" s="1">
        <f t="shared" si="22"/>
        <v>1401729.8484241613</v>
      </c>
      <c r="Q131" s="3">
        <f t="shared" si="23"/>
        <v>41653041.339424878</v>
      </c>
      <c r="R131">
        <f t="shared" si="24"/>
        <v>13.769649423852185</v>
      </c>
      <c r="S131" s="3">
        <f t="shared" si="25"/>
        <v>47.411802431579922</v>
      </c>
      <c r="T131" s="3"/>
    </row>
    <row r="132" spans="1:20" x14ac:dyDescent="0.35">
      <c r="A132" s="2">
        <v>336.28210000000001</v>
      </c>
      <c r="B132">
        <v>61.69088</v>
      </c>
      <c r="C132">
        <f t="shared" si="13"/>
        <v>318.14105000000001</v>
      </c>
      <c r="D132">
        <f t="shared" si="14"/>
        <v>0.13469743199999998</v>
      </c>
      <c r="E132">
        <f t="shared" si="15"/>
        <v>13.739878871632833</v>
      </c>
      <c r="G132">
        <f t="shared" si="16"/>
        <v>2.4530622033983596E-3</v>
      </c>
      <c r="H132">
        <f t="shared" si="17"/>
        <v>1641.8939072098722</v>
      </c>
      <c r="I132">
        <f t="shared" si="18"/>
        <v>29.901593712392316</v>
      </c>
      <c r="K132">
        <f t="shared" si="19"/>
        <v>1039.3774192413534</v>
      </c>
      <c r="L132">
        <f t="shared" si="20"/>
        <v>-0.818398351475223</v>
      </c>
      <c r="M132">
        <f t="shared" si="21"/>
        <v>7.8739285299518624E-4</v>
      </c>
      <c r="N132" s="1">
        <f t="shared" si="22"/>
        <v>1358457.6035164213</v>
      </c>
      <c r="Q132" s="3">
        <f t="shared" si="23"/>
        <v>40620047.335858159</v>
      </c>
      <c r="R132">
        <f t="shared" si="24"/>
        <v>13.739878871632833</v>
      </c>
      <c r="S132" s="3">
        <f t="shared" si="25"/>
        <v>47.133808707943956</v>
      </c>
      <c r="T132" s="3"/>
    </row>
    <row r="133" spans="1:20" x14ac:dyDescent="0.35">
      <c r="A133" s="2">
        <v>335.65969999999999</v>
      </c>
      <c r="B133">
        <v>61.578279999999999</v>
      </c>
      <c r="C133">
        <f t="shared" si="13"/>
        <v>317.82984999999996</v>
      </c>
      <c r="D133">
        <f t="shared" si="14"/>
        <v>0.134747224</v>
      </c>
      <c r="E133">
        <f t="shared" si="15"/>
        <v>13.709732528515763</v>
      </c>
      <c r="G133">
        <f t="shared" si="16"/>
        <v>2.470408569220317E-3</v>
      </c>
      <c r="H133">
        <f t="shared" si="17"/>
        <v>1641.0135449401769</v>
      </c>
      <c r="I133">
        <f t="shared" si="18"/>
        <v>30.08576951185891</v>
      </c>
      <c r="K133">
        <f t="shared" si="19"/>
        <v>1039.632112064138</v>
      </c>
      <c r="L133">
        <f t="shared" si="20"/>
        <v>-0.8184451510599462</v>
      </c>
      <c r="M133">
        <f t="shared" si="21"/>
        <v>7.8724497017984942E-4</v>
      </c>
      <c r="N133" s="1">
        <f t="shared" si="22"/>
        <v>1316867.7198845015</v>
      </c>
      <c r="Q133" s="3">
        <f t="shared" si="23"/>
        <v>39618978.698052295</v>
      </c>
      <c r="R133">
        <f t="shared" si="24"/>
        <v>13.709732528515763</v>
      </c>
      <c r="S133" s="3">
        <f t="shared" si="25"/>
        <v>46.859180068336912</v>
      </c>
      <c r="T133" s="3"/>
    </row>
    <row r="134" spans="1:20" x14ac:dyDescent="0.35">
      <c r="A134" s="2">
        <v>335.0489</v>
      </c>
      <c r="B134">
        <v>61.463509999999999</v>
      </c>
      <c r="C134">
        <f t="shared" si="13"/>
        <v>317.52445</v>
      </c>
      <c r="D134">
        <f t="shared" si="14"/>
        <v>0.13479608799999998</v>
      </c>
      <c r="E134">
        <f t="shared" si="15"/>
        <v>13.679219681805604</v>
      </c>
      <c r="G134">
        <f t="shared" si="16"/>
        <v>2.4875797652227361E-3</v>
      </c>
      <c r="H134">
        <f t="shared" si="17"/>
        <v>1640.1498539984709</v>
      </c>
      <c r="I134">
        <f t="shared" si="18"/>
        <v>30.26796733700181</v>
      </c>
      <c r="K134">
        <f t="shared" si="19"/>
        <v>1039.8820723516483</v>
      </c>
      <c r="L134">
        <f t="shared" si="20"/>
        <v>-0.81849206100186001</v>
      </c>
      <c r="M134">
        <f t="shared" si="21"/>
        <v>7.8710084803258089E-4</v>
      </c>
      <c r="N134" s="1">
        <f t="shared" si="22"/>
        <v>1276884.7354854539</v>
      </c>
      <c r="Q134" s="3">
        <f t="shared" si="23"/>
        <v>38648705.466789916</v>
      </c>
      <c r="R134">
        <f t="shared" si="24"/>
        <v>13.679219681805604</v>
      </c>
      <c r="S134" s="3">
        <f t="shared" si="25"/>
        <v>46.587869700210412</v>
      </c>
      <c r="T134" s="3"/>
    </row>
    <row r="135" spans="1:20" x14ac:dyDescent="0.35">
      <c r="A135" s="2">
        <v>334.44940000000003</v>
      </c>
      <c r="B135">
        <v>61.346589999999999</v>
      </c>
      <c r="C135">
        <f t="shared" ref="C135:C198" si="26">AVERAGE($C$3,A135)</f>
        <v>317.22469999999998</v>
      </c>
      <c r="D135">
        <f t="shared" ref="D135:D198" si="27">-0.00016*(C135)+0.1856</f>
        <v>0.13484404799999999</v>
      </c>
      <c r="E135">
        <f t="shared" ref="E135:E198" si="28">B135*$B$3/D135</f>
        <v>13.648342120373009</v>
      </c>
      <c r="G135">
        <f t="shared" ref="G135:G198" si="29">4.56618E-17*(C135^6)-0.000000000000142118*(C135^5) + 0.000000000182707*(C135^4) - 0.000000124213*(C135^3) + 0.0000471237*(C135^2) - 0.00946958*(C135) + 0.789381</f>
        <v>2.5045770011588031E-3</v>
      </c>
      <c r="H135">
        <f t="shared" ref="H135:H198" si="30">0.000000032243*(C135^4) - 0.000055134*(C135^3) + 0.034427*(C135^2) - 6.4879*(C135) + 1666.5</f>
        <v>1639.3023978447754</v>
      </c>
      <c r="I135">
        <f t="shared" ref="I135:I198" si="31">G135*H135/D135</f>
        <v>30.448204014065961</v>
      </c>
      <c r="K135">
        <f t="shared" ref="K135:K198" si="32" xml:space="preserve"> -0.000001739309*(C135^3) + 0.001734417*(C135^2) - 1.393851*(C135) + 1363.278</f>
        <v>1040.1274223659266</v>
      </c>
      <c r="L135">
        <f t="shared" ref="L135:L198" si="33">-0.000005217927*(C135^2)+0.003468834*(C135)-1.393851</f>
        <v>-0.81853904959363843</v>
      </c>
      <c r="M135">
        <f t="shared" ref="M135:M198" si="34">-1/K135*L135</f>
        <v>7.8696035888732563E-4</v>
      </c>
      <c r="N135" s="1">
        <f t="shared" ref="N135:N198" si="35">9.81*M135*(A135-300)*$B$3^3*K135^2/(G135^2)</f>
        <v>1238430.4069949589</v>
      </c>
      <c r="Q135" s="3">
        <f t="shared" ref="Q135:Q198" si="36">N135*I135</f>
        <v>37707981.689405248</v>
      </c>
      <c r="R135">
        <f t="shared" ref="R135:R198" si="37">E135</f>
        <v>13.648342120373009</v>
      </c>
      <c r="S135" s="3">
        <f t="shared" ref="S135:S198" si="38">2+(0.589*Q135^(1/4))/((1+(0.469/I135)^(9/16))^(4/9))</f>
        <v>46.319785399867385</v>
      </c>
      <c r="T135" s="3"/>
    </row>
    <row r="136" spans="1:20" x14ac:dyDescent="0.35">
      <c r="A136" s="2">
        <v>333.86099999999999</v>
      </c>
      <c r="B136">
        <v>61.227589999999999</v>
      </c>
      <c r="C136">
        <f t="shared" si="26"/>
        <v>316.93049999999999</v>
      </c>
      <c r="D136">
        <f t="shared" si="27"/>
        <v>0.13489111999999998</v>
      </c>
      <c r="E136">
        <f t="shared" si="28"/>
        <v>13.617113565370355</v>
      </c>
      <c r="G136">
        <f t="shared" si="29"/>
        <v>2.5213989451134955E-3</v>
      </c>
      <c r="H136">
        <f t="shared" si="30"/>
        <v>1638.4708817619119</v>
      </c>
      <c r="I136">
        <f t="shared" si="31"/>
        <v>30.626469354496162</v>
      </c>
      <c r="K136">
        <f t="shared" si="32"/>
        <v>1040.368243450338</v>
      </c>
      <c r="L136">
        <f t="shared" si="33"/>
        <v>-0.81858607995249089</v>
      </c>
      <c r="M136">
        <f t="shared" si="34"/>
        <v>7.8682340133497748E-4</v>
      </c>
      <c r="N136" s="1">
        <f t="shared" si="35"/>
        <v>1201436.6058673991</v>
      </c>
      <c r="Q136" s="3">
        <f t="shared" si="36"/>
        <v>36795761.390967786</v>
      </c>
      <c r="R136">
        <f t="shared" si="37"/>
        <v>13.617113565370355</v>
      </c>
      <c r="S136" s="3">
        <f t="shared" si="38"/>
        <v>46.05487836583842</v>
      </c>
      <c r="T136" s="3"/>
    </row>
    <row r="137" spans="1:20" x14ac:dyDescent="0.35">
      <c r="A137" s="2">
        <v>333.28359999999998</v>
      </c>
      <c r="B137">
        <v>61.106540000000003</v>
      </c>
      <c r="C137">
        <f t="shared" si="26"/>
        <v>316.64179999999999</v>
      </c>
      <c r="D137">
        <f t="shared" si="27"/>
        <v>0.13493731199999998</v>
      </c>
      <c r="E137">
        <f t="shared" si="28"/>
        <v>13.585539631914413</v>
      </c>
      <c r="G137">
        <f t="shared" si="29"/>
        <v>2.5380416031296482E-3</v>
      </c>
      <c r="H137">
        <f t="shared" si="30"/>
        <v>1637.65515264548</v>
      </c>
      <c r="I137">
        <f t="shared" si="31"/>
        <v>30.802724964566238</v>
      </c>
      <c r="K137">
        <f t="shared" si="32"/>
        <v>1040.6045760193631</v>
      </c>
      <c r="L137">
        <f t="shared" si="33"/>
        <v>-0.81863310917942422</v>
      </c>
      <c r="M137">
        <f t="shared" si="34"/>
        <v>7.8668989935730545E-4</v>
      </c>
      <c r="N137" s="1">
        <f t="shared" si="35"/>
        <v>1165844.5021827337</v>
      </c>
      <c r="Q137" s="3">
        <f t="shared" si="36"/>
        <v>35911187.552186392</v>
      </c>
      <c r="R137">
        <f t="shared" si="37"/>
        <v>13.585539631914413</v>
      </c>
      <c r="S137" s="3">
        <f t="shared" si="38"/>
        <v>45.793144674508042</v>
      </c>
      <c r="T137" s="3"/>
    </row>
    <row r="138" spans="1:20" x14ac:dyDescent="0.35">
      <c r="A138" s="2">
        <v>332.71699999999998</v>
      </c>
      <c r="B138">
        <v>60.98348</v>
      </c>
      <c r="C138">
        <f t="shared" si="26"/>
        <v>316.35849999999999</v>
      </c>
      <c r="D138">
        <f t="shared" si="27"/>
        <v>0.13498263999999999</v>
      </c>
      <c r="E138">
        <f t="shared" si="28"/>
        <v>13.553627340523198</v>
      </c>
      <c r="G138">
        <f t="shared" si="29"/>
        <v>2.5545040368045724E-3</v>
      </c>
      <c r="H138">
        <f t="shared" si="30"/>
        <v>1636.8549163712783</v>
      </c>
      <c r="I138">
        <f t="shared" si="31"/>
        <v>30.976964826986944</v>
      </c>
      <c r="K138">
        <f t="shared" si="32"/>
        <v>1040.8365014162787</v>
      </c>
      <c r="L138">
        <f t="shared" si="33"/>
        <v>-0.81868010429896232</v>
      </c>
      <c r="M138">
        <f t="shared" si="34"/>
        <v>7.8655975572049447E-4</v>
      </c>
      <c r="N138" s="1">
        <f t="shared" si="35"/>
        <v>1131591.8459375855</v>
      </c>
      <c r="Q138" s="3">
        <f t="shared" si="36"/>
        <v>35053280.81011381</v>
      </c>
      <c r="R138">
        <f t="shared" si="37"/>
        <v>13.553627340523198</v>
      </c>
      <c r="S138" s="3">
        <f t="shared" si="38"/>
        <v>45.534535219312893</v>
      </c>
      <c r="T138" s="3"/>
    </row>
    <row r="139" spans="1:20" x14ac:dyDescent="0.35">
      <c r="A139" s="2">
        <v>332.16090000000003</v>
      </c>
      <c r="B139">
        <v>60.858460000000001</v>
      </c>
      <c r="C139">
        <f t="shared" si="26"/>
        <v>316.08045000000004</v>
      </c>
      <c r="D139">
        <f t="shared" si="27"/>
        <v>0.13502712799999997</v>
      </c>
      <c r="E139">
        <f t="shared" si="28"/>
        <v>13.521385124920975</v>
      </c>
      <c r="G139">
        <f t="shared" si="29"/>
        <v>2.5707884780395984E-3</v>
      </c>
      <c r="H139">
        <f t="shared" si="30"/>
        <v>1636.0697380051406</v>
      </c>
      <c r="I139">
        <f t="shared" si="31"/>
        <v>31.14921641325942</v>
      </c>
      <c r="K139">
        <f t="shared" si="32"/>
        <v>1041.0641419262311</v>
      </c>
      <c r="L139">
        <f t="shared" si="33"/>
        <v>-0.81872704295573884</v>
      </c>
      <c r="M139">
        <f t="shared" si="34"/>
        <v>7.8643285267792186E-4</v>
      </c>
      <c r="N139" s="1">
        <f t="shared" si="35"/>
        <v>1098613.4186316871</v>
      </c>
      <c r="Q139" s="3">
        <f t="shared" si="36"/>
        <v>34220947.13146919</v>
      </c>
      <c r="R139">
        <f t="shared" si="37"/>
        <v>13.521385124920975</v>
      </c>
      <c r="S139" s="3">
        <f t="shared" si="38"/>
        <v>45.278954122388171</v>
      </c>
      <c r="T139" s="3"/>
    </row>
    <row r="140" spans="1:20" x14ac:dyDescent="0.35">
      <c r="A140" s="2">
        <v>331.61520000000002</v>
      </c>
      <c r="B140">
        <v>60.73151</v>
      </c>
      <c r="C140">
        <f t="shared" si="26"/>
        <v>315.80759999999998</v>
      </c>
      <c r="D140">
        <f t="shared" si="27"/>
        <v>0.135070784</v>
      </c>
      <c r="E140">
        <f t="shared" si="28"/>
        <v>13.488818573822744</v>
      </c>
      <c r="G140">
        <f t="shared" si="29"/>
        <v>2.5868915530272707E-3</v>
      </c>
      <c r="H140">
        <f t="shared" si="30"/>
        <v>1635.2994654044289</v>
      </c>
      <c r="I140">
        <f t="shared" si="31"/>
        <v>31.319447836511625</v>
      </c>
      <c r="K140">
        <f t="shared" si="32"/>
        <v>1041.2875379730858</v>
      </c>
      <c r="L140">
        <f t="shared" si="33"/>
        <v>-0.81877388810373575</v>
      </c>
      <c r="M140">
        <f t="shared" si="34"/>
        <v>7.863091204351844E-4</v>
      </c>
      <c r="N140" s="1">
        <f t="shared" si="35"/>
        <v>1066858.7276208946</v>
      </c>
      <c r="Q140" s="3">
        <f t="shared" si="36"/>
        <v>33413426.268649772</v>
      </c>
      <c r="R140">
        <f t="shared" si="37"/>
        <v>13.488818573822744</v>
      </c>
      <c r="S140" s="3">
        <f t="shared" si="38"/>
        <v>45.026396407934008</v>
      </c>
      <c r="T140" s="3"/>
    </row>
    <row r="141" spans="1:20" x14ac:dyDescent="0.35">
      <c r="A141" s="2">
        <v>331.0797</v>
      </c>
      <c r="B141">
        <v>60.602690000000003</v>
      </c>
      <c r="C141">
        <f t="shared" si="26"/>
        <v>315.53985</v>
      </c>
      <c r="D141">
        <f t="shared" si="27"/>
        <v>0.13511362399999999</v>
      </c>
      <c r="E141">
        <f t="shared" si="28"/>
        <v>13.45593912868476</v>
      </c>
      <c r="G141">
        <f t="shared" si="29"/>
        <v>2.602813008813043E-3</v>
      </c>
      <c r="H141">
        <f t="shared" si="30"/>
        <v>1634.5438055355305</v>
      </c>
      <c r="I141">
        <f t="shared" si="31"/>
        <v>31.48766019718823</v>
      </c>
      <c r="K141">
        <f t="shared" si="32"/>
        <v>1041.5067709202165</v>
      </c>
      <c r="L141">
        <f t="shared" si="33"/>
        <v>-0.81882061291372488</v>
      </c>
      <c r="M141">
        <f t="shared" si="34"/>
        <v>7.8618846826147978E-4</v>
      </c>
      <c r="N141" s="1">
        <f t="shared" si="35"/>
        <v>1036273.7974006188</v>
      </c>
      <c r="Q141" s="3">
        <f t="shared" si="36"/>
        <v>32629837.203800563</v>
      </c>
      <c r="R141">
        <f t="shared" si="37"/>
        <v>13.45593912868476</v>
      </c>
      <c r="S141" s="3">
        <f t="shared" si="38"/>
        <v>44.776810882916841</v>
      </c>
      <c r="T141" s="3"/>
    </row>
    <row r="142" spans="1:20" x14ac:dyDescent="0.35">
      <c r="A142" s="2">
        <v>330.55419999999998</v>
      </c>
      <c r="B142">
        <v>60.471989999999998</v>
      </c>
      <c r="C142">
        <f t="shared" si="26"/>
        <v>315.27710000000002</v>
      </c>
      <c r="D142">
        <f t="shared" si="27"/>
        <v>0.13515566399999998</v>
      </c>
      <c r="E142">
        <f t="shared" si="28"/>
        <v>13.422742682837177</v>
      </c>
      <c r="G142">
        <f t="shared" si="29"/>
        <v>2.6185528171763783E-3</v>
      </c>
      <c r="H142">
        <f t="shared" si="30"/>
        <v>1633.8024657289868</v>
      </c>
      <c r="I142">
        <f t="shared" si="31"/>
        <v>31.653856913790545</v>
      </c>
      <c r="K142">
        <f t="shared" si="32"/>
        <v>1041.7219221398773</v>
      </c>
      <c r="L142">
        <f t="shared" si="33"/>
        <v>-0.81886719249921691</v>
      </c>
      <c r="M142">
        <f t="shared" si="34"/>
        <v>7.8607080747338204E-4</v>
      </c>
      <c r="N142" s="1">
        <f t="shared" si="35"/>
        <v>1006807.1416400854</v>
      </c>
      <c r="Q142" s="3">
        <f t="shared" si="36"/>
        <v>31869329.201257713</v>
      </c>
      <c r="R142">
        <f t="shared" si="37"/>
        <v>13.422742682837177</v>
      </c>
      <c r="S142" s="3">
        <f t="shared" si="38"/>
        <v>44.530145579044664</v>
      </c>
      <c r="T142" s="3"/>
    </row>
    <row r="143" spans="1:20" x14ac:dyDescent="0.35">
      <c r="A143" s="2">
        <v>330.0385</v>
      </c>
      <c r="B143">
        <v>60.33952</v>
      </c>
      <c r="C143">
        <f t="shared" si="26"/>
        <v>315.01925</v>
      </c>
      <c r="D143">
        <f t="shared" si="27"/>
        <v>0.13519692</v>
      </c>
      <c r="E143">
        <f t="shared" si="28"/>
        <v>13.389251766978122</v>
      </c>
      <c r="G143">
        <f t="shared" si="29"/>
        <v>2.6341111723610089E-3</v>
      </c>
      <c r="H143">
        <f t="shared" si="30"/>
        <v>1633.0751536787507</v>
      </c>
      <c r="I143">
        <f t="shared" si="31"/>
        <v>31.818043692196305</v>
      </c>
      <c r="K143">
        <f t="shared" si="32"/>
        <v>1041.9330730141396</v>
      </c>
      <c r="L143">
        <f t="shared" si="33"/>
        <v>-0.81891360386376044</v>
      </c>
      <c r="M143">
        <f t="shared" si="34"/>
        <v>7.8595605137552567E-4</v>
      </c>
      <c r="N143" s="1">
        <f t="shared" si="35"/>
        <v>978409.63794772583</v>
      </c>
      <c r="Q143" s="3">
        <f t="shared" si="36"/>
        <v>31131080.609086707</v>
      </c>
      <c r="R143">
        <f t="shared" si="37"/>
        <v>13.389251766978122</v>
      </c>
      <c r="S143" s="3">
        <f t="shared" si="38"/>
        <v>44.286347706641536</v>
      </c>
      <c r="T143" s="3"/>
    </row>
    <row r="144" spans="1:20" x14ac:dyDescent="0.35">
      <c r="A144" s="2">
        <v>329.53250000000003</v>
      </c>
      <c r="B144">
        <v>60.205309999999997</v>
      </c>
      <c r="C144">
        <f t="shared" si="26"/>
        <v>314.76625000000001</v>
      </c>
      <c r="D144">
        <f t="shared" si="27"/>
        <v>0.13523739999999998</v>
      </c>
      <c r="E144">
        <f t="shared" si="28"/>
        <v>13.355471933059938</v>
      </c>
      <c r="G144">
        <f t="shared" si="29"/>
        <v>2.6494854395900935E-3</v>
      </c>
      <c r="H144">
        <f t="shared" si="30"/>
        <v>1632.3617184167517</v>
      </c>
      <c r="I144">
        <f t="shared" si="31"/>
        <v>31.980196344276425</v>
      </c>
      <c r="K144">
        <f t="shared" si="32"/>
        <v>1042.140263987751</v>
      </c>
      <c r="L144">
        <f t="shared" si="33"/>
        <v>-0.81895981665030193</v>
      </c>
      <c r="M144">
        <f t="shared" si="34"/>
        <v>7.8584413725322458E-4</v>
      </c>
      <c r="N144" s="1">
        <f t="shared" si="35"/>
        <v>951039.7701690828</v>
      </c>
      <c r="Q144" s="3">
        <f t="shared" si="36"/>
        <v>30414438.581222795</v>
      </c>
      <c r="R144">
        <f t="shared" si="37"/>
        <v>13.355471933059938</v>
      </c>
      <c r="S144" s="3">
        <f t="shared" si="38"/>
        <v>44.045411394690923</v>
      </c>
      <c r="T144" s="3"/>
    </row>
    <row r="145" spans="1:20" x14ac:dyDescent="0.35">
      <c r="A145" s="2">
        <v>329.036</v>
      </c>
      <c r="B145">
        <v>60.069400000000002</v>
      </c>
      <c r="C145">
        <f t="shared" si="26"/>
        <v>314.51800000000003</v>
      </c>
      <c r="D145">
        <f t="shared" si="27"/>
        <v>0.13527711999999997</v>
      </c>
      <c r="E145">
        <f t="shared" si="28"/>
        <v>13.321410154207898</v>
      </c>
      <c r="G145">
        <f t="shared" si="29"/>
        <v>2.6646761875345204E-3</v>
      </c>
      <c r="H145">
        <f t="shared" si="30"/>
        <v>1631.6618682452163</v>
      </c>
      <c r="I145">
        <f t="shared" si="31"/>
        <v>32.140324442308625</v>
      </c>
      <c r="K145">
        <f t="shared" si="32"/>
        <v>1042.3435764579906</v>
      </c>
      <c r="L145">
        <f t="shared" si="33"/>
        <v>-0.81900581109985227</v>
      </c>
      <c r="M145">
        <f t="shared" si="34"/>
        <v>7.8573498182138077E-4</v>
      </c>
      <c r="N145" s="1">
        <f t="shared" si="35"/>
        <v>924652.51441252069</v>
      </c>
      <c r="Q145" s="3">
        <f t="shared" si="36"/>
        <v>29718631.809614867</v>
      </c>
      <c r="R145">
        <f t="shared" si="37"/>
        <v>13.321410154207898</v>
      </c>
      <c r="S145" s="3">
        <f t="shared" si="38"/>
        <v>43.807283107362181</v>
      </c>
      <c r="T145" s="3"/>
    </row>
    <row r="146" spans="1:20" x14ac:dyDescent="0.35">
      <c r="A146" s="2">
        <v>328.5487</v>
      </c>
      <c r="B146">
        <v>59.931840000000001</v>
      </c>
      <c r="C146">
        <f t="shared" si="26"/>
        <v>314.27435000000003</v>
      </c>
      <c r="D146">
        <f t="shared" si="27"/>
        <v>0.13531610399999999</v>
      </c>
      <c r="E146">
        <f t="shared" si="28"/>
        <v>13.287074833310305</v>
      </c>
      <c r="G146">
        <f t="shared" si="29"/>
        <v>2.6796872922004722E-3</v>
      </c>
      <c r="H146">
        <f t="shared" si="30"/>
        <v>1630.9751709276425</v>
      </c>
      <c r="I146">
        <f t="shared" si="31"/>
        <v>32.298472319520052</v>
      </c>
      <c r="K146">
        <f t="shared" si="32"/>
        <v>1042.5431327869192</v>
      </c>
      <c r="L146">
        <f t="shared" si="33"/>
        <v>-0.81905157866172351</v>
      </c>
      <c r="M146">
        <f t="shared" si="34"/>
        <v>7.856284818377158E-4</v>
      </c>
      <c r="N146" s="1">
        <f t="shared" si="35"/>
        <v>899199.71105500485</v>
      </c>
      <c r="Q146" s="3">
        <f t="shared" si="36"/>
        <v>29042776.977230504</v>
      </c>
      <c r="R146">
        <f t="shared" si="37"/>
        <v>13.287074833310305</v>
      </c>
      <c r="S146" s="3">
        <f t="shared" si="38"/>
        <v>43.571859875843877</v>
      </c>
      <c r="T146" s="3"/>
    </row>
    <row r="147" spans="1:20" x14ac:dyDescent="0.35">
      <c r="A147" s="2">
        <v>328.07060000000001</v>
      </c>
      <c r="B147">
        <v>59.792659999999998</v>
      </c>
      <c r="C147">
        <f t="shared" si="26"/>
        <v>314.03530000000001</v>
      </c>
      <c r="D147">
        <f t="shared" si="27"/>
        <v>0.13535435199999998</v>
      </c>
      <c r="E147">
        <f t="shared" si="28"/>
        <v>13.252472295829838</v>
      </c>
      <c r="G147">
        <f t="shared" si="29"/>
        <v>2.6945135911965457E-3</v>
      </c>
      <c r="H147">
        <f t="shared" si="30"/>
        <v>1630.3016173233386</v>
      </c>
      <c r="I147">
        <f t="shared" si="31"/>
        <v>32.454589015560032</v>
      </c>
      <c r="K147">
        <f t="shared" si="32"/>
        <v>1042.7389324939736</v>
      </c>
      <c r="L147">
        <f t="shared" si="33"/>
        <v>-0.81909708424671335</v>
      </c>
      <c r="M147">
        <f t="shared" si="34"/>
        <v>7.8552460133778242E-4</v>
      </c>
      <c r="N147" s="1">
        <f t="shared" si="35"/>
        <v>874650.76248921338</v>
      </c>
      <c r="Q147" s="3">
        <f t="shared" si="36"/>
        <v>28386431.02873363</v>
      </c>
      <c r="R147">
        <f t="shared" si="37"/>
        <v>13.252472295829838</v>
      </c>
      <c r="S147" s="3">
        <f t="shared" si="38"/>
        <v>43.339182842727425</v>
      </c>
      <c r="T147" s="3"/>
    </row>
    <row r="148" spans="1:20" x14ac:dyDescent="0.35">
      <c r="A148" s="2">
        <v>327.60140000000001</v>
      </c>
      <c r="B148">
        <v>59.651899999999998</v>
      </c>
      <c r="C148">
        <f t="shared" si="26"/>
        <v>313.80070000000001</v>
      </c>
      <c r="D148">
        <f t="shared" si="27"/>
        <v>0.13539188799999999</v>
      </c>
      <c r="E148">
        <f t="shared" si="28"/>
        <v>13.217608724091358</v>
      </c>
      <c r="G148">
        <f t="shared" si="29"/>
        <v>2.7091593642406542E-3</v>
      </c>
      <c r="H148">
        <f t="shared" si="30"/>
        <v>1629.6407758728615</v>
      </c>
      <c r="I148">
        <f t="shared" si="31"/>
        <v>32.608722970938764</v>
      </c>
      <c r="K148">
        <f t="shared" si="32"/>
        <v>1042.9310979651605</v>
      </c>
      <c r="L148">
        <f t="shared" si="33"/>
        <v>-0.81914232253632624</v>
      </c>
      <c r="M148">
        <f t="shared" si="34"/>
        <v>7.8542324045618788E-4</v>
      </c>
      <c r="N148" s="1">
        <f t="shared" si="35"/>
        <v>850961.20136240206</v>
      </c>
      <c r="Q148" s="3">
        <f t="shared" si="36"/>
        <v>27748758.074243806</v>
      </c>
      <c r="R148">
        <f t="shared" si="37"/>
        <v>13.217608724091358</v>
      </c>
      <c r="S148" s="3">
        <f t="shared" si="38"/>
        <v>43.109147338879957</v>
      </c>
      <c r="T148" s="3"/>
    </row>
    <row r="149" spans="1:20" x14ac:dyDescent="0.35">
      <c r="A149" s="2">
        <v>327.14109999999999</v>
      </c>
      <c r="B149">
        <v>59.509599999999999</v>
      </c>
      <c r="C149">
        <f t="shared" si="26"/>
        <v>313.57055000000003</v>
      </c>
      <c r="D149">
        <f t="shared" si="27"/>
        <v>0.13542871199999998</v>
      </c>
      <c r="E149">
        <f t="shared" si="28"/>
        <v>13.182492646020293</v>
      </c>
      <c r="G149">
        <f t="shared" si="29"/>
        <v>2.7236197257666239E-3</v>
      </c>
      <c r="H149">
        <f t="shared" si="30"/>
        <v>1628.9926378863386</v>
      </c>
      <c r="I149">
        <f t="shared" si="31"/>
        <v>32.760826091854433</v>
      </c>
      <c r="K149">
        <f t="shared" si="32"/>
        <v>1043.1196287313664</v>
      </c>
      <c r="L149">
        <f t="shared" si="33"/>
        <v>-0.81918726084640703</v>
      </c>
      <c r="M149">
        <f t="shared" si="34"/>
        <v>7.8532436576109286E-4</v>
      </c>
      <c r="N149" s="1">
        <f t="shared" si="35"/>
        <v>828103.42843148438</v>
      </c>
      <c r="Q149" s="3">
        <f t="shared" si="36"/>
        <v>27129352.404912286</v>
      </c>
      <c r="R149">
        <f t="shared" si="37"/>
        <v>13.182492646020293</v>
      </c>
      <c r="S149" s="3">
        <f t="shared" si="38"/>
        <v>42.881794872342681</v>
      </c>
      <c r="T149" s="3"/>
    </row>
    <row r="150" spans="1:20" x14ac:dyDescent="0.35">
      <c r="A150" s="2">
        <v>326.6893</v>
      </c>
      <c r="B150">
        <v>59.365819999999999</v>
      </c>
      <c r="C150">
        <f t="shared" si="26"/>
        <v>313.34465</v>
      </c>
      <c r="D150">
        <f t="shared" si="27"/>
        <v>0.13546485599999997</v>
      </c>
      <c r="E150">
        <f t="shared" si="28"/>
        <v>13.147133895746366</v>
      </c>
      <c r="G150">
        <f t="shared" si="29"/>
        <v>2.7379025221868636E-3</v>
      </c>
      <c r="H150">
        <f t="shared" si="30"/>
        <v>1628.3566317216112</v>
      </c>
      <c r="I150">
        <f t="shared" si="31"/>
        <v>32.910984152305197</v>
      </c>
      <c r="K150">
        <f t="shared" si="32"/>
        <v>1043.3046881663354</v>
      </c>
      <c r="L150">
        <f t="shared" si="33"/>
        <v>-0.81923190687555514</v>
      </c>
      <c r="M150">
        <f t="shared" si="34"/>
        <v>7.8522785928950402E-4</v>
      </c>
      <c r="N150" s="1">
        <f t="shared" si="35"/>
        <v>806031.48921014066</v>
      </c>
      <c r="Q150" s="3">
        <f t="shared" si="36"/>
        <v>26527289.567653898</v>
      </c>
      <c r="R150">
        <f t="shared" si="37"/>
        <v>13.147133895746366</v>
      </c>
      <c r="S150" s="3">
        <f t="shared" si="38"/>
        <v>42.656968959718448</v>
      </c>
      <c r="T150" s="3"/>
    </row>
    <row r="151" spans="1:20" x14ac:dyDescent="0.35">
      <c r="A151" s="2">
        <v>326.24599999999998</v>
      </c>
      <c r="B151">
        <v>59.220579999999998</v>
      </c>
      <c r="C151">
        <f t="shared" si="26"/>
        <v>313.12299999999999</v>
      </c>
      <c r="D151">
        <f t="shared" si="27"/>
        <v>0.13550031999999998</v>
      </c>
      <c r="E151">
        <f t="shared" si="28"/>
        <v>13.111536563160886</v>
      </c>
      <c r="G151">
        <f t="shared" si="29"/>
        <v>2.7520031976674408E-3</v>
      </c>
      <c r="H151">
        <f t="shared" si="30"/>
        <v>1627.7327492440204</v>
      </c>
      <c r="I151">
        <f t="shared" si="31"/>
        <v>33.059152412832383</v>
      </c>
      <c r="K151">
        <f t="shared" si="32"/>
        <v>1043.4862758211975</v>
      </c>
      <c r="L151">
        <f t="shared" si="33"/>
        <v>-0.81927623056616361</v>
      </c>
      <c r="M151">
        <f t="shared" si="34"/>
        <v>7.851336903510434E-4</v>
      </c>
      <c r="N151" s="1">
        <f t="shared" si="35"/>
        <v>784720.72745248023</v>
      </c>
      <c r="Q151" s="3">
        <f t="shared" si="36"/>
        <v>25942202.130360246</v>
      </c>
      <c r="R151">
        <f t="shared" si="37"/>
        <v>13.111536563160886</v>
      </c>
      <c r="S151" s="3">
        <f t="shared" si="38"/>
        <v>42.434710229953502</v>
      </c>
      <c r="T151" s="3"/>
    </row>
    <row r="152" spans="1:20" x14ac:dyDescent="0.35">
      <c r="A152" s="2">
        <v>325.81099999999998</v>
      </c>
      <c r="B152">
        <v>59.073929999999997</v>
      </c>
      <c r="C152">
        <f t="shared" si="26"/>
        <v>312.90549999999996</v>
      </c>
      <c r="D152">
        <f t="shared" si="27"/>
        <v>0.13553511999999998</v>
      </c>
      <c r="E152">
        <f t="shared" si="28"/>
        <v>13.07570982340223</v>
      </c>
      <c r="G152">
        <f t="shared" si="29"/>
        <v>2.7659236609859361E-3</v>
      </c>
      <c r="H152">
        <f t="shared" si="30"/>
        <v>1627.1207010142944</v>
      </c>
      <c r="I152">
        <f t="shared" si="31"/>
        <v>33.205354052997194</v>
      </c>
      <c r="K152">
        <f t="shared" si="32"/>
        <v>1043.6644731765493</v>
      </c>
      <c r="L152">
        <f t="shared" si="33"/>
        <v>-0.81932022276585359</v>
      </c>
      <c r="M152">
        <f t="shared" si="34"/>
        <v>7.8504178672684881E-4</v>
      </c>
      <c r="N152" s="1">
        <f t="shared" si="35"/>
        <v>764138.00100382534</v>
      </c>
      <c r="Q152" s="3">
        <f t="shared" si="36"/>
        <v>25373472.868681546</v>
      </c>
      <c r="R152">
        <f t="shared" si="37"/>
        <v>13.07570982340223</v>
      </c>
      <c r="S152" s="3">
        <f t="shared" si="38"/>
        <v>42.214959653805067</v>
      </c>
      <c r="T152" s="3"/>
    </row>
    <row r="153" spans="1:20" x14ac:dyDescent="0.35">
      <c r="A153" s="2">
        <v>325.38420000000002</v>
      </c>
      <c r="B153">
        <v>58.925910000000002</v>
      </c>
      <c r="C153">
        <f t="shared" si="26"/>
        <v>312.69209999999998</v>
      </c>
      <c r="D153">
        <f t="shared" si="27"/>
        <v>0.13556926399999999</v>
      </c>
      <c r="E153">
        <f t="shared" si="28"/>
        <v>13.039661408798384</v>
      </c>
      <c r="G153">
        <f t="shared" si="29"/>
        <v>2.7796627905635196E-3</v>
      </c>
      <c r="H153">
        <f t="shared" si="30"/>
        <v>1626.5203385847774</v>
      </c>
      <c r="I153">
        <f t="shared" si="31"/>
        <v>33.349580353691998</v>
      </c>
      <c r="K153">
        <f t="shared" si="32"/>
        <v>1043.8393207603153</v>
      </c>
      <c r="L153">
        <f t="shared" si="33"/>
        <v>-0.8193638654968689</v>
      </c>
      <c r="M153">
        <f t="shared" si="34"/>
        <v>7.8495209866213684E-4</v>
      </c>
      <c r="N153" s="1">
        <f t="shared" si="35"/>
        <v>744256.24105525191</v>
      </c>
      <c r="Q153" s="3">
        <f t="shared" si="36"/>
        <v>24820633.314808886</v>
      </c>
      <c r="R153">
        <f t="shared" si="37"/>
        <v>13.039661408798384</v>
      </c>
      <c r="S153" s="3">
        <f t="shared" si="38"/>
        <v>41.997707994830989</v>
      </c>
      <c r="T153" s="3"/>
    </row>
    <row r="154" spans="1:20" x14ac:dyDescent="0.35">
      <c r="A154" s="2">
        <v>324.96539999999999</v>
      </c>
      <c r="B154">
        <v>58.77655</v>
      </c>
      <c r="C154">
        <f t="shared" si="26"/>
        <v>312.48270000000002</v>
      </c>
      <c r="D154">
        <f t="shared" si="27"/>
        <v>0.13560276799999998</v>
      </c>
      <c r="E154">
        <f t="shared" si="28"/>
        <v>13.003396066369385</v>
      </c>
      <c r="G154">
        <f t="shared" si="29"/>
        <v>2.7932228323600539E-3</v>
      </c>
      <c r="H154">
        <f t="shared" si="30"/>
        <v>1625.9313730953074</v>
      </c>
      <c r="I154">
        <f t="shared" si="31"/>
        <v>33.49185788877368</v>
      </c>
      <c r="K154">
        <f t="shared" si="32"/>
        <v>1044.0109000778777</v>
      </c>
      <c r="L154">
        <f t="shared" si="33"/>
        <v>-0.8194071521479358</v>
      </c>
      <c r="M154">
        <f t="shared" si="34"/>
        <v>7.8486455657389431E-4</v>
      </c>
      <c r="N154" s="1">
        <f t="shared" si="35"/>
        <v>725044.92474238144</v>
      </c>
      <c r="Q154" s="3">
        <f t="shared" si="36"/>
        <v>24283101.582448445</v>
      </c>
      <c r="R154">
        <f t="shared" si="37"/>
        <v>13.003396066369385</v>
      </c>
      <c r="S154" s="3">
        <f t="shared" si="38"/>
        <v>41.782894726022846</v>
      </c>
      <c r="T154" s="3"/>
    </row>
    <row r="155" spans="1:20" x14ac:dyDescent="0.35">
      <c r="A155" s="2">
        <v>324.55439999999999</v>
      </c>
      <c r="B155">
        <v>58.625909999999998</v>
      </c>
      <c r="C155">
        <f t="shared" si="26"/>
        <v>312.27719999999999</v>
      </c>
      <c r="D155">
        <f t="shared" si="27"/>
        <v>0.135635648</v>
      </c>
      <c r="E155">
        <f t="shared" si="28"/>
        <v>12.966925184741992</v>
      </c>
      <c r="G155">
        <f t="shared" si="29"/>
        <v>2.8066062252650736E-3</v>
      </c>
      <c r="H155">
        <f t="shared" si="30"/>
        <v>1625.3535160221709</v>
      </c>
      <c r="I155">
        <f t="shared" si="31"/>
        <v>33.632215155740624</v>
      </c>
      <c r="K155">
        <f t="shared" si="32"/>
        <v>1044.1792926506762</v>
      </c>
      <c r="L155">
        <f t="shared" si="33"/>
        <v>-0.81945007749126131</v>
      </c>
      <c r="M155">
        <f t="shared" si="34"/>
        <v>7.8477909230613646E-4</v>
      </c>
      <c r="N155" s="1">
        <f t="shared" si="35"/>
        <v>706474.85112837283</v>
      </c>
      <c r="Q155" s="3">
        <f t="shared" si="36"/>
        <v>23760314.195269261</v>
      </c>
      <c r="R155">
        <f t="shared" si="37"/>
        <v>12.966925184741992</v>
      </c>
      <c r="S155" s="3">
        <f t="shared" si="38"/>
        <v>41.570457911138107</v>
      </c>
      <c r="T155" s="3"/>
    </row>
    <row r="156" spans="1:20" x14ac:dyDescent="0.35">
      <c r="A156" s="2">
        <v>324.15109999999999</v>
      </c>
      <c r="B156">
        <v>58.47401</v>
      </c>
      <c r="C156">
        <f t="shared" si="26"/>
        <v>312.07555000000002</v>
      </c>
      <c r="D156">
        <f t="shared" si="27"/>
        <v>0.13566791199999997</v>
      </c>
      <c r="E156">
        <f t="shared" si="28"/>
        <v>12.93025207021687</v>
      </c>
      <c r="G156">
        <f t="shared" si="29"/>
        <v>2.8198123140329434E-3</v>
      </c>
      <c r="H156">
        <f t="shared" si="30"/>
        <v>1624.7866197210276</v>
      </c>
      <c r="I156">
        <f t="shared" si="31"/>
        <v>33.770648124704067</v>
      </c>
      <c r="K156">
        <f t="shared" si="32"/>
        <v>1044.3445390417294</v>
      </c>
      <c r="L156">
        <f t="shared" si="33"/>
        <v>-0.81949262703834314</v>
      </c>
      <c r="M156">
        <f t="shared" si="34"/>
        <v>7.8469565972001339E-4</v>
      </c>
      <c r="N156" s="1">
        <f t="shared" si="35"/>
        <v>688522.49351606413</v>
      </c>
      <c r="Q156" s="3">
        <f t="shared" si="36"/>
        <v>23251850.854474839</v>
      </c>
      <c r="R156">
        <f t="shared" si="37"/>
        <v>12.93025207021687</v>
      </c>
      <c r="S156" s="3">
        <f t="shared" si="38"/>
        <v>41.360386425478524</v>
      </c>
      <c r="T156" s="3"/>
    </row>
    <row r="157" spans="1:20" x14ac:dyDescent="0.35">
      <c r="A157" s="2">
        <v>323.75540000000001</v>
      </c>
      <c r="B157">
        <v>58.320889999999999</v>
      </c>
      <c r="C157">
        <f t="shared" si="26"/>
        <v>311.8777</v>
      </c>
      <c r="D157">
        <f t="shared" si="27"/>
        <v>0.13569956799999999</v>
      </c>
      <c r="E157">
        <f t="shared" si="28"/>
        <v>12.893384450568037</v>
      </c>
      <c r="G157">
        <f t="shared" si="29"/>
        <v>2.8328405580378968E-3</v>
      </c>
      <c r="H157">
        <f t="shared" si="30"/>
        <v>1624.2305367430922</v>
      </c>
      <c r="I157">
        <f t="shared" si="31"/>
        <v>33.907153927634418</v>
      </c>
      <c r="K157">
        <f t="shared" si="32"/>
        <v>1044.5066798219468</v>
      </c>
      <c r="L157">
        <f t="shared" si="33"/>
        <v>-0.81953478718965678</v>
      </c>
      <c r="M157">
        <f t="shared" si="34"/>
        <v>7.8461421360116127E-4</v>
      </c>
      <c r="N157" s="1">
        <f t="shared" si="35"/>
        <v>671165.26246050373</v>
      </c>
      <c r="Q157" s="3">
        <f t="shared" si="36"/>
        <v>22757303.865129456</v>
      </c>
      <c r="R157">
        <f t="shared" si="37"/>
        <v>12.893384450568037</v>
      </c>
      <c r="S157" s="3">
        <f t="shared" si="38"/>
        <v>41.152669225986102</v>
      </c>
      <c r="T157" s="3"/>
    </row>
    <row r="158" spans="1:20" x14ac:dyDescent="0.35">
      <c r="A158" s="2">
        <v>323.36700000000002</v>
      </c>
      <c r="B158">
        <v>58.166609999999999</v>
      </c>
      <c r="C158">
        <f t="shared" si="26"/>
        <v>311.68349999999998</v>
      </c>
      <c r="D158">
        <f t="shared" si="27"/>
        <v>0.13573063999999999</v>
      </c>
      <c r="E158">
        <f t="shared" si="28"/>
        <v>12.856332954740362</v>
      </c>
      <c r="G158">
        <f t="shared" si="29"/>
        <v>2.8456971681157794E-3</v>
      </c>
      <c r="H158">
        <f t="shared" si="30"/>
        <v>1623.6848388687943</v>
      </c>
      <c r="I158">
        <f t="shared" si="31"/>
        <v>34.04180034722782</v>
      </c>
      <c r="K158">
        <f t="shared" si="32"/>
        <v>1044.6658375280526</v>
      </c>
      <c r="L158">
        <f t="shared" si="33"/>
        <v>-0.81957656682969593</v>
      </c>
      <c r="M158">
        <f t="shared" si="34"/>
        <v>7.845346687788933E-4</v>
      </c>
      <c r="N158" s="1">
        <f t="shared" si="35"/>
        <v>654372.8800938474</v>
      </c>
      <c r="Q158" s="3">
        <f t="shared" si="36"/>
        <v>22276030.936795205</v>
      </c>
      <c r="R158">
        <f t="shared" si="37"/>
        <v>12.856332954740362</v>
      </c>
      <c r="S158" s="3">
        <f t="shared" si="38"/>
        <v>40.947189106132051</v>
      </c>
      <c r="T158" s="3"/>
    </row>
    <row r="159" spans="1:20" x14ac:dyDescent="0.35">
      <c r="A159" s="2">
        <v>322.98590000000002</v>
      </c>
      <c r="B159">
        <v>58.011180000000003</v>
      </c>
      <c r="C159">
        <f t="shared" si="26"/>
        <v>311.49295000000001</v>
      </c>
      <c r="D159">
        <f t="shared" si="27"/>
        <v>0.13576112799999998</v>
      </c>
      <c r="E159">
        <f t="shared" si="28"/>
        <v>12.819099440599818</v>
      </c>
      <c r="G159">
        <f t="shared" si="29"/>
        <v>2.8583785973709253E-3</v>
      </c>
      <c r="H159">
        <f t="shared" si="30"/>
        <v>1623.1495196799781</v>
      </c>
      <c r="I159">
        <f t="shared" si="31"/>
        <v>34.174552876329571</v>
      </c>
      <c r="K159">
        <f t="shared" si="32"/>
        <v>1044.8220117790329</v>
      </c>
      <c r="L159">
        <f t="shared" si="33"/>
        <v>-0.81961794376672104</v>
      </c>
      <c r="M159">
        <f t="shared" si="34"/>
        <v>7.8445700274934504E-4</v>
      </c>
      <c r="N159" s="1">
        <f t="shared" si="35"/>
        <v>638129.1048781951</v>
      </c>
      <c r="Q159" s="3">
        <f t="shared" si="36"/>
        <v>21807776.836584736</v>
      </c>
      <c r="R159">
        <f t="shared" si="37"/>
        <v>12.819099440599818</v>
      </c>
      <c r="S159" s="3">
        <f t="shared" si="38"/>
        <v>40.743986141183164</v>
      </c>
      <c r="T159" s="3"/>
    </row>
    <row r="160" spans="1:20" x14ac:dyDescent="0.35">
      <c r="A160" s="2">
        <v>322.61200000000002</v>
      </c>
      <c r="B160">
        <v>57.854649999999999</v>
      </c>
      <c r="C160">
        <f t="shared" si="26"/>
        <v>311.30600000000004</v>
      </c>
      <c r="D160">
        <f t="shared" si="27"/>
        <v>0.13579103999999997</v>
      </c>
      <c r="E160">
        <f t="shared" si="28"/>
        <v>12.781693843717527</v>
      </c>
      <c r="G160">
        <f t="shared" si="29"/>
        <v>2.8708846923372056E-3</v>
      </c>
      <c r="H160">
        <f t="shared" si="30"/>
        <v>1622.6244324007184</v>
      </c>
      <c r="I160">
        <f t="shared" si="31"/>
        <v>34.305412524946938</v>
      </c>
      <c r="K160">
        <f t="shared" si="32"/>
        <v>1044.9752431769975</v>
      </c>
      <c r="L160">
        <f t="shared" si="33"/>
        <v>-0.81965890723057655</v>
      </c>
      <c r="M160">
        <f t="shared" si="34"/>
        <v>7.8438117322148177E-4</v>
      </c>
      <c r="N160" s="1">
        <f t="shared" si="35"/>
        <v>622414.08693366102</v>
      </c>
      <c r="Q160" s="3">
        <f t="shared" si="36"/>
        <v>21352172.013597429</v>
      </c>
      <c r="R160">
        <f t="shared" si="37"/>
        <v>12.781693843717527</v>
      </c>
      <c r="S160" s="3">
        <f t="shared" si="38"/>
        <v>40.54304809919654</v>
      </c>
      <c r="T160" s="3"/>
    </row>
    <row r="161" spans="1:20" x14ac:dyDescent="0.35">
      <c r="A161" s="2">
        <v>322.245</v>
      </c>
      <c r="B161">
        <v>57.697020000000002</v>
      </c>
      <c r="C161">
        <f t="shared" si="26"/>
        <v>311.1225</v>
      </c>
      <c r="D161">
        <f t="shared" si="27"/>
        <v>0.13582039999999998</v>
      </c>
      <c r="E161">
        <f t="shared" si="28"/>
        <v>12.744113549952734</v>
      </c>
      <c r="G161">
        <f t="shared" si="29"/>
        <v>2.8832221484796916E-3</v>
      </c>
      <c r="H161">
        <f t="shared" si="30"/>
        <v>1622.109149666846</v>
      </c>
      <c r="I161">
        <f t="shared" si="31"/>
        <v>34.434451875940653</v>
      </c>
      <c r="K161">
        <f t="shared" si="32"/>
        <v>1045.1256543026846</v>
      </c>
      <c r="L161">
        <f t="shared" si="33"/>
        <v>-0.81969946945128203</v>
      </c>
      <c r="M161">
        <f t="shared" si="34"/>
        <v>7.8430709845907611E-4</v>
      </c>
      <c r="N161" s="1">
        <f t="shared" si="35"/>
        <v>607200.51739828521</v>
      </c>
      <c r="Q161" s="3">
        <f t="shared" si="36"/>
        <v>20908616.995397516</v>
      </c>
      <c r="R161">
        <f t="shared" si="37"/>
        <v>12.744113549952734</v>
      </c>
      <c r="S161" s="3">
        <f t="shared" si="38"/>
        <v>40.344253941266999</v>
      </c>
      <c r="T161" s="3"/>
    </row>
    <row r="162" spans="1:20" x14ac:dyDescent="0.35">
      <c r="A162" s="2">
        <v>321.88490000000002</v>
      </c>
      <c r="B162">
        <v>57.53837</v>
      </c>
      <c r="C162">
        <f t="shared" si="26"/>
        <v>310.94245000000001</v>
      </c>
      <c r="D162">
        <f t="shared" si="27"/>
        <v>0.135849208</v>
      </c>
      <c r="E162">
        <f t="shared" si="28"/>
        <v>12.706375881116657</v>
      </c>
      <c r="G162">
        <f t="shared" si="29"/>
        <v>2.8953877412040141E-3</v>
      </c>
      <c r="H162">
        <f t="shared" si="30"/>
        <v>1621.6036656198378</v>
      </c>
      <c r="I162">
        <f t="shared" si="31"/>
        <v>34.56163965657548</v>
      </c>
      <c r="K162">
        <f t="shared" si="32"/>
        <v>1045.273244800791</v>
      </c>
      <c r="L162">
        <f t="shared" si="33"/>
        <v>-0.81973961060880252</v>
      </c>
      <c r="M162">
        <f t="shared" si="34"/>
        <v>7.8423475841001662E-4</v>
      </c>
      <c r="N162" s="1">
        <f t="shared" si="35"/>
        <v>592474.45580524299</v>
      </c>
      <c r="Q162" s="3">
        <f t="shared" si="36"/>
        <v>20476888.647266462</v>
      </c>
      <c r="R162">
        <f t="shared" si="37"/>
        <v>12.706375881116657</v>
      </c>
      <c r="S162" s="3">
        <f t="shared" si="38"/>
        <v>40.147643539956903</v>
      </c>
      <c r="T162" s="3"/>
    </row>
    <row r="163" spans="1:20" x14ac:dyDescent="0.35">
      <c r="A163" s="2">
        <v>321.53149999999999</v>
      </c>
      <c r="B163">
        <v>57.378749999999997</v>
      </c>
      <c r="C163">
        <f t="shared" si="26"/>
        <v>310.76575000000003</v>
      </c>
      <c r="D163">
        <f t="shared" si="27"/>
        <v>0.13587747999999999</v>
      </c>
      <c r="E163">
        <f t="shared" si="28"/>
        <v>12.668490024984273</v>
      </c>
      <c r="G163">
        <f t="shared" si="29"/>
        <v>2.9073850898869713E-3</v>
      </c>
      <c r="H163">
        <f t="shared" si="30"/>
        <v>1621.1076938056458</v>
      </c>
      <c r="I163">
        <f t="shared" si="31"/>
        <v>34.687016112394701</v>
      </c>
      <c r="K163">
        <f t="shared" si="32"/>
        <v>1045.4180962947339</v>
      </c>
      <c r="L163">
        <f t="shared" si="33"/>
        <v>-0.81977933382848978</v>
      </c>
      <c r="M163">
        <f t="shared" si="34"/>
        <v>7.8416409351820713E-4</v>
      </c>
      <c r="N163" s="1">
        <f t="shared" si="35"/>
        <v>578214.42127990874</v>
      </c>
      <c r="Q163" s="3">
        <f t="shared" si="36"/>
        <v>20056532.947355174</v>
      </c>
      <c r="R163">
        <f t="shared" si="37"/>
        <v>12.668490024984273</v>
      </c>
      <c r="S163" s="3">
        <f t="shared" si="38"/>
        <v>39.953147856258582</v>
      </c>
      <c r="T163" s="3"/>
    </row>
    <row r="164" spans="1:20" x14ac:dyDescent="0.35">
      <c r="A164" s="2">
        <v>321.18470000000002</v>
      </c>
      <c r="B164">
        <v>57.218179999999997</v>
      </c>
      <c r="C164">
        <f t="shared" si="26"/>
        <v>310.59235000000001</v>
      </c>
      <c r="D164">
        <f t="shared" si="27"/>
        <v>0.13590522399999999</v>
      </c>
      <c r="E164">
        <f t="shared" si="28"/>
        <v>12.630459297134891</v>
      </c>
      <c r="G164">
        <f t="shared" si="29"/>
        <v>2.9192145625674959E-3</v>
      </c>
      <c r="H164">
        <f t="shared" si="30"/>
        <v>1620.6210883687093</v>
      </c>
      <c r="I164">
        <f t="shared" si="31"/>
        <v>34.810587425027322</v>
      </c>
      <c r="K164">
        <f t="shared" si="32"/>
        <v>1045.5602494338332</v>
      </c>
      <c r="L164">
        <f t="shared" si="33"/>
        <v>-0.81981863195485538</v>
      </c>
      <c r="M164">
        <f t="shared" si="34"/>
        <v>7.8409506520430935E-4</v>
      </c>
      <c r="N164" s="1">
        <f t="shared" si="35"/>
        <v>564403.76746797713</v>
      </c>
      <c r="Q164" s="3">
        <f t="shared" si="36"/>
        <v>19647226.690458808</v>
      </c>
      <c r="R164">
        <f t="shared" si="37"/>
        <v>12.630459297134891</v>
      </c>
      <c r="S164" s="3">
        <f t="shared" si="38"/>
        <v>39.760751621171757</v>
      </c>
      <c r="T164" s="3"/>
    </row>
    <row r="165" spans="1:20" x14ac:dyDescent="0.35">
      <c r="A165" s="2">
        <v>320.84440000000001</v>
      </c>
      <c r="B165">
        <v>57.056690000000003</v>
      </c>
      <c r="C165">
        <f t="shared" si="26"/>
        <v>310.42219999999998</v>
      </c>
      <c r="D165">
        <f t="shared" si="27"/>
        <v>0.13593244799999998</v>
      </c>
      <c r="E165">
        <f t="shared" si="28"/>
        <v>12.592289222952861</v>
      </c>
      <c r="G165">
        <f t="shared" si="29"/>
        <v>2.9308766279182441E-3</v>
      </c>
      <c r="H165">
        <f t="shared" si="30"/>
        <v>1620.1437036307052</v>
      </c>
      <c r="I165">
        <f t="shared" si="31"/>
        <v>34.932360777024613</v>
      </c>
      <c r="K165">
        <f t="shared" si="32"/>
        <v>1045.6997448763511</v>
      </c>
      <c r="L165">
        <f t="shared" si="33"/>
        <v>-0.81985749853873457</v>
      </c>
      <c r="M165">
        <f t="shared" si="34"/>
        <v>7.8402763561511509E-4</v>
      </c>
      <c r="N165" s="1">
        <f t="shared" si="35"/>
        <v>551026.4803884729</v>
      </c>
      <c r="Q165" s="3">
        <f t="shared" si="36"/>
        <v>19248655.810624212</v>
      </c>
      <c r="R165">
        <f t="shared" si="37"/>
        <v>12.592289222952861</v>
      </c>
      <c r="S165" s="3">
        <f t="shared" si="38"/>
        <v>39.570439353039617</v>
      </c>
      <c r="T165" s="3"/>
    </row>
    <row r="166" spans="1:20" x14ac:dyDescent="0.35">
      <c r="A166" s="2">
        <v>320.5104</v>
      </c>
      <c r="B166">
        <v>56.89432</v>
      </c>
      <c r="C166">
        <f t="shared" si="26"/>
        <v>310.2552</v>
      </c>
      <c r="D166">
        <f t="shared" si="27"/>
        <v>0.13595916799999999</v>
      </c>
      <c r="E166">
        <f t="shared" si="28"/>
        <v>12.553986796977163</v>
      </c>
      <c r="G166">
        <f t="shared" si="29"/>
        <v>2.942375304418543E-3</v>
      </c>
      <c r="H166">
        <f t="shared" si="30"/>
        <v>1619.6752538486992</v>
      </c>
      <c r="I166">
        <f t="shared" si="31"/>
        <v>35.052380344827114</v>
      </c>
      <c r="K166">
        <f t="shared" si="32"/>
        <v>1045.8366642843664</v>
      </c>
      <c r="L166">
        <f t="shared" si="33"/>
        <v>-0.81989593937298832</v>
      </c>
      <c r="M166">
        <f t="shared" si="34"/>
        <v>7.8396174792171557E-4</v>
      </c>
      <c r="N166" s="1">
        <f t="shared" si="35"/>
        <v>538063.29464550212</v>
      </c>
      <c r="Q166" s="3">
        <f t="shared" si="36"/>
        <v>18860399.253504917</v>
      </c>
      <c r="R166">
        <f t="shared" si="37"/>
        <v>12.553986796977163</v>
      </c>
      <c r="S166" s="3">
        <f t="shared" si="38"/>
        <v>39.382138721747175</v>
      </c>
      <c r="T166" s="3"/>
    </row>
    <row r="167" spans="1:20" x14ac:dyDescent="0.35">
      <c r="A167" s="2">
        <v>320.18259999999998</v>
      </c>
      <c r="B167">
        <v>56.731099999999998</v>
      </c>
      <c r="C167">
        <f t="shared" si="26"/>
        <v>310.09129999999999</v>
      </c>
      <c r="D167">
        <f t="shared" si="27"/>
        <v>0.13598539199999998</v>
      </c>
      <c r="E167">
        <f t="shared" si="28"/>
        <v>12.515557553417208</v>
      </c>
      <c r="G167">
        <f t="shared" si="29"/>
        <v>2.953711304008233E-3</v>
      </c>
      <c r="H167">
        <f t="shared" si="30"/>
        <v>1619.2155937784889</v>
      </c>
      <c r="I167">
        <f t="shared" si="31"/>
        <v>35.170655705209327</v>
      </c>
      <c r="K167">
        <f t="shared" si="32"/>
        <v>1045.9710483399408</v>
      </c>
      <c r="L167">
        <f t="shared" si="33"/>
        <v>-0.81993394962658384</v>
      </c>
      <c r="M167">
        <f t="shared" si="34"/>
        <v>7.8389736592413331E-4</v>
      </c>
      <c r="N167" s="1">
        <f t="shared" si="35"/>
        <v>525499.5240700955</v>
      </c>
      <c r="Q167" s="3">
        <f t="shared" si="36"/>
        <v>18482162.83432069</v>
      </c>
      <c r="R167">
        <f t="shared" si="37"/>
        <v>12.515557553417208</v>
      </c>
      <c r="S167" s="3">
        <f t="shared" si="38"/>
        <v>39.195832349052267</v>
      </c>
      <c r="T167" s="3"/>
    </row>
    <row r="168" spans="1:20" x14ac:dyDescent="0.35">
      <c r="A168" s="2">
        <v>319.86090000000002</v>
      </c>
      <c r="B168">
        <v>56.567070000000001</v>
      </c>
      <c r="C168">
        <f t="shared" si="26"/>
        <v>309.93045000000001</v>
      </c>
      <c r="D168">
        <f t="shared" si="27"/>
        <v>0.13601112799999998</v>
      </c>
      <c r="E168">
        <f t="shared" si="28"/>
        <v>12.477009234126786</v>
      </c>
      <c r="G168">
        <f t="shared" si="29"/>
        <v>2.9648854336928876E-3</v>
      </c>
      <c r="H168">
        <f t="shared" si="30"/>
        <v>1618.7645783447522</v>
      </c>
      <c r="I168">
        <f t="shared" si="31"/>
        <v>35.287197374852781</v>
      </c>
      <c r="K168">
        <f t="shared" si="32"/>
        <v>1046.1029377341279</v>
      </c>
      <c r="L168">
        <f t="shared" si="33"/>
        <v>-0.8199715251147025</v>
      </c>
      <c r="M168">
        <f t="shared" si="34"/>
        <v>7.838344540841948E-4</v>
      </c>
      <c r="N168" s="1">
        <f t="shared" si="35"/>
        <v>513321.02899071632</v>
      </c>
      <c r="Q168" s="3">
        <f t="shared" si="36"/>
        <v>18113660.466657933</v>
      </c>
      <c r="R168">
        <f t="shared" si="37"/>
        <v>12.477009234126786</v>
      </c>
      <c r="S168" s="3">
        <f t="shared" si="38"/>
        <v>39.011502520819995</v>
      </c>
      <c r="T168" s="3"/>
    </row>
    <row r="169" spans="1:20" x14ac:dyDescent="0.35">
      <c r="A169" s="2">
        <v>319.54520000000002</v>
      </c>
      <c r="B169">
        <v>56.402250000000002</v>
      </c>
      <c r="C169">
        <f t="shared" si="26"/>
        <v>309.77260000000001</v>
      </c>
      <c r="D169">
        <f t="shared" si="27"/>
        <v>0.13603638399999998</v>
      </c>
      <c r="E169">
        <f t="shared" si="28"/>
        <v>12.438345170950738</v>
      </c>
      <c r="G169">
        <f t="shared" si="29"/>
        <v>2.9758985941045202E-3</v>
      </c>
      <c r="H169">
        <f t="shared" si="30"/>
        <v>1618.3220626389339</v>
      </c>
      <c r="I169">
        <f t="shared" si="31"/>
        <v>35.402016794385915</v>
      </c>
      <c r="K169">
        <f t="shared" si="32"/>
        <v>1046.2323731669976</v>
      </c>
      <c r="L169">
        <f t="shared" si="33"/>
        <v>-0.82000866228269464</v>
      </c>
      <c r="M169">
        <f t="shared" si="34"/>
        <v>7.837729775083211E-4</v>
      </c>
      <c r="N169" s="1">
        <f t="shared" si="35"/>
        <v>501514.19292177761</v>
      </c>
      <c r="Q169" s="3">
        <f t="shared" si="36"/>
        <v>17754613.880439669</v>
      </c>
      <c r="R169">
        <f t="shared" si="37"/>
        <v>12.438345170950738</v>
      </c>
      <c r="S169" s="3">
        <f t="shared" si="38"/>
        <v>38.829131154876961</v>
      </c>
      <c r="T169" s="3"/>
    </row>
    <row r="170" spans="1:20" x14ac:dyDescent="0.35">
      <c r="A170" s="2">
        <v>319.2353</v>
      </c>
      <c r="B170">
        <v>56.236690000000003</v>
      </c>
      <c r="C170">
        <f t="shared" si="26"/>
        <v>309.61765000000003</v>
      </c>
      <c r="D170">
        <f t="shared" si="27"/>
        <v>0.13606117599999998</v>
      </c>
      <c r="E170">
        <f t="shared" si="28"/>
        <v>12.39957458547911</v>
      </c>
      <c r="G170">
        <f t="shared" si="29"/>
        <v>2.9867552886874149E-3</v>
      </c>
      <c r="H170">
        <f t="shared" si="30"/>
        <v>1617.8877617884275</v>
      </c>
      <c r="I170">
        <f t="shared" si="31"/>
        <v>35.515162892787515</v>
      </c>
      <c r="K170">
        <f t="shared" si="32"/>
        <v>1046.3594363499192</v>
      </c>
      <c r="L170">
        <f t="shared" si="33"/>
        <v>-0.8200453700757534</v>
      </c>
      <c r="M170">
        <f t="shared" si="34"/>
        <v>7.8371288257921077E-4</v>
      </c>
      <c r="N170" s="1">
        <f t="shared" si="35"/>
        <v>490062.22679080878</v>
      </c>
      <c r="Q170" s="3">
        <f t="shared" si="36"/>
        <v>17404639.812077753</v>
      </c>
      <c r="R170">
        <f t="shared" si="37"/>
        <v>12.39957458547911</v>
      </c>
      <c r="S170" s="3">
        <f t="shared" si="38"/>
        <v>38.648641287159407</v>
      </c>
      <c r="T170" s="3"/>
    </row>
    <row r="171" spans="1:20" x14ac:dyDescent="0.35">
      <c r="A171" s="2">
        <v>318.93119999999999</v>
      </c>
      <c r="B171">
        <v>56.070410000000003</v>
      </c>
      <c r="C171">
        <f t="shared" si="26"/>
        <v>309.46559999999999</v>
      </c>
      <c r="D171">
        <f t="shared" si="27"/>
        <v>0.13608550399999997</v>
      </c>
      <c r="E171">
        <f t="shared" si="28"/>
        <v>12.360701548344197</v>
      </c>
      <c r="G171">
        <f t="shared" si="29"/>
        <v>2.9974531192332732E-3</v>
      </c>
      <c r="H171">
        <f t="shared" si="30"/>
        <v>1617.4616713938724</v>
      </c>
      <c r="I171">
        <f t="shared" si="31"/>
        <v>35.626612604968031</v>
      </c>
      <c r="K171">
        <f t="shared" si="32"/>
        <v>1046.4841270023794</v>
      </c>
      <c r="L171">
        <f t="shared" si="33"/>
        <v>-0.82008163442566873</v>
      </c>
      <c r="M171">
        <f t="shared" si="34"/>
        <v>7.8365415515165677E-4</v>
      </c>
      <c r="N171" s="1">
        <f t="shared" si="35"/>
        <v>478956.25336120249</v>
      </c>
      <c r="Q171" s="3">
        <f t="shared" si="36"/>
        <v>17063588.893226478</v>
      </c>
      <c r="R171">
        <f t="shared" si="37"/>
        <v>12.360701548344197</v>
      </c>
      <c r="S171" s="3">
        <f t="shared" si="38"/>
        <v>38.47007151638153</v>
      </c>
      <c r="T171" s="3"/>
    </row>
    <row r="172" spans="1:20" x14ac:dyDescent="0.35">
      <c r="A172" s="2">
        <v>318.63279999999997</v>
      </c>
      <c r="B172">
        <v>55.903449999999999</v>
      </c>
      <c r="C172">
        <f t="shared" si="26"/>
        <v>309.31639999999999</v>
      </c>
      <c r="D172">
        <f t="shared" si="27"/>
        <v>0.13610937599999998</v>
      </c>
      <c r="E172">
        <f t="shared" si="28"/>
        <v>12.321733809138911</v>
      </c>
      <c r="G172">
        <f t="shared" si="29"/>
        <v>3.0079932577765645E-3</v>
      </c>
      <c r="H172">
        <f t="shared" si="30"/>
        <v>1617.04364703243</v>
      </c>
      <c r="I172">
        <f t="shared" si="31"/>
        <v>35.736380040446129</v>
      </c>
      <c r="K172">
        <f t="shared" si="32"/>
        <v>1046.6064858514555</v>
      </c>
      <c r="L172">
        <f t="shared" si="33"/>
        <v>-0.82011745357017563</v>
      </c>
      <c r="M172">
        <f t="shared" si="34"/>
        <v>7.8359676216126055E-4</v>
      </c>
      <c r="N172" s="1">
        <f t="shared" si="35"/>
        <v>468184.09216577251</v>
      </c>
      <c r="Q172" s="3">
        <f t="shared" si="36"/>
        <v>16731204.646527303</v>
      </c>
      <c r="R172">
        <f t="shared" si="37"/>
        <v>12.321733809138911</v>
      </c>
      <c r="S172" s="3">
        <f t="shared" si="38"/>
        <v>38.293402439067755</v>
      </c>
      <c r="T172" s="3"/>
    </row>
    <row r="173" spans="1:20" x14ac:dyDescent="0.35">
      <c r="A173" s="2">
        <v>318.33980000000003</v>
      </c>
      <c r="B173">
        <v>55.73583</v>
      </c>
      <c r="C173">
        <f t="shared" si="26"/>
        <v>309.16989999999998</v>
      </c>
      <c r="D173">
        <f t="shared" si="27"/>
        <v>0.13613281599999999</v>
      </c>
      <c r="E173">
        <f t="shared" si="28"/>
        <v>12.282673268141313</v>
      </c>
      <c r="G173">
        <f t="shared" si="29"/>
        <v>3.0183840707852516E-3</v>
      </c>
      <c r="H173">
        <f t="shared" si="30"/>
        <v>1616.6332643402511</v>
      </c>
      <c r="I173">
        <f t="shared" si="31"/>
        <v>35.84455414031968</v>
      </c>
      <c r="K173">
        <f t="shared" si="32"/>
        <v>1046.7266356484984</v>
      </c>
      <c r="L173">
        <f t="shared" si="33"/>
        <v>-0.82015285055386422</v>
      </c>
      <c r="M173">
        <f t="shared" si="34"/>
        <v>7.8354063288524171E-4</v>
      </c>
      <c r="N173" s="1">
        <f t="shared" si="35"/>
        <v>457726.90477853821</v>
      </c>
      <c r="Q173" s="3">
        <f t="shared" si="36"/>
        <v>16407016.819815263</v>
      </c>
      <c r="R173">
        <f t="shared" si="37"/>
        <v>12.282673268141313</v>
      </c>
      <c r="S173" s="3">
        <f t="shared" si="38"/>
        <v>38.118494260595249</v>
      </c>
      <c r="T173" s="3"/>
    </row>
    <row r="174" spans="1:20" x14ac:dyDescent="0.35">
      <c r="A174" s="2">
        <v>318.0523</v>
      </c>
      <c r="B174">
        <v>55.567590000000003</v>
      </c>
      <c r="C174">
        <f t="shared" si="26"/>
        <v>309.02615000000003</v>
      </c>
      <c r="D174">
        <f t="shared" si="27"/>
        <v>0.13615581599999999</v>
      </c>
      <c r="E174">
        <f t="shared" si="28"/>
        <v>12.243529134297136</v>
      </c>
      <c r="G174">
        <f t="shared" si="29"/>
        <v>3.0286198526549013E-3</v>
      </c>
      <c r="H174">
        <f t="shared" si="30"/>
        <v>1616.2306594086083</v>
      </c>
      <c r="I174">
        <f t="shared" si="31"/>
        <v>35.951077268373417</v>
      </c>
      <c r="K174">
        <f t="shared" si="32"/>
        <v>1046.844535130231</v>
      </c>
      <c r="L174">
        <f t="shared" si="33"/>
        <v>-0.82018780079890474</v>
      </c>
      <c r="M174">
        <f t="shared" si="34"/>
        <v>7.834857739376465E-4</v>
      </c>
      <c r="N174" s="1">
        <f t="shared" si="35"/>
        <v>447580.62637772365</v>
      </c>
      <c r="Q174" s="3">
        <f t="shared" si="36"/>
        <v>16091005.682732517</v>
      </c>
      <c r="R174">
        <f t="shared" si="37"/>
        <v>12.243529134297136</v>
      </c>
      <c r="S174" s="3">
        <f t="shared" si="38"/>
        <v>37.945444425746345</v>
      </c>
      <c r="T174" s="3"/>
    </row>
    <row r="175" spans="1:20" x14ac:dyDescent="0.35">
      <c r="A175" s="2">
        <v>317.77</v>
      </c>
      <c r="B175">
        <v>55.398760000000003</v>
      </c>
      <c r="C175">
        <f t="shared" si="26"/>
        <v>308.88499999999999</v>
      </c>
      <c r="D175">
        <f t="shared" si="27"/>
        <v>0.13617839999999998</v>
      </c>
      <c r="E175">
        <f t="shared" si="28"/>
        <v>12.204305528630092</v>
      </c>
      <c r="G175">
        <f t="shared" si="29"/>
        <v>3.0387091941909139E-3</v>
      </c>
      <c r="H175">
        <f t="shared" si="30"/>
        <v>1615.8354082811622</v>
      </c>
      <c r="I175">
        <f t="shared" si="31"/>
        <v>36.056040542723352</v>
      </c>
      <c r="K175">
        <f t="shared" si="32"/>
        <v>1046.9603070726771</v>
      </c>
      <c r="L175">
        <f t="shared" si="33"/>
        <v>-0.82022232873219458</v>
      </c>
      <c r="M175">
        <f t="shared" si="34"/>
        <v>7.8343211599449594E-4</v>
      </c>
      <c r="N175" s="1">
        <f t="shared" si="35"/>
        <v>437727.39150870498</v>
      </c>
      <c r="Q175" s="3">
        <f t="shared" si="36"/>
        <v>15782716.574898405</v>
      </c>
      <c r="R175">
        <f t="shared" si="37"/>
        <v>12.204305528630092</v>
      </c>
      <c r="S175" s="3">
        <f t="shared" si="38"/>
        <v>37.774109985399626</v>
      </c>
      <c r="T175" s="3"/>
    </row>
    <row r="176" spans="1:20" x14ac:dyDescent="0.35">
      <c r="A176" s="2">
        <v>317.49299999999999</v>
      </c>
      <c r="B176">
        <v>55.229370000000003</v>
      </c>
      <c r="C176">
        <f t="shared" si="26"/>
        <v>308.74649999999997</v>
      </c>
      <c r="D176">
        <f t="shared" si="27"/>
        <v>0.13620056</v>
      </c>
      <c r="E176">
        <f t="shared" si="28"/>
        <v>12.165009453705624</v>
      </c>
      <c r="G176">
        <f t="shared" si="29"/>
        <v>3.0486464997275808E-3</v>
      </c>
      <c r="H176">
        <f t="shared" si="30"/>
        <v>1615.4476472449389</v>
      </c>
      <c r="I176">
        <f t="shared" si="31"/>
        <v>36.159387415634995</v>
      </c>
      <c r="K176">
        <f t="shared" si="32"/>
        <v>1047.07391022306</v>
      </c>
      <c r="L176">
        <f t="shared" si="33"/>
        <v>-0.82025641052412834</v>
      </c>
      <c r="M176">
        <f t="shared" si="34"/>
        <v>7.833796664357607E-4</v>
      </c>
      <c r="N176" s="1">
        <f t="shared" si="35"/>
        <v>428163.75491129485</v>
      </c>
      <c r="Q176" s="3">
        <f t="shared" si="36"/>
        <v>15482139.091170501</v>
      </c>
      <c r="R176">
        <f t="shared" si="37"/>
        <v>12.165009453705624</v>
      </c>
      <c r="S176" s="3">
        <f t="shared" si="38"/>
        <v>37.604589120744109</v>
      </c>
      <c r="T176" s="3"/>
    </row>
    <row r="177" spans="1:20" x14ac:dyDescent="0.35">
      <c r="A177" s="2">
        <v>317.22109999999998</v>
      </c>
      <c r="B177">
        <v>55.059449999999998</v>
      </c>
      <c r="C177">
        <f t="shared" si="26"/>
        <v>308.61054999999999</v>
      </c>
      <c r="D177">
        <f t="shared" si="27"/>
        <v>0.13622231199999998</v>
      </c>
      <c r="E177">
        <f t="shared" si="28"/>
        <v>12.125645760585829</v>
      </c>
      <c r="G177">
        <f t="shared" si="29"/>
        <v>3.0584369692591151E-3</v>
      </c>
      <c r="H177">
        <f t="shared" si="30"/>
        <v>1615.0670926871007</v>
      </c>
      <c r="I177">
        <f t="shared" si="31"/>
        <v>36.261173603543504</v>
      </c>
      <c r="K177">
        <f t="shared" si="32"/>
        <v>1047.1854263671753</v>
      </c>
      <c r="L177">
        <f t="shared" si="33"/>
        <v>-0.82029005950593181</v>
      </c>
      <c r="M177">
        <f t="shared" si="34"/>
        <v>7.8332837609441008E-4</v>
      </c>
      <c r="N177" s="1">
        <f t="shared" si="35"/>
        <v>418876.14607387513</v>
      </c>
      <c r="Q177" s="3">
        <f t="shared" si="36"/>
        <v>15188940.651168033</v>
      </c>
      <c r="R177">
        <f t="shared" si="37"/>
        <v>12.125645760585829</v>
      </c>
      <c r="S177" s="3">
        <f t="shared" si="38"/>
        <v>37.436797504294361</v>
      </c>
      <c r="T177" s="3"/>
    </row>
    <row r="178" spans="1:20" x14ac:dyDescent="0.35">
      <c r="A178" s="2">
        <v>316.95420000000001</v>
      </c>
      <c r="B178">
        <v>54.889020000000002</v>
      </c>
      <c r="C178">
        <f t="shared" si="26"/>
        <v>308.47710000000001</v>
      </c>
      <c r="D178">
        <f t="shared" si="27"/>
        <v>0.13624366399999999</v>
      </c>
      <c r="E178">
        <f t="shared" si="28"/>
        <v>12.086217822210067</v>
      </c>
      <c r="G178">
        <f t="shared" si="29"/>
        <v>3.0680823143746094E-3</v>
      </c>
      <c r="H178">
        <f t="shared" si="30"/>
        <v>1614.6936011613832</v>
      </c>
      <c r="I178">
        <f t="shared" si="31"/>
        <v>36.361418471959837</v>
      </c>
      <c r="K178">
        <f t="shared" si="32"/>
        <v>1047.294896290007</v>
      </c>
      <c r="L178">
        <f t="shared" si="33"/>
        <v>-0.82032327730472177</v>
      </c>
      <c r="M178">
        <f t="shared" si="34"/>
        <v>7.8327821534381428E-4</v>
      </c>
      <c r="N178" s="1">
        <f t="shared" si="35"/>
        <v>409854.85255225911</v>
      </c>
      <c r="Q178" s="3">
        <f t="shared" si="36"/>
        <v>14902903.806416091</v>
      </c>
      <c r="R178">
        <f t="shared" si="37"/>
        <v>12.086217822210067</v>
      </c>
      <c r="S178" s="3">
        <f t="shared" si="38"/>
        <v>37.270710526208667</v>
      </c>
      <c r="T178" s="3"/>
    </row>
    <row r="179" spans="1:20" x14ac:dyDescent="0.35">
      <c r="A179" s="2">
        <v>316.69220000000001</v>
      </c>
      <c r="B179">
        <v>54.718119999999999</v>
      </c>
      <c r="C179">
        <f t="shared" si="26"/>
        <v>308.34609999999998</v>
      </c>
      <c r="D179">
        <f t="shared" si="27"/>
        <v>0.136264624</v>
      </c>
      <c r="E179">
        <f t="shared" si="28"/>
        <v>12.046733420700591</v>
      </c>
      <c r="G179">
        <f t="shared" si="29"/>
        <v>3.0775843238947109E-3</v>
      </c>
      <c r="H179">
        <f t="shared" si="30"/>
        <v>1614.3270293618775</v>
      </c>
      <c r="I179">
        <f t="shared" si="31"/>
        <v>36.460142136403874</v>
      </c>
      <c r="K179">
        <f t="shared" si="32"/>
        <v>1047.4023607850399</v>
      </c>
      <c r="L179">
        <f t="shared" si="33"/>
        <v>-0.82035606602445665</v>
      </c>
      <c r="M179">
        <f t="shared" si="34"/>
        <v>7.8322915503989366E-4</v>
      </c>
      <c r="N179" s="1">
        <f t="shared" si="35"/>
        <v>401090.49576202995</v>
      </c>
      <c r="Q179" s="3">
        <f t="shared" si="36"/>
        <v>14623816.485044308</v>
      </c>
      <c r="R179">
        <f t="shared" si="37"/>
        <v>12.046733420700591</v>
      </c>
      <c r="S179" s="3">
        <f t="shared" si="38"/>
        <v>37.106302813272038</v>
      </c>
      <c r="T179" s="3"/>
    </row>
    <row r="180" spans="1:20" x14ac:dyDescent="0.35">
      <c r="A180" s="2">
        <v>316.43490000000003</v>
      </c>
      <c r="B180">
        <v>54.546770000000002</v>
      </c>
      <c r="C180">
        <f t="shared" si="26"/>
        <v>308.21744999999999</v>
      </c>
      <c r="D180">
        <f t="shared" si="27"/>
        <v>0.13628520799999999</v>
      </c>
      <c r="E180">
        <f t="shared" si="28"/>
        <v>12.007195234276637</v>
      </c>
      <c r="G180">
        <f t="shared" si="29"/>
        <v>3.0869485080441406E-3</v>
      </c>
      <c r="H180">
        <f t="shared" si="30"/>
        <v>1613.9670942429009</v>
      </c>
      <c r="I180">
        <f t="shared" si="31"/>
        <v>36.557403306787776</v>
      </c>
      <c r="K180">
        <f t="shared" si="32"/>
        <v>1047.5079016735931</v>
      </c>
      <c r="L180">
        <f t="shared" si="33"/>
        <v>-0.82038844084909068</v>
      </c>
      <c r="M180">
        <f t="shared" si="34"/>
        <v>7.8318114788286002E-4</v>
      </c>
      <c r="N180" s="1">
        <f t="shared" si="35"/>
        <v>392570.72240845527</v>
      </c>
      <c r="Q180" s="3">
        <f t="shared" si="36"/>
        <v>14351366.22552293</v>
      </c>
      <c r="R180">
        <f t="shared" si="37"/>
        <v>12.007195234276637</v>
      </c>
      <c r="S180" s="3">
        <f t="shared" si="38"/>
        <v>36.943484642560129</v>
      </c>
      <c r="T180" s="3"/>
    </row>
    <row r="181" spans="1:20" x14ac:dyDescent="0.35">
      <c r="A181" s="2">
        <v>316.1825</v>
      </c>
      <c r="B181">
        <v>54.375</v>
      </c>
      <c r="C181">
        <f t="shared" si="26"/>
        <v>308.09125</v>
      </c>
      <c r="D181">
        <f t="shared" si="27"/>
        <v>0.13630539999999997</v>
      </c>
      <c r="E181">
        <f t="shared" si="28"/>
        <v>11.967610967723951</v>
      </c>
      <c r="G181">
        <f t="shared" si="29"/>
        <v>3.0961658684341975E-3</v>
      </c>
      <c r="H181">
        <f t="shared" si="30"/>
        <v>1613.6140724041825</v>
      </c>
      <c r="I181">
        <f t="shared" si="31"/>
        <v>36.653109970719719</v>
      </c>
      <c r="K181">
        <f t="shared" si="32"/>
        <v>1047.611436707617</v>
      </c>
      <c r="L181">
        <f t="shared" si="33"/>
        <v>-0.82042036694956533</v>
      </c>
      <c r="M181">
        <f t="shared" si="34"/>
        <v>7.8313422152772889E-4</v>
      </c>
      <c r="N181" s="1">
        <f t="shared" si="35"/>
        <v>384296.66348387755</v>
      </c>
      <c r="Q181" s="3">
        <f t="shared" si="36"/>
        <v>14085667.868055232</v>
      </c>
      <c r="R181">
        <f t="shared" si="37"/>
        <v>11.967610967723951</v>
      </c>
      <c r="S181" s="3">
        <f t="shared" si="38"/>
        <v>36.782419632646565</v>
      </c>
      <c r="T181" s="3"/>
    </row>
    <row r="182" spans="1:20" x14ac:dyDescent="0.35">
      <c r="A182" s="2">
        <v>315.93459999999999</v>
      </c>
      <c r="B182">
        <v>54.202849999999998</v>
      </c>
      <c r="C182">
        <f t="shared" si="26"/>
        <v>307.96730000000002</v>
      </c>
      <c r="D182">
        <f t="shared" si="27"/>
        <v>0.13632523199999996</v>
      </c>
      <c r="E182">
        <f t="shared" si="28"/>
        <v>11.927986302638386</v>
      </c>
      <c r="G182">
        <f t="shared" si="29"/>
        <v>3.1052493534956538E-3</v>
      </c>
      <c r="H182">
        <f t="shared" si="30"/>
        <v>1613.2674013127039</v>
      </c>
      <c r="I182">
        <f t="shared" si="31"/>
        <v>36.747397979428257</v>
      </c>
      <c r="K182">
        <f t="shared" si="32"/>
        <v>1047.7131297638148</v>
      </c>
      <c r="L182">
        <f t="shared" si="33"/>
        <v>-0.82045188563213067</v>
      </c>
      <c r="M182">
        <f t="shared" si="34"/>
        <v>7.8308829232395371E-4</v>
      </c>
      <c r="N182" s="1">
        <f t="shared" si="35"/>
        <v>376249.97645383468</v>
      </c>
      <c r="Q182" s="3">
        <f t="shared" si="36"/>
        <v>13826207.624499574</v>
      </c>
      <c r="R182">
        <f t="shared" si="37"/>
        <v>11.927986302638386</v>
      </c>
      <c r="S182" s="3">
        <f t="shared" si="38"/>
        <v>36.622889238972114</v>
      </c>
      <c r="T182" s="3"/>
    </row>
    <row r="183" spans="1:20" x14ac:dyDescent="0.35">
      <c r="A183" s="2">
        <v>315.69119999999998</v>
      </c>
      <c r="B183">
        <v>54.030320000000003</v>
      </c>
      <c r="C183">
        <f t="shared" si="26"/>
        <v>307.84559999999999</v>
      </c>
      <c r="D183">
        <f t="shared" si="27"/>
        <v>0.13634470399999998</v>
      </c>
      <c r="E183">
        <f t="shared" si="28"/>
        <v>11.888320942777508</v>
      </c>
      <c r="G183">
        <f t="shared" si="29"/>
        <v>3.1141973999985195E-3</v>
      </c>
      <c r="H183">
        <f t="shared" si="30"/>
        <v>1612.9270780756567</v>
      </c>
      <c r="I183">
        <f t="shared" si="31"/>
        <v>36.840252430563197</v>
      </c>
      <c r="K183">
        <f t="shared" si="32"/>
        <v>1047.812980649318</v>
      </c>
      <c r="L183">
        <f t="shared" si="33"/>
        <v>-0.82048298816549936</v>
      </c>
      <c r="M183">
        <f t="shared" si="34"/>
        <v>7.8304335155025015E-4</v>
      </c>
      <c r="N183" s="1">
        <f t="shared" si="35"/>
        <v>368425.77785328944</v>
      </c>
      <c r="Q183" s="3">
        <f t="shared" si="36"/>
        <v>13572898.658041783</v>
      </c>
      <c r="R183">
        <f t="shared" si="37"/>
        <v>11.888320942777508</v>
      </c>
      <c r="S183" s="3">
        <f t="shared" si="38"/>
        <v>36.464928175617118</v>
      </c>
      <c r="T183" s="3"/>
    </row>
    <row r="184" spans="1:20" x14ac:dyDescent="0.35">
      <c r="A184" s="2">
        <v>315.45229999999998</v>
      </c>
      <c r="B184">
        <v>53.857460000000003</v>
      </c>
      <c r="C184">
        <f t="shared" si="26"/>
        <v>307.72614999999996</v>
      </c>
      <c r="D184">
        <f t="shared" si="27"/>
        <v>0.136363816</v>
      </c>
      <c r="E184">
        <f t="shared" si="28"/>
        <v>11.848625591410554</v>
      </c>
      <c r="G184">
        <f t="shared" si="29"/>
        <v>3.1230084659238377E-3</v>
      </c>
      <c r="H184">
        <f t="shared" si="30"/>
        <v>1612.5930998373658</v>
      </c>
      <c r="I184">
        <f t="shared" si="31"/>
        <v>36.931658636499712</v>
      </c>
      <c r="K184">
        <f t="shared" si="32"/>
        <v>1047.9109891730043</v>
      </c>
      <c r="L184">
        <f t="shared" si="33"/>
        <v>-0.82051366597687792</v>
      </c>
      <c r="M184">
        <f t="shared" si="34"/>
        <v>7.8299939064902359E-4</v>
      </c>
      <c r="N184" s="1">
        <f t="shared" si="35"/>
        <v>360819.32788487367</v>
      </c>
      <c r="Q184" s="3">
        <f t="shared" si="36"/>
        <v>13325656.246895416</v>
      </c>
      <c r="R184">
        <f t="shared" si="37"/>
        <v>11.848625591410554</v>
      </c>
      <c r="S184" s="3">
        <f t="shared" si="38"/>
        <v>36.308572367519346</v>
      </c>
      <c r="T184" s="3"/>
    </row>
    <row r="185" spans="1:20" x14ac:dyDescent="0.35">
      <c r="A185" s="2">
        <v>315.21769999999998</v>
      </c>
      <c r="B185">
        <v>53.684289999999997</v>
      </c>
      <c r="C185">
        <f t="shared" si="26"/>
        <v>307.60884999999996</v>
      </c>
      <c r="D185">
        <f t="shared" si="27"/>
        <v>0.13638258399999997</v>
      </c>
      <c r="E185">
        <f t="shared" si="28"/>
        <v>11.808902960806199</v>
      </c>
      <c r="G185">
        <f t="shared" si="29"/>
        <v>3.1316884422726288E-3</v>
      </c>
      <c r="H185">
        <f t="shared" si="30"/>
        <v>1612.2651842488835</v>
      </c>
      <c r="I185">
        <f t="shared" si="31"/>
        <v>37.021678980585818</v>
      </c>
      <c r="K185">
        <f t="shared" si="32"/>
        <v>1048.0072371999872</v>
      </c>
      <c r="L185">
        <f t="shared" si="33"/>
        <v>-0.82054393651921109</v>
      </c>
      <c r="M185">
        <f t="shared" si="34"/>
        <v>7.8295636460631597E-4</v>
      </c>
      <c r="N185" s="1">
        <f t="shared" si="35"/>
        <v>353419.74814667378</v>
      </c>
      <c r="Q185" s="3">
        <f t="shared" si="36"/>
        <v>13084192.461285647</v>
      </c>
      <c r="R185">
        <f t="shared" si="37"/>
        <v>11.808902960806199</v>
      </c>
      <c r="S185" s="3">
        <f t="shared" si="38"/>
        <v>36.153726393184456</v>
      </c>
      <c r="T185" s="3"/>
    </row>
    <row r="186" spans="1:20" x14ac:dyDescent="0.35">
      <c r="A186" s="2">
        <v>314.98750000000001</v>
      </c>
      <c r="B186">
        <v>53.510829999999999</v>
      </c>
      <c r="C186">
        <f t="shared" si="26"/>
        <v>307.49374999999998</v>
      </c>
      <c r="D186">
        <f t="shared" si="27"/>
        <v>0.13640099999999999</v>
      </c>
      <c r="E186">
        <f t="shared" si="28"/>
        <v>11.769157850748893</v>
      </c>
      <c r="G186">
        <f t="shared" si="29"/>
        <v>3.1402321820225287E-3</v>
      </c>
      <c r="H186">
        <f t="shared" si="30"/>
        <v>1611.9434684036262</v>
      </c>
      <c r="I186">
        <f t="shared" si="31"/>
        <v>37.11026132566537</v>
      </c>
      <c r="K186">
        <f t="shared" si="32"/>
        <v>1048.1016835231835</v>
      </c>
      <c r="L186">
        <f t="shared" si="33"/>
        <v>-0.82057377890316907</v>
      </c>
      <c r="M186">
        <f t="shared" si="34"/>
        <v>7.8291428379813149E-4</v>
      </c>
      <c r="N186" s="1">
        <f t="shared" si="35"/>
        <v>346225.85884622321</v>
      </c>
      <c r="Q186" s="3">
        <f t="shared" si="36"/>
        <v>12848532.099486275</v>
      </c>
      <c r="R186">
        <f t="shared" si="37"/>
        <v>11.769157850748893</v>
      </c>
      <c r="S186" s="3">
        <f t="shared" si="38"/>
        <v>36.000492099871387</v>
      </c>
      <c r="T186" s="3"/>
    </row>
    <row r="187" spans="1:20" x14ac:dyDescent="0.35">
      <c r="A187" s="2">
        <v>314.76130000000001</v>
      </c>
      <c r="B187">
        <v>53.3371</v>
      </c>
      <c r="C187">
        <f t="shared" si="26"/>
        <v>307.38065</v>
      </c>
      <c r="D187">
        <f t="shared" si="27"/>
        <v>0.13641909599999999</v>
      </c>
      <c r="E187">
        <f t="shared" si="28"/>
        <v>11.729391609514844</v>
      </c>
      <c r="G187">
        <f t="shared" si="29"/>
        <v>3.1486531552950003E-3</v>
      </c>
      <c r="H187">
        <f t="shared" si="30"/>
        <v>1611.6273907302539</v>
      </c>
      <c r="I187">
        <f t="shared" si="31"/>
        <v>37.197546514915061</v>
      </c>
      <c r="K187">
        <f t="shared" si="32"/>
        <v>1048.1944920821979</v>
      </c>
      <c r="L187">
        <f t="shared" si="33"/>
        <v>-0.82060323741172492</v>
      </c>
      <c r="M187">
        <f t="shared" si="34"/>
        <v>7.8287306755602979E-4</v>
      </c>
      <c r="N187" s="1">
        <f t="shared" si="35"/>
        <v>339221.07937377412</v>
      </c>
      <c r="Q187" s="3">
        <f t="shared" si="36"/>
        <v>12618191.878845656</v>
      </c>
      <c r="R187">
        <f t="shared" si="37"/>
        <v>11.729391609514844</v>
      </c>
      <c r="S187" s="3">
        <f t="shared" si="38"/>
        <v>35.848637699648215</v>
      </c>
      <c r="T187" s="3"/>
    </row>
    <row r="188" spans="1:20" x14ac:dyDescent="0.35">
      <c r="A188" s="2">
        <v>314.53930000000003</v>
      </c>
      <c r="B188">
        <v>53.163139999999999</v>
      </c>
      <c r="C188">
        <f t="shared" si="26"/>
        <v>307.26965000000001</v>
      </c>
      <c r="D188">
        <f t="shared" si="27"/>
        <v>0.136436856</v>
      </c>
      <c r="E188">
        <f t="shared" si="28"/>
        <v>11.689614131829599</v>
      </c>
      <c r="G188">
        <f t="shared" si="29"/>
        <v>3.1569425938936524E-3</v>
      </c>
      <c r="H188">
        <f t="shared" si="30"/>
        <v>1611.3172282417645</v>
      </c>
      <c r="I188">
        <f t="shared" si="31"/>
        <v>37.283444805493659</v>
      </c>
      <c r="K188">
        <f t="shared" si="32"/>
        <v>1048.2855806521552</v>
      </c>
      <c r="L188">
        <f t="shared" si="33"/>
        <v>-0.82063227874177702</v>
      </c>
      <c r="M188">
        <f t="shared" si="34"/>
        <v>7.828327450915127E-4</v>
      </c>
      <c r="N188" s="1">
        <f t="shared" si="35"/>
        <v>332407.72452258819</v>
      </c>
      <c r="Q188" s="3">
        <f t="shared" si="36"/>
        <v>12393305.050157657</v>
      </c>
      <c r="R188">
        <f t="shared" si="37"/>
        <v>11.689614131829599</v>
      </c>
      <c r="S188" s="3">
        <f t="shared" si="38"/>
        <v>35.698331390268308</v>
      </c>
      <c r="T188" s="3"/>
    </row>
    <row r="189" spans="1:20" x14ac:dyDescent="0.35">
      <c r="A189" s="2">
        <v>314.32130000000001</v>
      </c>
      <c r="B189">
        <v>52.988959999999999</v>
      </c>
      <c r="C189">
        <f t="shared" si="26"/>
        <v>307.16065000000003</v>
      </c>
      <c r="D189">
        <f t="shared" si="27"/>
        <v>0.13645429599999997</v>
      </c>
      <c r="E189">
        <f t="shared" si="28"/>
        <v>11.649825960774443</v>
      </c>
      <c r="G189">
        <f t="shared" si="29"/>
        <v>3.16510666150005E-3</v>
      </c>
      <c r="H189">
        <f t="shared" si="30"/>
        <v>1611.0126990905185</v>
      </c>
      <c r="I189">
        <f t="shared" si="31"/>
        <v>37.368021199219527</v>
      </c>
      <c r="K189">
        <f t="shared" si="32"/>
        <v>1048.3750311304657</v>
      </c>
      <c r="L189">
        <f t="shared" si="33"/>
        <v>-0.82066092193051032</v>
      </c>
      <c r="M189">
        <f t="shared" si="34"/>
        <v>7.8279327298131989E-4</v>
      </c>
      <c r="N189" s="1">
        <f t="shared" si="35"/>
        <v>325775.88754212536</v>
      </c>
      <c r="Q189" s="3">
        <f t="shared" si="36"/>
        <v>12173600.271868696</v>
      </c>
      <c r="R189">
        <f t="shared" si="37"/>
        <v>11.649825960774443</v>
      </c>
      <c r="S189" s="3">
        <f t="shared" si="38"/>
        <v>35.549472818429294</v>
      </c>
      <c r="T189" s="3"/>
    </row>
    <row r="190" spans="1:20" x14ac:dyDescent="0.35">
      <c r="A190" s="2">
        <v>314.10730000000001</v>
      </c>
      <c r="B190">
        <v>52.814549999999997</v>
      </c>
      <c r="C190">
        <f t="shared" si="26"/>
        <v>307.05365</v>
      </c>
      <c r="D190">
        <f t="shared" si="27"/>
        <v>0.13647141599999998</v>
      </c>
      <c r="E190">
        <f t="shared" si="28"/>
        <v>11.610024622298928</v>
      </c>
      <c r="G190">
        <f t="shared" si="29"/>
        <v>3.1731441051693343E-3</v>
      </c>
      <c r="H190">
        <f t="shared" si="30"/>
        <v>1610.713800948806</v>
      </c>
      <c r="I190">
        <f t="shared" si="31"/>
        <v>37.451263806008996</v>
      </c>
      <c r="K190">
        <f t="shared" si="32"/>
        <v>1048.4628433587916</v>
      </c>
      <c r="L190">
        <f t="shared" si="33"/>
        <v>-0.82068916015287652</v>
      </c>
      <c r="M190">
        <f t="shared" si="34"/>
        <v>7.8275464443142953E-4</v>
      </c>
      <c r="N190" s="1">
        <f t="shared" si="35"/>
        <v>319321.9873857252</v>
      </c>
      <c r="Q190" s="3">
        <f t="shared" si="36"/>
        <v>11959011.988641871</v>
      </c>
      <c r="R190">
        <f t="shared" si="37"/>
        <v>11.610024622298928</v>
      </c>
      <c r="S190" s="3">
        <f t="shared" si="38"/>
        <v>35.402096442873656</v>
      </c>
      <c r="T190" s="3"/>
    </row>
    <row r="191" spans="1:20" x14ac:dyDescent="0.35">
      <c r="A191" s="2">
        <v>313.89710000000002</v>
      </c>
      <c r="B191">
        <v>52.64</v>
      </c>
      <c r="C191">
        <f t="shared" si="26"/>
        <v>306.94855000000001</v>
      </c>
      <c r="D191">
        <f t="shared" si="27"/>
        <v>0.13648823199999999</v>
      </c>
      <c r="E191">
        <f t="shared" si="28"/>
        <v>11.570228267005467</v>
      </c>
      <c r="G191">
        <f t="shared" si="29"/>
        <v>3.1810612334631783E-3</v>
      </c>
      <c r="H191">
        <f t="shared" si="30"/>
        <v>1610.4202522365388</v>
      </c>
      <c r="I191">
        <f t="shared" si="31"/>
        <v>37.533239011943884</v>
      </c>
      <c r="K191">
        <f t="shared" si="32"/>
        <v>1048.5490992521952</v>
      </c>
      <c r="L191">
        <f t="shared" si="33"/>
        <v>-0.8207170132653796</v>
      </c>
      <c r="M191">
        <f t="shared" si="34"/>
        <v>7.8271681683833312E-4</v>
      </c>
      <c r="N191" s="1">
        <f t="shared" si="35"/>
        <v>313036.58984437562</v>
      </c>
      <c r="Q191" s="3">
        <f t="shared" si="36"/>
        <v>11749277.146112796</v>
      </c>
      <c r="R191">
        <f t="shared" si="37"/>
        <v>11.570228267005467</v>
      </c>
      <c r="S191" s="3">
        <f t="shared" si="38"/>
        <v>35.256098337573256</v>
      </c>
      <c r="T191" s="3"/>
    </row>
    <row r="192" spans="1:20" x14ac:dyDescent="0.35">
      <c r="A192" s="2">
        <v>313.69069999999999</v>
      </c>
      <c r="B192">
        <v>52.465299999999999</v>
      </c>
      <c r="C192">
        <f t="shared" si="26"/>
        <v>306.84535</v>
      </c>
      <c r="D192">
        <f t="shared" si="27"/>
        <v>0.13650474399999998</v>
      </c>
      <c r="E192">
        <f t="shared" si="28"/>
        <v>11.530434429443712</v>
      </c>
      <c r="G192">
        <f t="shared" si="29"/>
        <v>3.1888568920702687E-3</v>
      </c>
      <c r="H192">
        <f t="shared" si="30"/>
        <v>1610.1320508074018</v>
      </c>
      <c r="I192">
        <f t="shared" si="31"/>
        <v>37.613935874348954</v>
      </c>
      <c r="K192">
        <f t="shared" si="32"/>
        <v>1048.6337986640347</v>
      </c>
      <c r="L192">
        <f t="shared" si="33"/>
        <v>-0.8207444750162125</v>
      </c>
      <c r="M192">
        <f t="shared" si="34"/>
        <v>7.8267978398354658E-4</v>
      </c>
      <c r="N192" s="1">
        <f t="shared" si="35"/>
        <v>306916.46368118975</v>
      </c>
      <c r="Q192" s="3">
        <f t="shared" si="36"/>
        <v>11544336.183686221</v>
      </c>
      <c r="R192">
        <f t="shared" si="37"/>
        <v>11.530434429443712</v>
      </c>
      <c r="S192" s="3">
        <f t="shared" si="38"/>
        <v>35.111511632235192</v>
      </c>
      <c r="T192" s="3"/>
    </row>
    <row r="193" spans="1:20" x14ac:dyDescent="0.35">
      <c r="A193" s="2">
        <v>313.488</v>
      </c>
      <c r="B193">
        <v>52.290480000000002</v>
      </c>
      <c r="C193">
        <f t="shared" si="26"/>
        <v>306.74400000000003</v>
      </c>
      <c r="D193">
        <f t="shared" si="27"/>
        <v>0.13652095999999997</v>
      </c>
      <c r="E193">
        <f t="shared" si="28"/>
        <v>11.490648761919051</v>
      </c>
      <c r="G193">
        <f t="shared" si="29"/>
        <v>3.1965337355231993E-3</v>
      </c>
      <c r="H193">
        <f t="shared" si="30"/>
        <v>1609.8490549408737</v>
      </c>
      <c r="I193">
        <f t="shared" si="31"/>
        <v>37.693382856512613</v>
      </c>
      <c r="K193">
        <f t="shared" si="32"/>
        <v>1048.7169824878315</v>
      </c>
      <c r="L193">
        <f t="shared" si="33"/>
        <v>-0.82077155265149582</v>
      </c>
      <c r="M193">
        <f t="shared" si="34"/>
        <v>7.8264352190083794E-4</v>
      </c>
      <c r="N193" s="1">
        <f t="shared" si="35"/>
        <v>300955.53905180458</v>
      </c>
      <c r="Q193" s="3">
        <f t="shared" si="36"/>
        <v>11344032.356267802</v>
      </c>
      <c r="R193">
        <f t="shared" si="37"/>
        <v>11.490648761919051</v>
      </c>
      <c r="S193" s="3">
        <f t="shared" si="38"/>
        <v>34.968299577430876</v>
      </c>
      <c r="T193" s="3"/>
    </row>
    <row r="194" spans="1:20" x14ac:dyDescent="0.35">
      <c r="A194" s="2">
        <v>313.28890000000001</v>
      </c>
      <c r="B194">
        <v>52.115569999999998</v>
      </c>
      <c r="C194">
        <f t="shared" si="26"/>
        <v>306.64445000000001</v>
      </c>
      <c r="D194">
        <f t="shared" si="27"/>
        <v>0.13653688799999997</v>
      </c>
      <c r="E194">
        <f t="shared" si="28"/>
        <v>11.450876923458225</v>
      </c>
      <c r="G194">
        <f t="shared" si="29"/>
        <v>3.2040944753312095E-3</v>
      </c>
      <c r="H194">
        <f t="shared" si="30"/>
        <v>1609.5711230217512</v>
      </c>
      <c r="I194">
        <f t="shared" si="31"/>
        <v>37.771608965678524</v>
      </c>
      <c r="K194">
        <f t="shared" si="32"/>
        <v>1048.7986916240866</v>
      </c>
      <c r="L194">
        <f t="shared" si="33"/>
        <v>-0.8207982537379912</v>
      </c>
      <c r="M194">
        <f t="shared" si="34"/>
        <v>7.826080069445624E-4</v>
      </c>
      <c r="N194" s="1">
        <f t="shared" si="35"/>
        <v>295147.92840126756</v>
      </c>
      <c r="Q194" s="3">
        <f t="shared" si="36"/>
        <v>11148212.138602762</v>
      </c>
      <c r="R194">
        <f t="shared" si="37"/>
        <v>11.450876923458225</v>
      </c>
      <c r="S194" s="3">
        <f t="shared" si="38"/>
        <v>34.826424073337826</v>
      </c>
      <c r="T194" s="3"/>
    </row>
    <row r="195" spans="1:20" x14ac:dyDescent="0.35">
      <c r="A195" s="2">
        <v>313.09339999999997</v>
      </c>
      <c r="B195">
        <v>51.940570000000001</v>
      </c>
      <c r="C195">
        <f t="shared" si="26"/>
        <v>306.54669999999999</v>
      </c>
      <c r="D195">
        <f t="shared" si="27"/>
        <v>0.13655252799999998</v>
      </c>
      <c r="E195">
        <f t="shared" si="28"/>
        <v>11.411118657576228</v>
      </c>
      <c r="G195">
        <f t="shared" si="29"/>
        <v>3.2115380661398296E-3</v>
      </c>
      <c r="H195">
        <f t="shared" si="30"/>
        <v>1609.2982531037412</v>
      </c>
      <c r="I195">
        <f t="shared" si="31"/>
        <v>37.848604308629099</v>
      </c>
      <c r="K195">
        <f t="shared" si="32"/>
        <v>1048.8789259389146</v>
      </c>
      <c r="L195">
        <f t="shared" si="33"/>
        <v>-0.82082457266569642</v>
      </c>
      <c r="M195">
        <f t="shared" si="34"/>
        <v>7.825732335416378E-4</v>
      </c>
      <c r="N195" s="1">
        <f t="shared" si="35"/>
        <v>289490.80106201675</v>
      </c>
      <c r="Q195" s="3">
        <f t="shared" si="36"/>
        <v>10956822.780384336</v>
      </c>
      <c r="R195">
        <f t="shared" si="37"/>
        <v>11.411118657576228</v>
      </c>
      <c r="S195" s="3">
        <f t="shared" si="38"/>
        <v>34.685917801465671</v>
      </c>
      <c r="T195" s="3"/>
    </row>
    <row r="196" spans="1:20" x14ac:dyDescent="0.35">
      <c r="A196" s="2">
        <v>312.90140000000002</v>
      </c>
      <c r="B196">
        <v>51.765520000000002</v>
      </c>
      <c r="C196">
        <f t="shared" si="26"/>
        <v>306.45069999999998</v>
      </c>
      <c r="D196">
        <f t="shared" si="27"/>
        <v>0.13656788799999997</v>
      </c>
      <c r="E196">
        <f t="shared" si="28"/>
        <v>11.371381828794192</v>
      </c>
      <c r="G196">
        <f t="shared" si="29"/>
        <v>3.218867299898398E-3</v>
      </c>
      <c r="H196">
        <f t="shared" si="30"/>
        <v>1609.0303037198755</v>
      </c>
      <c r="I196">
        <f t="shared" si="31"/>
        <v>37.924398663831546</v>
      </c>
      <c r="K196">
        <f t="shared" si="32"/>
        <v>1048.9577263424715</v>
      </c>
      <c r="L196">
        <f t="shared" si="33"/>
        <v>-0.82085051746399507</v>
      </c>
      <c r="M196">
        <f t="shared" si="34"/>
        <v>7.825391785102288E-4</v>
      </c>
      <c r="N196" s="1">
        <f t="shared" si="35"/>
        <v>283978.54429240595</v>
      </c>
      <c r="Q196" s="3">
        <f t="shared" si="36"/>
        <v>10769715.525719747</v>
      </c>
      <c r="R196">
        <f t="shared" si="37"/>
        <v>11.371381828794192</v>
      </c>
      <c r="S196" s="3">
        <f t="shared" si="38"/>
        <v>34.546741679979263</v>
      </c>
      <c r="T196" s="3"/>
    </row>
    <row r="197" spans="1:20" x14ac:dyDescent="0.35">
      <c r="A197" s="2">
        <v>312.71289999999999</v>
      </c>
      <c r="B197">
        <v>51.590429999999998</v>
      </c>
      <c r="C197">
        <f t="shared" si="26"/>
        <v>306.35645</v>
      </c>
      <c r="D197">
        <f t="shared" si="27"/>
        <v>0.13658296799999997</v>
      </c>
      <c r="E197">
        <f t="shared" si="28"/>
        <v>11.331668381961066</v>
      </c>
      <c r="G197">
        <f t="shared" si="29"/>
        <v>3.2260811904801789E-3</v>
      </c>
      <c r="H197">
        <f t="shared" si="30"/>
        <v>1608.7672730325571</v>
      </c>
      <c r="I197">
        <f t="shared" si="31"/>
        <v>37.998982709106336</v>
      </c>
      <c r="K197">
        <f t="shared" si="32"/>
        <v>1049.0350927077843</v>
      </c>
      <c r="L197">
        <f t="shared" si="33"/>
        <v>-0.82087608287321634</v>
      </c>
      <c r="M197">
        <f t="shared" si="34"/>
        <v>7.825058366296968E-4</v>
      </c>
      <c r="N197" s="1">
        <f t="shared" si="35"/>
        <v>278608.54685413104</v>
      </c>
      <c r="Q197" s="3">
        <f t="shared" si="36"/>
        <v>10586841.354519367</v>
      </c>
      <c r="R197">
        <f t="shared" si="37"/>
        <v>11.331668381961066</v>
      </c>
      <c r="S197" s="3">
        <f t="shared" si="38"/>
        <v>34.408928592565964</v>
      </c>
      <c r="T197" s="3"/>
    </row>
    <row r="198" spans="1:20" x14ac:dyDescent="0.35">
      <c r="A198" s="2">
        <v>312.52760000000001</v>
      </c>
      <c r="B198">
        <v>51.415320000000001</v>
      </c>
      <c r="C198">
        <f t="shared" si="26"/>
        <v>306.2638</v>
      </c>
      <c r="D198">
        <f t="shared" si="27"/>
        <v>0.136597792</v>
      </c>
      <c r="E198">
        <f t="shared" si="28"/>
        <v>11.291980473593599</v>
      </c>
      <c r="G198">
        <f t="shared" si="29"/>
        <v>3.2331902900829546E-3</v>
      </c>
      <c r="H198">
        <f t="shared" si="30"/>
        <v>1608.508740694092</v>
      </c>
      <c r="I198">
        <f t="shared" si="31"/>
        <v>38.072466368458578</v>
      </c>
      <c r="K198">
        <f t="shared" si="32"/>
        <v>1049.1111480445688</v>
      </c>
      <c r="L198">
        <f t="shared" si="33"/>
        <v>-0.82090130463590683</v>
      </c>
      <c r="M198">
        <f t="shared" si="34"/>
        <v>7.8247314992885091E-4</v>
      </c>
      <c r="N198" s="1">
        <f t="shared" si="35"/>
        <v>273369.81935154059</v>
      </c>
      <c r="Q198" s="3">
        <f t="shared" si="36"/>
        <v>10407863.253413126</v>
      </c>
      <c r="R198">
        <f t="shared" si="37"/>
        <v>11.291980473593599</v>
      </c>
      <c r="S198" s="3">
        <f t="shared" si="38"/>
        <v>34.272290272900463</v>
      </c>
      <c r="T198" s="3"/>
    </row>
    <row r="199" spans="1:20" x14ac:dyDescent="0.35">
      <c r="A199" s="2">
        <v>312.34570000000002</v>
      </c>
      <c r="B199">
        <v>51.240209999999998</v>
      </c>
      <c r="C199">
        <f t="shared" ref="C199:C229" si="39">AVERAGE($C$3,A199)</f>
        <v>306.17285000000004</v>
      </c>
      <c r="D199">
        <f t="shared" ref="D199:D229" si="40">-0.00016*(C199)+0.1856</f>
        <v>0.13661234399999997</v>
      </c>
      <c r="E199">
        <f t="shared" ref="E199:E229" si="41">B199*$B$3/D199</f>
        <v>11.252323582120809</v>
      </c>
      <c r="G199">
        <f t="shared" ref="G199:G229" si="42">4.56618E-17*(C199^6)-0.000000000000142118*(C199^5) + 0.000000000182707*(C199^4) - 0.000000124213*(C199^3) + 0.0000471237*(C199^2) - 0.00946958*(C199) + 0.789381</f>
        <v>3.2401860244121172E-3</v>
      </c>
      <c r="H199">
        <f t="shared" ref="H199:H229" si="43">0.000000032243*(C199^4) - 0.000055134*(C199^3) + 0.034427*(C199^2) - 6.4879*(C199) + 1666.5</f>
        <v>1608.2549840659112</v>
      </c>
      <c r="I199">
        <f t="shared" ref="I199:I229" si="44">G199*H199/D199</f>
        <v>38.144761816410231</v>
      </c>
      <c r="K199">
        <f t="shared" ref="K199:K229" si="45" xml:space="preserve"> -0.000001739309*(C199^3) + 0.001734417*(C199^2) - 1.393851*(C199) + 1363.278</f>
        <v>1049.1858101474481</v>
      </c>
      <c r="L199">
        <f t="shared" ref="L199:L229" si="46">-0.000005217927*(C199^2)+0.003468834*(C199)-1.393851</f>
        <v>-0.82092615074509756</v>
      </c>
      <c r="M199">
        <f t="shared" ref="M199:M229" si="47">-1/K199*L199</f>
        <v>7.8244114894169994E-4</v>
      </c>
      <c r="N199" s="1">
        <f t="shared" ref="N199:N229" si="48">9.81*M199*(A199-300)*$B$3^3*K199^2/(G199^2)</f>
        <v>268265.67073896999</v>
      </c>
      <c r="Q199" s="3">
        <f t="shared" ref="Q199:Q229" si="49">N199*I199</f>
        <v>10232930.113857541</v>
      </c>
      <c r="R199">
        <f t="shared" ref="R199:R229" si="50">E199</f>
        <v>11.252323582120809</v>
      </c>
      <c r="S199" s="3">
        <f t="shared" ref="S199:S229" si="51">2+(0.589*Q199^(1/4))/((1+(0.469/I199)^(9/16))^(4/9))</f>
        <v>34.13700530190907</v>
      </c>
      <c r="T199" s="3"/>
    </row>
    <row r="200" spans="1:20" x14ac:dyDescent="0.35">
      <c r="A200" s="2">
        <v>312.16699999999997</v>
      </c>
      <c r="B200">
        <v>51.065109999999997</v>
      </c>
      <c r="C200">
        <f t="shared" si="39"/>
        <v>306.08349999999996</v>
      </c>
      <c r="D200">
        <f t="shared" si="40"/>
        <v>0.13662663999999999</v>
      </c>
      <c r="E200">
        <f t="shared" si="41"/>
        <v>11.212698343456298</v>
      </c>
      <c r="G200">
        <f t="shared" si="42"/>
        <v>3.2470751969658762E-3</v>
      </c>
      <c r="H200">
        <f t="shared" si="43"/>
        <v>1608.005722484053</v>
      </c>
      <c r="I200">
        <f t="shared" si="44"/>
        <v>38.215940156745148</v>
      </c>
      <c r="K200">
        <f t="shared" si="45"/>
        <v>1049.2591609926249</v>
      </c>
      <c r="L200">
        <f t="shared" si="46"/>
        <v>-0.82095064381924554</v>
      </c>
      <c r="M200">
        <f t="shared" si="47"/>
        <v>7.8240979382310672E-4</v>
      </c>
      <c r="N200" s="1">
        <f t="shared" si="48"/>
        <v>263288.2054947337</v>
      </c>
      <c r="Q200" s="3">
        <f t="shared" si="49"/>
        <v>10061806.305163562</v>
      </c>
      <c r="R200">
        <f t="shared" si="50"/>
        <v>11.212698343456298</v>
      </c>
      <c r="S200" s="3">
        <f t="shared" si="51"/>
        <v>34.002956990735633</v>
      </c>
      <c r="T200" s="3"/>
    </row>
    <row r="201" spans="1:20" x14ac:dyDescent="0.35">
      <c r="A201" s="2">
        <v>311.99149999999997</v>
      </c>
      <c r="B201">
        <v>50.890059999999998</v>
      </c>
      <c r="C201">
        <f t="shared" si="39"/>
        <v>305.99574999999999</v>
      </c>
      <c r="D201">
        <f t="shared" si="40"/>
        <v>0.13664067999999999</v>
      </c>
      <c r="E201">
        <f t="shared" si="41"/>
        <v>11.173113307105908</v>
      </c>
      <c r="G201">
        <f t="shared" si="42"/>
        <v>3.2538569599219747E-3</v>
      </c>
      <c r="H201">
        <f t="shared" si="43"/>
        <v>1607.7609543664103</v>
      </c>
      <c r="I201">
        <f t="shared" si="44"/>
        <v>38.285993389786562</v>
      </c>
      <c r="K201">
        <f t="shared" si="45"/>
        <v>1049.3312004699803</v>
      </c>
      <c r="L201">
        <f t="shared" si="46"/>
        <v>-0.82097477938262176</v>
      </c>
      <c r="M201">
        <f t="shared" si="47"/>
        <v>7.8237908013687092E-4</v>
      </c>
      <c r="N201" s="1">
        <f t="shared" si="48"/>
        <v>258435.2620793471</v>
      </c>
      <c r="Q201" s="3">
        <f t="shared" si="49"/>
        <v>9894450.7356576398</v>
      </c>
      <c r="R201">
        <f t="shared" si="50"/>
        <v>11.173113307105908</v>
      </c>
      <c r="S201" s="3">
        <f t="shared" si="51"/>
        <v>33.870176439202353</v>
      </c>
      <c r="T201" s="3"/>
    </row>
    <row r="202" spans="1:20" x14ac:dyDescent="0.35">
      <c r="A202" s="2">
        <v>311.81909999999999</v>
      </c>
      <c r="B202">
        <v>50.715060000000001</v>
      </c>
      <c r="C202">
        <f t="shared" si="39"/>
        <v>305.90954999999997</v>
      </c>
      <c r="D202">
        <f t="shared" si="40"/>
        <v>0.13665447199999997</v>
      </c>
      <c r="E202">
        <f t="shared" si="41"/>
        <v>11.13356758643069</v>
      </c>
      <c r="G202">
        <f t="shared" si="42"/>
        <v>3.260534355525091E-3</v>
      </c>
      <c r="H202">
        <f t="shared" si="43"/>
        <v>1607.5205387094952</v>
      </c>
      <c r="I202">
        <f t="shared" si="44"/>
        <v>38.354953679631585</v>
      </c>
      <c r="K202">
        <f t="shared" si="45"/>
        <v>1049.4019695206464</v>
      </c>
      <c r="L202">
        <f t="shared" si="46"/>
        <v>-0.82099856685996164</v>
      </c>
      <c r="M202">
        <f t="shared" si="47"/>
        <v>7.8234898609441661E-4</v>
      </c>
      <c r="N202" s="1">
        <f t="shared" si="48"/>
        <v>253702.00030452062</v>
      </c>
      <c r="Q202" s="3">
        <f t="shared" si="49"/>
        <v>9730728.4701097663</v>
      </c>
      <c r="R202">
        <f t="shared" si="50"/>
        <v>11.13356758643069</v>
      </c>
      <c r="S202" s="3">
        <f t="shared" si="51"/>
        <v>33.738619055264245</v>
      </c>
      <c r="T202" s="3"/>
    </row>
    <row r="203" spans="1:20" x14ac:dyDescent="0.35">
      <c r="A203" s="2">
        <v>311.6497</v>
      </c>
      <c r="B203">
        <v>50.540129999999998</v>
      </c>
      <c r="C203">
        <f t="shared" si="39"/>
        <v>305.82484999999997</v>
      </c>
      <c r="D203">
        <f t="shared" si="40"/>
        <v>0.136668024</v>
      </c>
      <c r="E203">
        <f t="shared" si="41"/>
        <v>11.094064695045271</v>
      </c>
      <c r="G203">
        <f t="shared" si="42"/>
        <v>3.2671104735210177E-3</v>
      </c>
      <c r="H203">
        <f t="shared" si="43"/>
        <v>1607.2843345981619</v>
      </c>
      <c r="I203">
        <f t="shared" si="44"/>
        <v>38.422853640526149</v>
      </c>
      <c r="K203">
        <f t="shared" si="45"/>
        <v>1049.4715090917994</v>
      </c>
      <c r="L203">
        <f t="shared" si="46"/>
        <v>-0.82102201593277435</v>
      </c>
      <c r="M203">
        <f t="shared" si="47"/>
        <v>7.8231949016250798E-4</v>
      </c>
      <c r="N203" s="1">
        <f t="shared" si="48"/>
        <v>249083.71207509466</v>
      </c>
      <c r="Q203" s="3">
        <f t="shared" si="49"/>
        <v>9570507.0133003183</v>
      </c>
      <c r="R203">
        <f t="shared" si="50"/>
        <v>11.094064695045271</v>
      </c>
      <c r="S203" s="3">
        <f t="shared" si="51"/>
        <v>33.608238561579952</v>
      </c>
      <c r="T203" s="3"/>
    </row>
    <row r="204" spans="1:20" x14ac:dyDescent="0.35">
      <c r="A204" s="2">
        <v>311.48329999999999</v>
      </c>
      <c r="B204">
        <v>50.365299999999998</v>
      </c>
      <c r="C204">
        <f t="shared" si="39"/>
        <v>305.74164999999999</v>
      </c>
      <c r="D204">
        <f t="shared" si="40"/>
        <v>0.13668133599999999</v>
      </c>
      <c r="E204">
        <f t="shared" si="41"/>
        <v>11.054610996778669</v>
      </c>
      <c r="G204">
        <f t="shared" si="42"/>
        <v>3.2735845549022313E-3</v>
      </c>
      <c r="H204">
        <f t="shared" si="43"/>
        <v>1607.0523406146756</v>
      </c>
      <c r="I204">
        <f t="shared" si="44"/>
        <v>38.489686120390878</v>
      </c>
      <c r="K204">
        <f t="shared" si="45"/>
        <v>1049.5398190842623</v>
      </c>
      <c r="L204">
        <f t="shared" si="46"/>
        <v>-0.82104512262343421</v>
      </c>
      <c r="M204">
        <f t="shared" si="47"/>
        <v>7.822905884026461E-4</v>
      </c>
      <c r="N204" s="1">
        <f t="shared" si="48"/>
        <v>244578.51407447676</v>
      </c>
      <c r="Q204" s="3">
        <f t="shared" si="49"/>
        <v>9413750.2385182139</v>
      </c>
      <c r="R204">
        <f t="shared" si="50"/>
        <v>11.054610996778669</v>
      </c>
      <c r="S204" s="3">
        <f t="shared" si="51"/>
        <v>33.479064907826512</v>
      </c>
      <c r="T204" s="3"/>
    </row>
    <row r="205" spans="1:20" x14ac:dyDescent="0.35">
      <c r="A205" s="2">
        <v>311.31990000000002</v>
      </c>
      <c r="B205">
        <v>50.190579999999997</v>
      </c>
      <c r="C205">
        <f t="shared" si="39"/>
        <v>305.65994999999998</v>
      </c>
      <c r="D205">
        <f t="shared" si="40"/>
        <v>0.13669440799999999</v>
      </c>
      <c r="E205">
        <f t="shared" si="41"/>
        <v>11.015208464123857</v>
      </c>
      <c r="G205">
        <f t="shared" si="42"/>
        <v>3.2799558517785377E-3</v>
      </c>
      <c r="H205">
        <f t="shared" si="43"/>
        <v>1606.8245553615156</v>
      </c>
      <c r="I205">
        <f t="shared" si="44"/>
        <v>38.555444075952622</v>
      </c>
      <c r="K205">
        <f t="shared" si="45"/>
        <v>1049.6068994000689</v>
      </c>
      <c r="L205">
        <f t="shared" si="46"/>
        <v>-0.82106788302475742</v>
      </c>
      <c r="M205">
        <f t="shared" si="47"/>
        <v>7.8226227694774201E-4</v>
      </c>
      <c r="N205" s="1">
        <f t="shared" si="48"/>
        <v>240184.57166372164</v>
      </c>
      <c r="Q205" s="3">
        <f t="shared" si="49"/>
        <v>9260422.8206872549</v>
      </c>
      <c r="R205">
        <f t="shared" si="50"/>
        <v>11.015208464123857</v>
      </c>
      <c r="S205" s="3">
        <f t="shared" si="51"/>
        <v>33.351128941073775</v>
      </c>
      <c r="T205" s="3"/>
    </row>
    <row r="206" spans="1:20" x14ac:dyDescent="0.35">
      <c r="A206" s="2">
        <v>311.1592</v>
      </c>
      <c r="B206">
        <v>50.015970000000003</v>
      </c>
      <c r="C206">
        <f t="shared" si="39"/>
        <v>305.57960000000003</v>
      </c>
      <c r="D206">
        <f t="shared" si="40"/>
        <v>0.136707264</v>
      </c>
      <c r="E206">
        <f t="shared" si="41"/>
        <v>10.975854947985793</v>
      </c>
      <c r="G206">
        <f t="shared" si="42"/>
        <v>3.2862353627746144E-3</v>
      </c>
      <c r="H206">
        <f t="shared" si="43"/>
        <v>1606.6005593219452</v>
      </c>
      <c r="I206">
        <f t="shared" si="44"/>
        <v>38.620241656633922</v>
      </c>
      <c r="K206">
        <f t="shared" si="45"/>
        <v>1049.672873106038</v>
      </c>
      <c r="L206">
        <f t="shared" si="46"/>
        <v>-0.82109033527737152</v>
      </c>
      <c r="M206">
        <f t="shared" si="47"/>
        <v>7.8223450020930944E-4</v>
      </c>
      <c r="N206" s="1">
        <f t="shared" si="48"/>
        <v>235892.11126641545</v>
      </c>
      <c r="Q206" s="3">
        <f t="shared" si="49"/>
        <v>9110210.3420025427</v>
      </c>
      <c r="R206">
        <f t="shared" si="50"/>
        <v>10.975854947985793</v>
      </c>
      <c r="S206" s="3">
        <f t="shared" si="51"/>
        <v>33.224224483451728</v>
      </c>
      <c r="T206" s="3"/>
    </row>
    <row r="207" spans="1:20" x14ac:dyDescent="0.35">
      <c r="A207" s="2">
        <v>311.00150000000002</v>
      </c>
      <c r="B207">
        <v>49.84151</v>
      </c>
      <c r="C207">
        <f t="shared" si="39"/>
        <v>305.50075000000004</v>
      </c>
      <c r="D207">
        <f t="shared" si="40"/>
        <v>0.13671987999999996</v>
      </c>
      <c r="E207">
        <f t="shared" si="41"/>
        <v>10.936560944904285</v>
      </c>
      <c r="G207">
        <f t="shared" si="42"/>
        <v>3.2924106764239403E-3</v>
      </c>
      <c r="H207">
        <f t="shared" si="43"/>
        <v>1606.3807693715062</v>
      </c>
      <c r="I207">
        <f t="shared" si="44"/>
        <v>38.683951415703788</v>
      </c>
      <c r="K207">
        <f t="shared" si="45"/>
        <v>1049.7376169497857</v>
      </c>
      <c r="L207">
        <f t="shared" si="46"/>
        <v>-0.82111243388423283</v>
      </c>
      <c r="M207">
        <f t="shared" si="47"/>
        <v>7.8220730649829694E-4</v>
      </c>
      <c r="N207" s="1">
        <f t="shared" si="48"/>
        <v>231707.48367482057</v>
      </c>
      <c r="Q207" s="3">
        <f t="shared" si="49"/>
        <v>8963361.0411317367</v>
      </c>
      <c r="R207">
        <f t="shared" si="50"/>
        <v>10.936560944904285</v>
      </c>
      <c r="S207" s="3">
        <f t="shared" si="51"/>
        <v>33.098618030534837</v>
      </c>
      <c r="T207" s="3"/>
    </row>
    <row r="208" spans="1:20" x14ac:dyDescent="0.35">
      <c r="A208" s="2">
        <v>310.84640000000002</v>
      </c>
      <c r="B208">
        <v>49.667209999999997</v>
      </c>
      <c r="C208">
        <f t="shared" si="39"/>
        <v>305.42320000000001</v>
      </c>
      <c r="D208">
        <f t="shared" si="40"/>
        <v>0.13673228799999998</v>
      </c>
      <c r="E208">
        <f t="shared" si="41"/>
        <v>10.897325875216834</v>
      </c>
      <c r="G208">
        <f t="shared" si="42"/>
        <v>3.2984967896959594E-3</v>
      </c>
      <c r="H208">
        <f t="shared" si="43"/>
        <v>1606.1646267749927</v>
      </c>
      <c r="I208">
        <f t="shared" si="44"/>
        <v>38.746728681527827</v>
      </c>
      <c r="K208">
        <f t="shared" si="45"/>
        <v>1049.8012950638281</v>
      </c>
      <c r="L208">
        <f t="shared" si="46"/>
        <v>-0.82113423143864595</v>
      </c>
      <c r="M208">
        <f t="shared" si="47"/>
        <v>7.8218062341856877E-4</v>
      </c>
      <c r="N208" s="1">
        <f t="shared" si="48"/>
        <v>227618.47965030104</v>
      </c>
      <c r="Q208" s="3">
        <f t="shared" si="49"/>
        <v>8819471.473912077</v>
      </c>
      <c r="R208">
        <f t="shared" si="50"/>
        <v>10.897325875216834</v>
      </c>
      <c r="S208" s="3">
        <f t="shared" si="51"/>
        <v>32.974020388899788</v>
      </c>
      <c r="T208" s="3"/>
    </row>
    <row r="209" spans="1:20" x14ac:dyDescent="0.35">
      <c r="A209" s="2">
        <v>310.69409999999999</v>
      </c>
      <c r="B209">
        <v>49.493079999999999</v>
      </c>
      <c r="C209">
        <f t="shared" si="39"/>
        <v>305.34704999999997</v>
      </c>
      <c r="D209">
        <f t="shared" si="40"/>
        <v>0.13674447199999998</v>
      </c>
      <c r="E209">
        <f t="shared" si="41"/>
        <v>10.85815300818888</v>
      </c>
      <c r="G209">
        <f t="shared" si="42"/>
        <v>3.3044852222586796E-3</v>
      </c>
      <c r="H209">
        <f t="shared" si="43"/>
        <v>1605.952409063394</v>
      </c>
      <c r="I209">
        <f t="shared" si="44"/>
        <v>38.808486557326518</v>
      </c>
      <c r="K209">
        <f t="shared" si="45"/>
        <v>1049.8638252524524</v>
      </c>
      <c r="L209">
        <f t="shared" si="46"/>
        <v>-0.82115569655661069</v>
      </c>
      <c r="M209">
        <f t="shared" si="47"/>
        <v>7.821544821388182E-4</v>
      </c>
      <c r="N209" s="1">
        <f t="shared" si="48"/>
        <v>223628.86830740768</v>
      </c>
      <c r="Q209" s="3">
        <f t="shared" si="49"/>
        <v>8678697.9295381736</v>
      </c>
      <c r="R209">
        <f t="shared" si="50"/>
        <v>10.85815300818888</v>
      </c>
      <c r="S209" s="3">
        <f t="shared" si="51"/>
        <v>32.850620426371151</v>
      </c>
      <c r="T209" s="3"/>
    </row>
    <row r="210" spans="1:20" x14ac:dyDescent="0.35">
      <c r="A210" s="2">
        <v>310.5444</v>
      </c>
      <c r="B210">
        <v>49.319139999999997</v>
      </c>
      <c r="C210">
        <f t="shared" si="39"/>
        <v>305.2722</v>
      </c>
      <c r="D210">
        <f t="shared" si="40"/>
        <v>0.13675644799999997</v>
      </c>
      <c r="E210">
        <f t="shared" si="41"/>
        <v>10.819045256279251</v>
      </c>
      <c r="G210">
        <f t="shared" si="42"/>
        <v>3.310383214880086E-3</v>
      </c>
      <c r="H210">
        <f t="shared" si="43"/>
        <v>1605.7438363867107</v>
      </c>
      <c r="I210">
        <f t="shared" si="44"/>
        <v>38.869300286094905</v>
      </c>
      <c r="K210">
        <f t="shared" si="45"/>
        <v>1049.9252895478003</v>
      </c>
      <c r="L210">
        <f t="shared" si="46"/>
        <v>-0.82117685420616437</v>
      </c>
      <c r="M210">
        <f t="shared" si="47"/>
        <v>7.8212884514844178E-4</v>
      </c>
      <c r="N210" s="1">
        <f t="shared" si="48"/>
        <v>219731.94397950536</v>
      </c>
      <c r="Q210" s="3">
        <f t="shared" si="49"/>
        <v>8540826.9129867777</v>
      </c>
      <c r="R210">
        <f t="shared" si="50"/>
        <v>10.819045256279251</v>
      </c>
      <c r="S210" s="3">
        <f t="shared" si="51"/>
        <v>32.728285106279941</v>
      </c>
      <c r="T210" s="3"/>
    </row>
    <row r="211" spans="1:20" x14ac:dyDescent="0.35">
      <c r="A211" s="2">
        <v>310.39729999999997</v>
      </c>
      <c r="B211">
        <v>49.145400000000002</v>
      </c>
      <c r="C211">
        <f t="shared" si="39"/>
        <v>305.19864999999999</v>
      </c>
      <c r="D211">
        <f t="shared" si="40"/>
        <v>0.136768216</v>
      </c>
      <c r="E211">
        <f t="shared" si="41"/>
        <v>10.780004617447082</v>
      </c>
      <c r="G211">
        <f t="shared" si="42"/>
        <v>3.3161901769841462E-3</v>
      </c>
      <c r="H211">
        <f t="shared" si="43"/>
        <v>1605.5389076396216</v>
      </c>
      <c r="I211">
        <f t="shared" si="44"/>
        <v>38.929164318999156</v>
      </c>
      <c r="K211">
        <f t="shared" si="45"/>
        <v>1049.9856878717344</v>
      </c>
      <c r="L211">
        <f t="shared" si="46"/>
        <v>-0.82119770134092462</v>
      </c>
      <c r="M211">
        <f t="shared" si="47"/>
        <v>7.8210370943764863E-4</v>
      </c>
      <c r="N211" s="1">
        <f t="shared" si="48"/>
        <v>215926.3253649351</v>
      </c>
      <c r="Q211" s="3">
        <f t="shared" si="49"/>
        <v>8405831.4009292331</v>
      </c>
      <c r="R211">
        <f t="shared" si="50"/>
        <v>10.780004617447082</v>
      </c>
      <c r="S211" s="3">
        <f t="shared" si="51"/>
        <v>32.60704216888422</v>
      </c>
      <c r="T211" s="3"/>
    </row>
    <row r="212" spans="1:20" x14ac:dyDescent="0.35">
      <c r="A212" s="2">
        <v>310.2527</v>
      </c>
      <c r="B212">
        <v>48.971870000000003</v>
      </c>
      <c r="C212">
        <f t="shared" si="39"/>
        <v>305.12635</v>
      </c>
      <c r="D212">
        <f t="shared" si="40"/>
        <v>0.13677978399999999</v>
      </c>
      <c r="E212">
        <f t="shared" si="41"/>
        <v>10.741032461346775</v>
      </c>
      <c r="G212">
        <f t="shared" si="42"/>
        <v>3.3219094857120934E-3</v>
      </c>
      <c r="H212">
        <f t="shared" si="43"/>
        <v>1605.3374824415814</v>
      </c>
      <c r="I212">
        <f t="shared" si="44"/>
        <v>38.988113994183976</v>
      </c>
      <c r="K212">
        <f t="shared" si="45"/>
        <v>1050.0450612080176</v>
      </c>
      <c r="L212">
        <f t="shared" si="46"/>
        <v>-0.82121824919640396</v>
      </c>
      <c r="M212">
        <f t="shared" si="47"/>
        <v>7.8207905501849484E-4</v>
      </c>
      <c r="N212" s="1">
        <f t="shared" si="48"/>
        <v>212208.10159882318</v>
      </c>
      <c r="Q212" s="3">
        <f t="shared" si="49"/>
        <v>8273593.6556242928</v>
      </c>
      <c r="R212">
        <f t="shared" si="50"/>
        <v>10.741032461346775</v>
      </c>
      <c r="S212" s="3">
        <f t="shared" si="51"/>
        <v>32.486836666926067</v>
      </c>
      <c r="T212" s="3"/>
    </row>
    <row r="213" spans="1:20" x14ac:dyDescent="0.35">
      <c r="A213" s="2">
        <v>310.11070000000001</v>
      </c>
      <c r="B213">
        <v>48.798580000000001</v>
      </c>
      <c r="C213">
        <f t="shared" si="39"/>
        <v>305.05534999999998</v>
      </c>
      <c r="D213">
        <f t="shared" si="40"/>
        <v>0.13679114399999998</v>
      </c>
      <c r="E213">
        <f t="shared" si="41"/>
        <v>10.702135804931935</v>
      </c>
      <c r="G213">
        <f t="shared" si="42"/>
        <v>3.3275366237494053E-3</v>
      </c>
      <c r="H213">
        <f t="shared" si="43"/>
        <v>1605.1396990382466</v>
      </c>
      <c r="I213">
        <f t="shared" si="44"/>
        <v>39.046103268087769</v>
      </c>
      <c r="K213">
        <f t="shared" si="45"/>
        <v>1050.1033684216168</v>
      </c>
      <c r="L213">
        <f t="shared" si="46"/>
        <v>-0.82123848067712313</v>
      </c>
      <c r="M213">
        <f t="shared" si="47"/>
        <v>7.8205489609228221E-4</v>
      </c>
      <c r="N213" s="1">
        <f t="shared" si="48"/>
        <v>208578.55293164606</v>
      </c>
      <c r="Q213" s="3">
        <f t="shared" si="49"/>
        <v>8144179.7172773629</v>
      </c>
      <c r="R213">
        <f t="shared" si="50"/>
        <v>10.702135804931935</v>
      </c>
      <c r="S213" s="3">
        <f t="shared" si="51"/>
        <v>32.367779997142335</v>
      </c>
      <c r="T213" s="3"/>
    </row>
    <row r="214" spans="1:20" x14ac:dyDescent="0.35">
      <c r="A214" s="2">
        <v>309.97109999999998</v>
      </c>
      <c r="B214">
        <v>48.625529999999998</v>
      </c>
      <c r="C214">
        <f t="shared" si="39"/>
        <v>304.98554999999999</v>
      </c>
      <c r="D214">
        <f t="shared" si="40"/>
        <v>0.13680231199999998</v>
      </c>
      <c r="E214">
        <f t="shared" si="41"/>
        <v>10.663313204823616</v>
      </c>
      <c r="G214">
        <f t="shared" si="42"/>
        <v>3.3330789740436684E-3</v>
      </c>
      <c r="H214">
        <f t="shared" si="43"/>
        <v>1604.9452778450845</v>
      </c>
      <c r="I214">
        <f t="shared" si="44"/>
        <v>39.103208724104938</v>
      </c>
      <c r="K214">
        <f t="shared" si="45"/>
        <v>1050.1606915632069</v>
      </c>
      <c r="L214">
        <f t="shared" si="46"/>
        <v>-0.82125842149827466</v>
      </c>
      <c r="M214">
        <f t="shared" si="47"/>
        <v>7.8203119588850548E-4</v>
      </c>
      <c r="N214" s="1">
        <f t="shared" si="48"/>
        <v>205031.33036374606</v>
      </c>
      <c r="Q214" s="3">
        <f t="shared" si="49"/>
        <v>8017382.9061944764</v>
      </c>
      <c r="R214">
        <f t="shared" si="50"/>
        <v>10.663313204823616</v>
      </c>
      <c r="S214" s="3">
        <f t="shared" si="51"/>
        <v>32.249732444820282</v>
      </c>
      <c r="T214" s="3"/>
    </row>
    <row r="215" spans="1:20" x14ac:dyDescent="0.35">
      <c r="A215" s="2">
        <v>309.83390000000003</v>
      </c>
      <c r="B215">
        <v>48.452739999999999</v>
      </c>
      <c r="C215">
        <f t="shared" si="39"/>
        <v>304.91695000000004</v>
      </c>
      <c r="D215">
        <f t="shared" si="40"/>
        <v>0.13681328799999998</v>
      </c>
      <c r="E215">
        <f t="shared" si="41"/>
        <v>10.624568864977501</v>
      </c>
      <c r="G215">
        <f t="shared" si="42"/>
        <v>3.3385360240413275E-3</v>
      </c>
      <c r="H215">
        <f t="shared" si="43"/>
        <v>1604.7542179018556</v>
      </c>
      <c r="I215">
        <f t="shared" si="44"/>
        <v>39.159425553734309</v>
      </c>
      <c r="K215">
        <f t="shared" si="45"/>
        <v>1050.2170305645516</v>
      </c>
      <c r="L215">
        <f t="shared" si="46"/>
        <v>-0.82127806903753731</v>
      </c>
      <c r="M215">
        <f t="shared" si="47"/>
        <v>7.8200795181930494E-4</v>
      </c>
      <c r="N215" s="1">
        <f t="shared" si="48"/>
        <v>201565.2716020974</v>
      </c>
      <c r="Q215" s="3">
        <f t="shared" si="49"/>
        <v>7893180.2475205697</v>
      </c>
      <c r="R215">
        <f t="shared" si="50"/>
        <v>10.624568864977501</v>
      </c>
      <c r="S215" s="3">
        <f t="shared" si="51"/>
        <v>32.132720591148434</v>
      </c>
      <c r="T215" s="3"/>
    </row>
    <row r="216" spans="1:20" x14ac:dyDescent="0.35">
      <c r="A216" s="2">
        <v>309.69909999999999</v>
      </c>
      <c r="B216">
        <v>48.280209999999997</v>
      </c>
      <c r="C216">
        <f t="shared" si="39"/>
        <v>304.84955000000002</v>
      </c>
      <c r="D216">
        <f t="shared" si="40"/>
        <v>0.13682407199999996</v>
      </c>
      <c r="E216">
        <f t="shared" si="41"/>
        <v>10.585902603454166</v>
      </c>
      <c r="G216">
        <f t="shared" si="42"/>
        <v>3.3439072687201365E-3</v>
      </c>
      <c r="H216">
        <f t="shared" si="43"/>
        <v>1604.5665182621472</v>
      </c>
      <c r="I216">
        <f t="shared" si="44"/>
        <v>39.214749021369258</v>
      </c>
      <c r="K216">
        <f t="shared" si="45"/>
        <v>1050.2723853582902</v>
      </c>
      <c r="L216">
        <f t="shared" si="46"/>
        <v>-0.82129742071767287</v>
      </c>
      <c r="M216">
        <f t="shared" si="47"/>
        <v>7.8198516134221239E-4</v>
      </c>
      <c r="N216" s="1">
        <f t="shared" si="48"/>
        <v>198179.24229829197</v>
      </c>
      <c r="Q216" s="3">
        <f t="shared" si="49"/>
        <v>7771549.2479726458</v>
      </c>
      <c r="R216">
        <f t="shared" si="50"/>
        <v>10.585902603454166</v>
      </c>
      <c r="S216" s="3">
        <f t="shared" si="51"/>
        <v>32.01677176485952</v>
      </c>
      <c r="T216" s="3"/>
    </row>
    <row r="217" spans="1:20" x14ac:dyDescent="0.35">
      <c r="A217" s="2">
        <v>309.56650000000002</v>
      </c>
      <c r="B217">
        <v>48.107979999999998</v>
      </c>
      <c r="C217">
        <f t="shared" si="39"/>
        <v>304.78325000000001</v>
      </c>
      <c r="D217">
        <f t="shared" si="40"/>
        <v>0.13683467999999999</v>
      </c>
      <c r="E217">
        <f t="shared" si="41"/>
        <v>10.547321775444647</v>
      </c>
      <c r="G217">
        <f t="shared" si="42"/>
        <v>3.3492002009419819E-3</v>
      </c>
      <c r="H217">
        <f t="shared" si="43"/>
        <v>1604.3818995470492</v>
      </c>
      <c r="I217">
        <f t="shared" si="44"/>
        <v>39.269256743616872</v>
      </c>
      <c r="K217">
        <f t="shared" si="45"/>
        <v>1050.3268380096019</v>
      </c>
      <c r="L217">
        <f t="shared" si="46"/>
        <v>-0.82131650282252289</v>
      </c>
      <c r="M217">
        <f t="shared" si="47"/>
        <v>7.8196278824878946E-4</v>
      </c>
      <c r="N217" s="1">
        <f t="shared" si="48"/>
        <v>194867.15390283597</v>
      </c>
      <c r="Q217" s="3">
        <f t="shared" si="49"/>
        <v>7652288.2975083683</v>
      </c>
      <c r="R217">
        <f t="shared" si="50"/>
        <v>10.547321775444647</v>
      </c>
      <c r="S217" s="3">
        <f t="shared" si="51"/>
        <v>31.901739802471493</v>
      </c>
      <c r="T217" s="3"/>
    </row>
    <row r="218" spans="1:20" x14ac:dyDescent="0.35">
      <c r="A218" s="2">
        <v>309.43619999999999</v>
      </c>
      <c r="B218">
        <v>47.936030000000002</v>
      </c>
      <c r="C218">
        <f t="shared" si="39"/>
        <v>304.71809999999999</v>
      </c>
      <c r="D218">
        <f t="shared" si="40"/>
        <v>0.136845104</v>
      </c>
      <c r="E218">
        <f t="shared" si="41"/>
        <v>10.508822442050979</v>
      </c>
      <c r="G218">
        <f t="shared" si="42"/>
        <v>3.3544103701753647E-3</v>
      </c>
      <c r="H218">
        <f t="shared" si="43"/>
        <v>1604.2005001261143</v>
      </c>
      <c r="I218">
        <f t="shared" si="44"/>
        <v>39.32290331310314</v>
      </c>
      <c r="K218">
        <f t="shared" si="45"/>
        <v>1050.3803473917937</v>
      </c>
      <c r="L218">
        <f t="shared" si="46"/>
        <v>-0.82133529862679489</v>
      </c>
      <c r="M218">
        <f t="shared" si="47"/>
        <v>7.8194084710958068E-4</v>
      </c>
      <c r="N218" s="1">
        <f t="shared" si="48"/>
        <v>191630.48560523946</v>
      </c>
      <c r="Q218" s="3">
        <f t="shared" si="49"/>
        <v>7535467.0572978342</v>
      </c>
      <c r="R218">
        <f t="shared" si="50"/>
        <v>10.508822442050979</v>
      </c>
      <c r="S218" s="3">
        <f t="shared" si="51"/>
        <v>31.787736940553319</v>
      </c>
      <c r="T218" s="3"/>
    </row>
    <row r="219" spans="1:20" x14ac:dyDescent="0.35">
      <c r="A219" s="2">
        <v>309.3082</v>
      </c>
      <c r="B219">
        <v>47.764400000000002</v>
      </c>
      <c r="C219">
        <f t="shared" si="39"/>
        <v>304.65409999999997</v>
      </c>
      <c r="D219">
        <f t="shared" si="40"/>
        <v>0.13685534399999999</v>
      </c>
      <c r="E219">
        <f t="shared" si="41"/>
        <v>10.470413197748421</v>
      </c>
      <c r="G219">
        <f t="shared" si="42"/>
        <v>3.3595373139662099E-3</v>
      </c>
      <c r="H219">
        <f t="shared" si="43"/>
        <v>1604.0223191321002</v>
      </c>
      <c r="I219">
        <f t="shared" si="44"/>
        <v>39.375684398257093</v>
      </c>
      <c r="K219">
        <f t="shared" si="45"/>
        <v>1050.432913442907</v>
      </c>
      <c r="L219">
        <f t="shared" si="46"/>
        <v>-0.82135380578484729</v>
      </c>
      <c r="M219">
        <f t="shared" si="47"/>
        <v>7.8191933561256352E-4</v>
      </c>
      <c r="N219" s="1">
        <f t="shared" si="48"/>
        <v>188468.22241671346</v>
      </c>
      <c r="Q219" s="3">
        <f t="shared" si="49"/>
        <v>7421065.2449810319</v>
      </c>
      <c r="R219">
        <f t="shared" si="50"/>
        <v>10.470413197748421</v>
      </c>
      <c r="S219" s="3">
        <f t="shared" si="51"/>
        <v>31.674790489968075</v>
      </c>
      <c r="T219" s="3"/>
    </row>
    <row r="220" spans="1:20" x14ac:dyDescent="0.35">
      <c r="A220" s="2">
        <v>309.1823</v>
      </c>
      <c r="B220">
        <v>47.59308</v>
      </c>
      <c r="C220">
        <f t="shared" si="39"/>
        <v>304.59114999999997</v>
      </c>
      <c r="D220">
        <f t="shared" si="40"/>
        <v>0.13686541599999999</v>
      </c>
      <c r="E220">
        <f t="shared" si="41"/>
        <v>10.432090455926426</v>
      </c>
      <c r="G220">
        <f t="shared" si="42"/>
        <v>3.364588607906227E-3</v>
      </c>
      <c r="H220">
        <f t="shared" si="43"/>
        <v>1603.8470773408521</v>
      </c>
      <c r="I220">
        <f t="shared" si="44"/>
        <v>39.42767839353025</v>
      </c>
      <c r="K220">
        <f t="shared" si="45"/>
        <v>1050.4846182390327</v>
      </c>
      <c r="L220">
        <f t="shared" si="46"/>
        <v>-0.82137205100891486</v>
      </c>
      <c r="M220">
        <f t="shared" si="47"/>
        <v>7.818982179727792E-4</v>
      </c>
      <c r="N220" s="1">
        <f t="shared" si="48"/>
        <v>185374.47223282736</v>
      </c>
      <c r="Q220" s="3">
        <f t="shared" si="49"/>
        <v>7308885.0735663204</v>
      </c>
      <c r="R220">
        <f t="shared" si="50"/>
        <v>10.432090455926426</v>
      </c>
      <c r="S220" s="3">
        <f t="shared" si="51"/>
        <v>31.562749746980963</v>
      </c>
      <c r="T220" s="3"/>
    </row>
    <row r="221" spans="1:20" x14ac:dyDescent="0.35">
      <c r="A221" s="2">
        <v>309.05860000000001</v>
      </c>
      <c r="B221">
        <v>47.422089999999997</v>
      </c>
      <c r="C221">
        <f t="shared" si="39"/>
        <v>304.52930000000003</v>
      </c>
      <c r="D221">
        <f t="shared" si="40"/>
        <v>0.13687531199999997</v>
      </c>
      <c r="E221">
        <f t="shared" si="41"/>
        <v>10.393859047422666</v>
      </c>
      <c r="G221">
        <f t="shared" si="42"/>
        <v>3.3695598210708999E-3</v>
      </c>
      <c r="H221">
        <f t="shared" si="43"/>
        <v>1603.6749131580366</v>
      </c>
      <c r="I221">
        <f t="shared" si="44"/>
        <v>39.478840080647167</v>
      </c>
      <c r="K221">
        <f t="shared" si="45"/>
        <v>1050.5354206558013</v>
      </c>
      <c r="L221">
        <f t="shared" si="46"/>
        <v>-0.82139001768909792</v>
      </c>
      <c r="M221">
        <f t="shared" si="47"/>
        <v>7.8187750887670363E-4</v>
      </c>
      <c r="N221" s="1">
        <f t="shared" si="48"/>
        <v>182350.78328177973</v>
      </c>
      <c r="Q221" s="3">
        <f t="shared" si="49"/>
        <v>7198997.4117621314</v>
      </c>
      <c r="R221">
        <f t="shared" si="50"/>
        <v>10.393859047422666</v>
      </c>
      <c r="S221" s="3">
        <f t="shared" si="51"/>
        <v>31.451729047336528</v>
      </c>
      <c r="T221" s="3"/>
    </row>
    <row r="222" spans="1:20" x14ac:dyDescent="0.35">
      <c r="A222" s="2">
        <v>308.93689999999998</v>
      </c>
      <c r="B222">
        <v>47.251440000000002</v>
      </c>
      <c r="C222">
        <f t="shared" si="39"/>
        <v>304.46844999999996</v>
      </c>
      <c r="D222">
        <f t="shared" si="40"/>
        <v>0.13688504799999998</v>
      </c>
      <c r="E222">
        <f t="shared" si="41"/>
        <v>10.355719786137637</v>
      </c>
      <c r="G222">
        <f t="shared" si="42"/>
        <v>3.3744585881251288E-3</v>
      </c>
      <c r="H222">
        <f t="shared" si="43"/>
        <v>1603.5055474701539</v>
      </c>
      <c r="I222">
        <f t="shared" si="44"/>
        <v>39.52924840824798</v>
      </c>
      <c r="K222">
        <f t="shared" si="45"/>
        <v>1050.5854027771652</v>
      </c>
      <c r="L222">
        <f t="shared" si="46"/>
        <v>-0.82140773283990587</v>
      </c>
      <c r="M222">
        <f t="shared" si="47"/>
        <v>7.8185717283769539E-4</v>
      </c>
      <c r="N222" s="1">
        <f t="shared" si="48"/>
        <v>179391.39772330123</v>
      </c>
      <c r="Q222" s="3">
        <f t="shared" si="49"/>
        <v>7091207.122907185</v>
      </c>
      <c r="R222">
        <f t="shared" si="50"/>
        <v>10.355719786137637</v>
      </c>
      <c r="S222" s="3">
        <f t="shared" si="51"/>
        <v>31.341573763636262</v>
      </c>
      <c r="T222" s="3"/>
    </row>
    <row r="223" spans="1:20" x14ac:dyDescent="0.35">
      <c r="A223" s="2">
        <v>308.81729999999999</v>
      </c>
      <c r="B223">
        <v>47.081150000000001</v>
      </c>
      <c r="C223">
        <f t="shared" si="39"/>
        <v>304.40864999999997</v>
      </c>
      <c r="D223">
        <f t="shared" si="40"/>
        <v>0.136894616</v>
      </c>
      <c r="E223">
        <f t="shared" si="41"/>
        <v>10.317677504570378</v>
      </c>
      <c r="G223">
        <f t="shared" si="42"/>
        <v>3.3792804965567802E-3</v>
      </c>
      <c r="H223">
        <f t="shared" si="43"/>
        <v>1603.3391187170789</v>
      </c>
      <c r="I223">
        <f t="shared" si="44"/>
        <v>39.578858333239054</v>
      </c>
      <c r="K223">
        <f t="shared" si="45"/>
        <v>1050.6345234810719</v>
      </c>
      <c r="L223">
        <f t="shared" si="46"/>
        <v>-0.82142517995277164</v>
      </c>
      <c r="M223">
        <f t="shared" si="47"/>
        <v>7.818372246431994E-4</v>
      </c>
      <c r="N223" s="1">
        <f t="shared" si="48"/>
        <v>176497.9170729917</v>
      </c>
      <c r="Q223" s="3">
        <f t="shared" si="49"/>
        <v>6985586.0559437126</v>
      </c>
      <c r="R223">
        <f t="shared" si="50"/>
        <v>10.317677504570378</v>
      </c>
      <c r="S223" s="3">
        <f t="shared" si="51"/>
        <v>31.232398806225937</v>
      </c>
      <c r="T223" s="3"/>
    </row>
    <row r="224" spans="1:20" x14ac:dyDescent="0.35">
      <c r="A224" s="2">
        <v>308.69979999999998</v>
      </c>
      <c r="B224">
        <v>46.91122</v>
      </c>
      <c r="C224">
        <f t="shared" si="39"/>
        <v>304.34989999999999</v>
      </c>
      <c r="D224">
        <f t="shared" si="40"/>
        <v>0.13690401599999999</v>
      </c>
      <c r="E224">
        <f t="shared" si="41"/>
        <v>10.279732042338335</v>
      </c>
      <c r="G224">
        <f t="shared" si="42"/>
        <v>3.3840251553275413E-3</v>
      </c>
      <c r="H224">
        <f t="shared" si="43"/>
        <v>1603.1756261647636</v>
      </c>
      <c r="I224">
        <f t="shared" si="44"/>
        <v>39.6276661989926</v>
      </c>
      <c r="K224">
        <f t="shared" si="45"/>
        <v>1050.6827827147952</v>
      </c>
      <c r="L224">
        <f t="shared" si="46"/>
        <v>-0.82144235706189317</v>
      </c>
      <c r="M224">
        <f t="shared" si="47"/>
        <v>7.8181766235801292E-4</v>
      </c>
      <c r="N224" s="1">
        <f t="shared" si="48"/>
        <v>173669.51186242307</v>
      </c>
      <c r="Q224" s="3">
        <f t="shared" si="49"/>
        <v>6882117.4450260866</v>
      </c>
      <c r="R224">
        <f t="shared" si="50"/>
        <v>10.279732042338335</v>
      </c>
      <c r="S224" s="3">
        <f t="shared" si="51"/>
        <v>31.124230386412755</v>
      </c>
      <c r="T224" s="3"/>
    </row>
    <row r="225" spans="1:20" x14ac:dyDescent="0.35">
      <c r="A225" s="2">
        <v>308.58420000000001</v>
      </c>
      <c r="B225">
        <v>46.741660000000003</v>
      </c>
      <c r="C225">
        <f t="shared" si="39"/>
        <v>304.2921</v>
      </c>
      <c r="D225">
        <f t="shared" si="40"/>
        <v>0.13691326399999998</v>
      </c>
      <c r="E225">
        <f t="shared" si="41"/>
        <v>10.241884234094369</v>
      </c>
      <c r="G225">
        <f t="shared" si="42"/>
        <v>3.388700274029488E-3</v>
      </c>
      <c r="H225">
        <f t="shared" si="43"/>
        <v>1603.0147908401011</v>
      </c>
      <c r="I225">
        <f t="shared" si="44"/>
        <v>39.675751656853159</v>
      </c>
      <c r="K225">
        <f t="shared" si="45"/>
        <v>1050.7302625722725</v>
      </c>
      <c r="L225">
        <f t="shared" si="46"/>
        <v>-0.82145929156454045</v>
      </c>
      <c r="M225">
        <f t="shared" si="47"/>
        <v>7.8179845087314958E-4</v>
      </c>
      <c r="N225" s="1">
        <f t="shared" si="48"/>
        <v>170900.59336309734</v>
      </c>
      <c r="Q225" s="3">
        <f t="shared" si="49"/>
        <v>6780609.5002830978</v>
      </c>
      <c r="R225">
        <f t="shared" si="50"/>
        <v>10.241884234094369</v>
      </c>
      <c r="S225" s="3">
        <f t="shared" si="51"/>
        <v>31.016908925601431</v>
      </c>
      <c r="T225" s="3"/>
    </row>
    <row r="226" spans="1:20" x14ac:dyDescent="0.35">
      <c r="A226" s="2">
        <v>308.47050000000002</v>
      </c>
      <c r="B226">
        <v>46.572490000000002</v>
      </c>
      <c r="C226">
        <f t="shared" si="39"/>
        <v>304.23525000000001</v>
      </c>
      <c r="D226">
        <f t="shared" si="40"/>
        <v>0.13692235999999997</v>
      </c>
      <c r="E226">
        <f t="shared" si="41"/>
        <v>10.204138316050063</v>
      </c>
      <c r="G226">
        <f t="shared" si="42"/>
        <v>3.3933055101010856E-3</v>
      </c>
      <c r="H226">
        <f t="shared" si="43"/>
        <v>1602.8566120999183</v>
      </c>
      <c r="I226">
        <f t="shared" si="44"/>
        <v>39.72311150450966</v>
      </c>
      <c r="K226">
        <f t="shared" si="45"/>
        <v>1050.7769630072567</v>
      </c>
      <c r="L226">
        <f t="shared" si="46"/>
        <v>-0.82147598174161496</v>
      </c>
      <c r="M226">
        <f t="shared" si="47"/>
        <v>7.817795884966901E-4</v>
      </c>
      <c r="N226" s="1">
        <f t="shared" si="48"/>
        <v>168190.43996072066</v>
      </c>
      <c r="Q226" s="3">
        <f t="shared" si="49"/>
        <v>6681047.6005522441</v>
      </c>
      <c r="R226">
        <f t="shared" si="50"/>
        <v>10.204138316050063</v>
      </c>
      <c r="S226" s="3">
        <f t="shared" si="51"/>
        <v>30.910457252114131</v>
      </c>
      <c r="T226" s="3"/>
    </row>
    <row r="227" spans="1:20" x14ac:dyDescent="0.35">
      <c r="A227" s="2">
        <v>308.3587</v>
      </c>
      <c r="B227">
        <v>46.403709999999997</v>
      </c>
      <c r="C227">
        <f t="shared" si="39"/>
        <v>304.17935</v>
      </c>
      <c r="D227">
        <f t="shared" si="40"/>
        <v>0.13693130399999998</v>
      </c>
      <c r="E227">
        <f t="shared" si="41"/>
        <v>10.166494142201406</v>
      </c>
      <c r="G227">
        <f t="shared" si="42"/>
        <v>3.3978405259057487E-3</v>
      </c>
      <c r="H227">
        <f t="shared" si="43"/>
        <v>1602.7010893101449</v>
      </c>
      <c r="I227">
        <f t="shared" si="44"/>
        <v>39.769742586920081</v>
      </c>
      <c r="K227">
        <f t="shared" si="45"/>
        <v>1050.8228839740982</v>
      </c>
      <c r="L227">
        <f t="shared" si="46"/>
        <v>-0.821492425902274</v>
      </c>
      <c r="M227">
        <f t="shared" si="47"/>
        <v>7.8176107356501287E-4</v>
      </c>
      <c r="N227" s="1">
        <f t="shared" si="48"/>
        <v>165538.34606815272</v>
      </c>
      <c r="Q227" s="3">
        <f t="shared" si="49"/>
        <v>6583417.4113949277</v>
      </c>
      <c r="R227">
        <f t="shared" si="50"/>
        <v>10.166494142201406</v>
      </c>
      <c r="S227" s="3">
        <f t="shared" si="51"/>
        <v>30.804898806005919</v>
      </c>
      <c r="T227" s="3"/>
    </row>
    <row r="228" spans="1:20" x14ac:dyDescent="0.35">
      <c r="A228" s="2">
        <v>308.24880000000002</v>
      </c>
      <c r="B228">
        <v>46.235329999999998</v>
      </c>
      <c r="C228">
        <f t="shared" si="39"/>
        <v>304.12440000000004</v>
      </c>
      <c r="D228">
        <f t="shared" si="40"/>
        <v>0.13694009599999998</v>
      </c>
      <c r="E228">
        <f t="shared" si="41"/>
        <v>10.12895375799941</v>
      </c>
      <c r="G228">
        <f t="shared" si="42"/>
        <v>3.4023049887660362E-3</v>
      </c>
      <c r="H228">
        <f t="shared" si="43"/>
        <v>1602.5482218458881</v>
      </c>
      <c r="I228">
        <f t="shared" si="44"/>
        <v>39.81564179657363</v>
      </c>
      <c r="K228">
        <f t="shared" si="45"/>
        <v>1050.8680254277556</v>
      </c>
      <c r="L228">
        <f t="shared" si="46"/>
        <v>-0.82150862238392897</v>
      </c>
      <c r="M228">
        <f t="shared" si="47"/>
        <v>7.8174290444276676E-4</v>
      </c>
      <c r="N228" s="1">
        <f t="shared" si="48"/>
        <v>162943.62190297191</v>
      </c>
      <c r="Q228" s="3">
        <f t="shared" si="49"/>
        <v>6487704.8827250581</v>
      </c>
      <c r="R228">
        <f t="shared" si="50"/>
        <v>10.12895375799941</v>
      </c>
      <c r="S228" s="3">
        <f t="shared" si="51"/>
        <v>30.70025764183562</v>
      </c>
      <c r="T228" s="3"/>
    </row>
    <row r="229" spans="1:20" x14ac:dyDescent="0.35">
      <c r="A229" s="2">
        <v>308.14080000000001</v>
      </c>
      <c r="B229">
        <v>46.067360000000001</v>
      </c>
      <c r="C229">
        <f t="shared" si="39"/>
        <v>304.07040000000001</v>
      </c>
      <c r="D229">
        <f t="shared" si="40"/>
        <v>0.13694873599999999</v>
      </c>
      <c r="E229">
        <f t="shared" si="41"/>
        <v>10.091519209056447</v>
      </c>
      <c r="G229">
        <f t="shared" si="42"/>
        <v>3.4066985709951814E-3</v>
      </c>
      <c r="H229">
        <f t="shared" si="43"/>
        <v>1602.3980090915004</v>
      </c>
      <c r="I229">
        <f t="shared" si="44"/>
        <v>39.860806073723374</v>
      </c>
      <c r="K229">
        <f t="shared" si="45"/>
        <v>1050.9123873238009</v>
      </c>
      <c r="L229">
        <f t="shared" si="46"/>
        <v>-0.82152456955224751</v>
      </c>
      <c r="M229">
        <f t="shared" si="47"/>
        <v>7.8172507952285113E-4</v>
      </c>
      <c r="N229" s="1">
        <f t="shared" si="48"/>
        <v>160405.59327025927</v>
      </c>
      <c r="Q229" s="3">
        <f t="shared" si="49"/>
        <v>6393896.2464863518</v>
      </c>
      <c r="R229">
        <f t="shared" si="50"/>
        <v>10.091519209056447</v>
      </c>
      <c r="S229" s="3">
        <f t="shared" si="51"/>
        <v>30.596558430377215</v>
      </c>
      <c r="T22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thermoPhysical Properties</vt:lpstr>
      <vt:lpstr>heat flux data</vt:lpstr>
      <vt:lpstr>temp varying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Ong</dc:creator>
  <cp:lastModifiedBy>Theodore Ong</cp:lastModifiedBy>
  <dcterms:created xsi:type="dcterms:W3CDTF">2015-06-05T18:17:20Z</dcterms:created>
  <dcterms:modified xsi:type="dcterms:W3CDTF">2020-03-06T00:27:10Z</dcterms:modified>
</cp:coreProperties>
</file>