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0" yWindow="0" windowWidth="16000" windowHeight="114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33" i="1"/>
  <c r="E29" i="1"/>
  <c r="E25" i="1"/>
  <c r="G15" i="1"/>
  <c r="H15" i="1"/>
  <c r="G12" i="1"/>
  <c r="H12" i="1"/>
  <c r="G9" i="1"/>
  <c r="H9" i="1"/>
  <c r="E34" i="1"/>
  <c r="E30" i="1"/>
  <c r="G34" i="1"/>
  <c r="E26" i="1"/>
  <c r="G26" i="1"/>
  <c r="G30" i="1"/>
</calcChain>
</file>

<file path=xl/sharedStrings.xml><?xml version="1.0" encoding="utf-8"?>
<sst xmlns="http://schemas.openxmlformats.org/spreadsheetml/2006/main" count="31" uniqueCount="20">
  <si>
    <t>Size of sample required for level of confidence:</t>
  </si>
  <si>
    <t>Margin of Error based on sampling results:</t>
  </si>
  <si>
    <t>Size of sample:</t>
  </si>
  <si>
    <t>% meeting criteria:</t>
  </si>
  <si>
    <t>Margin of Error:</t>
  </si>
  <si>
    <t># matching criteria:</t>
  </si>
  <si>
    <t>Range:</t>
  </si>
  <si>
    <t>to</t>
  </si>
  <si>
    <t>90% Confidence level:</t>
  </si>
  <si>
    <t>95% Confidence level:</t>
  </si>
  <si>
    <t>99% Confidence level:</t>
  </si>
  <si>
    <t>n</t>
  </si>
  <si>
    <t>p</t>
  </si>
  <si>
    <t>Population size (P):</t>
  </si>
  <si>
    <t>Expected Occurrence (p):</t>
  </si>
  <si>
    <t>Acceptible Margin of Error (D):</t>
  </si>
  <si>
    <t>Degree of Confidence (Z):</t>
  </si>
  <si>
    <t>Result Confidence:</t>
  </si>
  <si>
    <t xml:space="preserve">Z = </t>
  </si>
  <si>
    <t>Sample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</si>
</sst>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2" borderId="1" xfId="0" applyNumberFormat="1" applyFill="1" applyBorder="1"/>
    <xf numFmtId="10" fontId="0" fillId="3" borderId="1" xfId="0" applyNumberFormat="1" applyFill="1" applyBorder="1"/>
    <xf numFmtId="10" fontId="0" fillId="2" borderId="1" xfId="0" applyNumberFormat="1" applyFill="1" applyBorder="1"/>
    <xf numFmtId="0" fontId="0" fillId="2" borderId="1" xfId="0" applyFill="1" applyBorder="1"/>
    <xf numFmtId="10" fontId="0" fillId="0" borderId="2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3" xfId="0" applyNumberFormat="1" applyFill="1" applyBorder="1"/>
    <xf numFmtId="9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424815</xdr:colOff>
      <xdr:row>18</xdr:row>
      <xdr:rowOff>5429</xdr:rowOff>
    </xdr:from>
    <xdr:ext cx="1985010" cy="910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082415" y="3434429"/>
              <a:ext cx="1985010" cy="910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 xmlns="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/>
                      </a:rPr>
                      <m:t>𝐸</m:t>
                    </m:r>
                    <m:r>
                      <a:rPr lang="en-US" sz="1800" b="0" i="1">
                        <a:latin typeface="Cambria Math"/>
                      </a:rPr>
                      <m:t>=</m:t>
                    </m:r>
                    <m:r>
                      <a:rPr lang="en-US" sz="1800" b="0" i="1">
                        <a:latin typeface="Cambria Math"/>
                      </a:rPr>
                      <m:t>𝐶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𝑝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(1−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𝑝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)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082415" y="3434429"/>
              <a:ext cx="1985010" cy="910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0" i="0">
                  <a:latin typeface="Cambria Math"/>
                </a:rPr>
                <a:t>𝐸=𝐶√((𝑝(1−𝑝))/𝑛)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6</xdr:col>
      <xdr:colOff>219074</xdr:colOff>
      <xdr:row>0</xdr:row>
      <xdr:rowOff>171450</xdr:rowOff>
    </xdr:from>
    <xdr:ext cx="3295651" cy="10917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876674" y="361950"/>
              <a:ext cx="3295651" cy="1091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 xmlns="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/>
                      </a:rPr>
                      <m:t>𝑆</m:t>
                    </m:r>
                    <m:r>
                      <a:rPr lang="en-US" sz="20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type m:val="skw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(1−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2000" b="0" i="1">
                            <a:latin typeface="Cambria Math"/>
                          </a:rPr>
                          <m:t>1+(</m:t>
                        </m:r>
                        <m:f>
                          <m:fPr>
                            <m:type m:val="skw"/>
                            <m:ctrlPr>
                              <a:rPr lang="en-US" sz="2000" b="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skw"/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</m:d>
                              </m:num>
                              <m:den>
                                <m:sSup>
                                  <m:sSup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/>
                              </a:rPr>
                              <m:t>𝑃</m:t>
                            </m:r>
                          </m:den>
                        </m:f>
                        <m:r>
                          <a:rPr lang="en-US" sz="2000" b="0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76674" y="361950"/>
              <a:ext cx="3295651" cy="1091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000" b="0" i="0">
                  <a:latin typeface="Cambria Math"/>
                </a:rPr>
                <a:t>𝑆=(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𝑍^2 ((𝑝(1−𝑝))⁄𝐷^2  "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)/(</a:t>
              </a:r>
              <a:r>
                <a:rPr lang="en-US" sz="2000" b="0" i="0">
                  <a:latin typeface="Cambria Math"/>
                </a:rPr>
                <a:t>1+((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𝑍^2 (𝑝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1−𝑝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⁄𝐷^2  "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)⁄</a:t>
              </a:r>
              <a:r>
                <a:rPr lang="en-US" sz="2000" b="0" i="0">
                  <a:latin typeface="Cambria Math"/>
                </a:rPr>
                <a:t>𝑃))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8</xdr:col>
      <xdr:colOff>600075</xdr:colOff>
      <xdr:row>6</xdr:row>
      <xdr:rowOff>180974</xdr:rowOff>
    </xdr:from>
    <xdr:to>
      <xdr:col>12</xdr:col>
      <xdr:colOff>76201</xdr:colOff>
      <xdr:row>14</xdr:row>
      <xdr:rowOff>180975</xdr:rowOff>
    </xdr:to>
    <xdr:sp macro="" textlink="">
      <xdr:nvSpPr>
        <xdr:cNvPr id="2" name="TextBox 1"/>
        <xdr:cNvSpPr txBox="1"/>
      </xdr:nvSpPr>
      <xdr:spPr>
        <a:xfrm>
          <a:off x="6048375" y="1323974"/>
          <a:ext cx="1914526" cy="15240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/>
            <a:t>If the expected occurence is not known from a previous analysis, always begin by assuming a value of 50%.  Following each analysis, this value</a:t>
          </a:r>
          <a:r>
            <a:rPr lang="en-US" sz="1100" baseline="0"/>
            <a:t> can be iteratively improved for a more accurate and smaller sample size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4</xdr:row>
      <xdr:rowOff>123825</xdr:rowOff>
    </xdr:from>
    <xdr:to>
      <xdr:col>9</xdr:col>
      <xdr:colOff>0</xdr:colOff>
      <xdr:row>7</xdr:row>
      <xdr:rowOff>0</xdr:rowOff>
    </xdr:to>
    <xdr:cxnSp macro="">
      <xdr:nvCxnSpPr>
        <xdr:cNvPr id="6" name="Straight Arrow Connector 5"/>
        <xdr:cNvCxnSpPr/>
      </xdr:nvCxnSpPr>
      <xdr:spPr>
        <a:xfrm flipH="1" flipV="1">
          <a:off x="3695700" y="885825"/>
          <a:ext cx="23622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workbookViewId="0">
      <selection activeCell="E22" sqref="E22"/>
    </sheetView>
  </sheetViews>
  <sheetFormatPr baseColWidth="10" defaultColWidth="8.83203125" defaultRowHeight="14" x14ac:dyDescent="0"/>
  <cols>
    <col min="8" max="8" width="17.6640625" customWidth="1"/>
  </cols>
  <sheetData>
    <row r="2" spans="2:8">
      <c r="B2" t="s">
        <v>0</v>
      </c>
      <c r="H2" s="18"/>
    </row>
    <row r="3" spans="2:8">
      <c r="C3" t="s">
        <v>13</v>
      </c>
      <c r="F3" s="4">
        <v>85000</v>
      </c>
    </row>
    <row r="4" spans="2:8">
      <c r="C4" t="s">
        <v>16</v>
      </c>
      <c r="F4" s="26"/>
    </row>
    <row r="5" spans="2:8">
      <c r="C5" t="s">
        <v>14</v>
      </c>
      <c r="F5" s="3">
        <v>0.25</v>
      </c>
    </row>
    <row r="6" spans="2:8">
      <c r="C6" t="s">
        <v>15</v>
      </c>
      <c r="F6" s="3">
        <v>0.02</v>
      </c>
    </row>
    <row r="8" spans="2:8">
      <c r="B8" t="s">
        <v>17</v>
      </c>
      <c r="D8" s="17">
        <v>0.9</v>
      </c>
      <c r="G8" s="19" t="s">
        <v>11</v>
      </c>
      <c r="H8" s="20" t="s">
        <v>19</v>
      </c>
    </row>
    <row r="9" spans="2:8">
      <c r="C9" t="s">
        <v>18</v>
      </c>
      <c r="D9">
        <v>1.645</v>
      </c>
      <c r="G9" s="19">
        <f>D9*D9*(F5*(1-F5)/(F6* F6))</f>
        <v>1268.44921875</v>
      </c>
      <c r="H9" s="20">
        <f>G9/(1+(G9/F3))</f>
        <v>1249.798559846098</v>
      </c>
    </row>
    <row r="10" spans="2:8">
      <c r="G10" s="19"/>
      <c r="H10" s="19"/>
    </row>
    <row r="11" spans="2:8">
      <c r="B11" t="s">
        <v>17</v>
      </c>
      <c r="D11" s="17">
        <v>0.95</v>
      </c>
      <c r="G11" s="19"/>
      <c r="H11" s="19"/>
    </row>
    <row r="12" spans="2:8">
      <c r="C12" t="s">
        <v>18</v>
      </c>
      <c r="D12">
        <v>1.96</v>
      </c>
      <c r="G12" s="19">
        <f>D12*D12*(F5*(1-F5)/(F6* F6))</f>
        <v>1800.7499999999998</v>
      </c>
      <c r="H12" s="20">
        <f>G12/(1+(G12/F3))</f>
        <v>1763.3920213823035</v>
      </c>
    </row>
    <row r="13" spans="2:8">
      <c r="G13" s="19"/>
      <c r="H13" s="19"/>
    </row>
    <row r="14" spans="2:8">
      <c r="B14" t="s">
        <v>17</v>
      </c>
      <c r="D14" s="17">
        <v>0.99</v>
      </c>
      <c r="G14" s="19"/>
      <c r="H14" s="19"/>
    </row>
    <row r="15" spans="2:8">
      <c r="C15" t="s">
        <v>18</v>
      </c>
      <c r="D15">
        <v>2.5750000000000002</v>
      </c>
      <c r="G15" s="19">
        <f>D15*D15*(F5*(1-F5)/(F6* F6))</f>
        <v>3108.1054687500005</v>
      </c>
      <c r="H15" s="20">
        <f>G15/(1+(G15/F3))</f>
        <v>2998.4638012384912</v>
      </c>
    </row>
    <row r="16" spans="2:8">
      <c r="G16" s="19"/>
      <c r="H16" s="22"/>
    </row>
    <row r="17" spans="1:12" ht="4.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9" spans="1:12">
      <c r="B19" t="s">
        <v>1</v>
      </c>
    </row>
    <row r="20" spans="1:12">
      <c r="B20" t="s">
        <v>11</v>
      </c>
      <c r="C20" t="s">
        <v>2</v>
      </c>
      <c r="E20" s="1">
        <v>42000</v>
      </c>
    </row>
    <row r="21" spans="1:12">
      <c r="C21" t="s">
        <v>5</v>
      </c>
      <c r="E21" s="1">
        <v>13000</v>
      </c>
    </row>
    <row r="22" spans="1:12">
      <c r="B22" t="s">
        <v>12</v>
      </c>
      <c r="C22" t="s">
        <v>3</v>
      </c>
      <c r="E22" s="2">
        <f>E21/E20</f>
        <v>0.30952380952380953</v>
      </c>
    </row>
    <row r="23" spans="1:12">
      <c r="E23" s="16"/>
    </row>
    <row r="24" spans="1:12">
      <c r="B24" s="6" t="s">
        <v>8</v>
      </c>
      <c r="C24" s="7"/>
      <c r="D24" s="7"/>
      <c r="E24" s="5"/>
      <c r="F24" s="7"/>
      <c r="G24" s="8"/>
    </row>
    <row r="25" spans="1:12">
      <c r="B25" s="9"/>
      <c r="C25" s="10" t="s">
        <v>4</v>
      </c>
      <c r="D25" s="10"/>
      <c r="E25" s="2">
        <f>SQRT((E22)*(1-(E22))/E20)*D9</f>
        <v>3.7107580801098486E-3</v>
      </c>
      <c r="F25" s="10"/>
      <c r="G25" s="11"/>
    </row>
    <row r="26" spans="1:12">
      <c r="B26" s="12"/>
      <c r="C26" s="13" t="s">
        <v>6</v>
      </c>
      <c r="D26" s="13"/>
      <c r="E26" s="14">
        <f>E22-E25</f>
        <v>0.30581305144369969</v>
      </c>
      <c r="F26" s="23" t="s">
        <v>7</v>
      </c>
      <c r="G26" s="15">
        <f>E22+E25</f>
        <v>0.31323456760391938</v>
      </c>
    </row>
    <row r="27" spans="1:12">
      <c r="F27" s="19"/>
    </row>
    <row r="28" spans="1:12">
      <c r="B28" s="6" t="s">
        <v>9</v>
      </c>
      <c r="C28" s="7"/>
      <c r="D28" s="7"/>
      <c r="E28" s="7"/>
      <c r="F28" s="24"/>
      <c r="G28" s="8"/>
    </row>
    <row r="29" spans="1:12">
      <c r="B29" s="9"/>
      <c r="C29" s="10" t="s">
        <v>4</v>
      </c>
      <c r="D29" s="10"/>
      <c r="E29" s="2">
        <f>SQRT((E22)*(1-(E22))/E20)*D12</f>
        <v>4.4213287763010959E-3</v>
      </c>
      <c r="F29" s="25"/>
      <c r="G29" s="11"/>
    </row>
    <row r="30" spans="1:12">
      <c r="B30" s="12"/>
      <c r="C30" s="13" t="s">
        <v>6</v>
      </c>
      <c r="D30" s="13"/>
      <c r="E30" s="14">
        <f>E22-E29</f>
        <v>0.30510248074750845</v>
      </c>
      <c r="F30" s="23" t="s">
        <v>7</v>
      </c>
      <c r="G30" s="15">
        <f>E22+E29</f>
        <v>0.31394513830011062</v>
      </c>
    </row>
    <row r="31" spans="1:12">
      <c r="F31" s="19"/>
    </row>
    <row r="32" spans="1:12">
      <c r="B32" s="6" t="s">
        <v>10</v>
      </c>
      <c r="C32" s="7"/>
      <c r="D32" s="7"/>
      <c r="E32" s="7"/>
      <c r="F32" s="24"/>
      <c r="G32" s="8"/>
    </row>
    <row r="33" spans="2:7">
      <c r="B33" s="9"/>
      <c r="C33" s="10" t="s">
        <v>4</v>
      </c>
      <c r="D33" s="10"/>
      <c r="E33" s="2">
        <f>SQRT((E22)*(1-(E22))/E20)*D15</f>
        <v>5.8086334688649613E-3</v>
      </c>
      <c r="F33" s="25"/>
      <c r="G33" s="11"/>
    </row>
    <row r="34" spans="2:7">
      <c r="B34" s="12"/>
      <c r="C34" s="13" t="s">
        <v>6</v>
      </c>
      <c r="D34" s="13"/>
      <c r="E34" s="14">
        <f>E22-E33</f>
        <v>0.30371517605494458</v>
      </c>
      <c r="F34" s="23" t="s">
        <v>7</v>
      </c>
      <c r="G34" s="15">
        <f>E22+E33</f>
        <v>0.31533244299267449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udit Support Document" ma:contentTypeID="0x0101009DF24F558AD7A04BAD87E7EFA39762BE008579DE078CD49448A1D066996D2AE6EB" ma:contentTypeVersion="19" ma:contentTypeDescription="" ma:contentTypeScope="" ma:versionID="84020bdf6786a9d2dd4c7f79e6bfe5fa">
  <xsd:schema xmlns:xsd="http://www.w3.org/2001/XMLSchema" xmlns:xs="http://www.w3.org/2001/XMLSchema" xmlns:p="http://schemas.microsoft.com/office/2006/metadata/properties" xmlns:ns1="http://schemas.microsoft.com/sharepoint/v3" xmlns:ns2="d41b109c-289e-4035-9076-8c6ede494a91" targetNamespace="http://schemas.microsoft.com/office/2006/metadata/properties" ma:root="true" ma:fieldsID="3c66d7f8f07828193473a8166afb2caa" ns1:_="" ns2:_="">
    <xsd:import namespace="http://schemas.microsoft.com/sharepoint/v3"/>
    <xsd:import namespace="d41b109c-289e-4035-9076-8c6ede494a91"/>
    <xsd:element name="properties">
      <xsd:complexType>
        <xsd:sequence>
          <xsd:element name="documentManagement">
            <xsd:complexType>
              <xsd:all>
                <xsd:element ref="ns2:AuditType"/>
                <xsd:element ref="ns2:Auditor" minOccurs="0"/>
                <xsd:element ref="ns2:_dlc_DocId" minOccurs="0"/>
                <xsd:element ref="ns2:_dlc_DocIdUrl" minOccurs="0"/>
                <xsd:element ref="ns2:_dlc_DocIdPersistId" minOccurs="0"/>
                <xsd:element ref="ns1:RoutingRuleDescrip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3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b109c-289e-4035-9076-8c6ede494a91" elementFormDefault="qualified">
    <xsd:import namespace="http://schemas.microsoft.com/office/2006/documentManagement/types"/>
    <xsd:import namespace="http://schemas.microsoft.com/office/infopath/2007/PartnerControls"/>
    <xsd:element name="AuditType" ma:index="8" ma:displayName="Audit Type" ma:list="{356dde7d-416a-423b-99d8-5e86187d5acb}" ma:internalName="AuditType" ma:readOnly="false" ma:showField="Title" ma:web="d41b109c-289e-4035-9076-8c6ede494a91">
      <xsd:simpleType>
        <xsd:restriction base="dms:Lookup"/>
      </xsd:simpleType>
    </xsd:element>
    <xsd:element name="Auditor" ma:index="9" nillable="true" ma:displayName="Auditor" ma:list="{02362489-5698-48e6-a99f-494735069a93}" ma:internalName="Auditor" ma:readOnly="false" ma:showField="FullName0" ma:web="d41b109c-289e-4035-9076-8c6ede494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uditType xmlns="d41b109c-289e-4035-9076-8c6ede494a91">14</AuditType>
    <RoutingRuleDescription xmlns="http://schemas.microsoft.com/sharepoint/v3">Excel spreadsheet to allow for rapid calculation of appropriate sample sizes and margins of error</RoutingRuleDescription>
    <Auditor xmlns="d41b109c-289e-4035-9076-8c6ede494a91">
      <Value>9</Value>
    </Auditor>
    <_dlc_DocId xmlns="d41b109c-289e-4035-9076-8c6ede494a91">DH36Y3F4E2SH-39-99</_dlc_DocId>
    <_dlc_DocIdUrl xmlns="d41b109c-289e-4035-9076-8c6ede494a91">
      <Url>http://dept.bethel.jw.org/sites/ARM/_layouts/DocIdRedir.aspx?ID=DH36Y3F4E2SH-39-99</Url>
      <Description>DH36Y3F4E2SH-39-99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6B5AB10-32C2-48B6-A30C-78CA85DE1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1b109c-289e-4035-9076-8c6ede494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6C2577-0B0D-468D-A341-D9D55898D8D0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d41b109c-289e-4035-9076-8c6ede494a9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BAB8D5D-1F01-4229-B35A-082E068BF27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7E00397-7F5B-43C7-A5C6-8C0776D6CCC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EnclaveForensics/Auditcasts.com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Calculate Sample sizes and margins of error</dc:title>
  <dc:subject/>
  <dc:creator>Hoelzer, David</dc:creator>
  <cp:keywords/>
  <dc:description/>
  <cp:lastModifiedBy>David Hoelzer</cp:lastModifiedBy>
  <dcterms:created xsi:type="dcterms:W3CDTF">2012-09-11T12:30:40Z</dcterms:created>
  <dcterms:modified xsi:type="dcterms:W3CDTF">2013-03-10T19:41:19Z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0x0101009DF24F558AD7A04BAD87E7EFA39762BE008579DE078CD49448A1D066996D2AE6EB</vt:lpwstr>
  </property>
  <property fmtid="{D5CDD505-2E9C-101B-9397-08002B2CF9AE}" pid="3" name="_dlc_DocIdItemGuid">
    <vt:lpwstr>c4de7232-4273-41af-bf92-83783dd64120</vt:lpwstr>
  </property>
</Properties>
</file>