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https://d.docs.live.net/aa7c087a6abad0af/Desktop/КУРСОВАЯ 2/"/>
    </mc:Choice>
  </mc:AlternateContent>
  <xr:revisionPtr revIDLastSave="1848" documentId="8_{E7A1F93B-FBC7-40AA-B9C5-8517D3FAD420}" xr6:coauthVersionLast="47" xr6:coauthVersionMax="47" xr10:uidLastSave="{E1016BEE-3A87-4E12-872A-3CB7F1D1D279}"/>
  <bookViews>
    <workbookView xWindow="-108" yWindow="-108" windowWidth="23256" windowHeight="12456" tabRatio="919" xr2:uid="{00000000-000D-0000-FFFF-FFFF00000000}"/>
  </bookViews>
  <sheets>
    <sheet name="Ответы на форму" sheetId="15" r:id="rId1"/>
    <sheet name="Поиск конкурентов" sheetId="2" r:id="rId2"/>
    <sheet name="Трафик" sheetId="3" r:id="rId3"/>
    <sheet name="Wordstat застройщики" sheetId="5" r:id="rId4"/>
    <sheet name="Соцсети" sheetId="4" r:id="rId5"/>
    <sheet name="wordstat" sheetId="6" r:id="rId6"/>
    <sheet name="wordstat итог" sheetId="7" r:id="rId7"/>
    <sheet name="Блогеры" sheetId="8" r:id="rId8"/>
    <sheet name="ссылки" sheetId="9" r:id="rId9"/>
    <sheet name="Сегмент1" sheetId="11" r:id="rId10"/>
    <sheet name="Сегмент2" sheetId="12" r:id="rId11"/>
    <sheet name="Сегмент3" sheetId="13" r:id="rId12"/>
    <sheet name="Сегменты" sheetId="14" r:id="rId13"/>
    <sheet name="лепестковая диаграмма" sheetId="16" r:id="rId14"/>
    <sheet name="ПИК" sheetId="17" r:id="rId15"/>
    <sheet name="Самолет" sheetId="18" r:id="rId16"/>
    <sheet name="Level" sheetId="19" r:id="rId17"/>
    <sheet name="ФСК" sheetId="20" r:id="rId18"/>
    <sheet name="ЛСР" sheetId="22" r:id="rId19"/>
    <sheet name="Донстрой" sheetId="21" r:id="rId20"/>
    <sheet name="А101" sheetId="23" r:id="rId21"/>
    <sheet name="MR Group" sheetId="24" r:id="rId22"/>
    <sheet name="NPS" sheetId="25" r:id="rId23"/>
  </sheets>
  <externalReferences>
    <externalReference r:id="rId24"/>
  </externalReferences>
  <definedNames>
    <definedName name="_xlnm._FilterDatabase" localSheetId="0" hidden="1">'Ответы на форму'!$A$1:$AH$110</definedName>
    <definedName name="_xlnm._FilterDatabase" localSheetId="9" hidden="1">Сегмент1!$A$1:$AJ$111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4" i="25" l="1"/>
  <c r="AE4" i="25"/>
  <c r="AG4" i="25"/>
  <c r="X4" i="25"/>
  <c r="Z4" i="25"/>
  <c r="Y4" i="25"/>
  <c r="K9" i="25"/>
  <c r="K7" i="25"/>
  <c r="L7" i="25"/>
  <c r="J7" i="25"/>
  <c r="S4" i="25"/>
  <c r="R4" i="25"/>
  <c r="Q4" i="25"/>
  <c r="K4" i="25"/>
  <c r="J4" i="25"/>
  <c r="D4" i="25"/>
  <c r="L4" i="25"/>
  <c r="AH4" i="25" l="1"/>
  <c r="AE7" i="25" s="1"/>
  <c r="AA4" i="25"/>
  <c r="Y7" i="25" s="1"/>
  <c r="T4" i="25"/>
  <c r="Q7" i="25" s="1"/>
  <c r="M4" i="25"/>
  <c r="AF7" i="25" l="1"/>
  <c r="AG7" i="25"/>
  <c r="AF9" i="25" s="1"/>
  <c r="X7" i="25"/>
  <c r="Y9" i="25" s="1"/>
  <c r="Z7" i="25"/>
  <c r="R9" i="25"/>
  <c r="S7" i="25"/>
  <c r="R7" i="25"/>
  <c r="E4" i="25" l="1"/>
  <c r="C4" i="25"/>
  <c r="F4" i="25" l="1"/>
  <c r="D7" i="25" l="1"/>
  <c r="E7" i="25"/>
  <c r="C7" i="25"/>
  <c r="D8" i="24"/>
  <c r="E8" i="24"/>
  <c r="F8" i="24"/>
  <c r="G8" i="24"/>
  <c r="H8" i="24"/>
  <c r="I8" i="24"/>
  <c r="J8" i="24"/>
  <c r="K8" i="24"/>
  <c r="L8" i="24"/>
  <c r="P8" i="24"/>
  <c r="Q8" i="24"/>
  <c r="R8" i="24"/>
  <c r="S8" i="24"/>
  <c r="T8" i="24"/>
  <c r="U8" i="24"/>
  <c r="V8" i="24"/>
  <c r="W8" i="24"/>
  <c r="X8" i="24"/>
  <c r="Y8" i="24"/>
  <c r="Z8" i="24"/>
  <c r="C8" i="24"/>
  <c r="D12" i="23"/>
  <c r="E12" i="23"/>
  <c r="F12" i="23"/>
  <c r="G12" i="23"/>
  <c r="H12" i="23"/>
  <c r="I12" i="23"/>
  <c r="J12" i="23"/>
  <c r="K12" i="23"/>
  <c r="L12" i="23"/>
  <c r="P12" i="23"/>
  <c r="Q12" i="23"/>
  <c r="R12" i="23"/>
  <c r="S12" i="23"/>
  <c r="T12" i="23"/>
  <c r="U12" i="23"/>
  <c r="V12" i="23"/>
  <c r="W12" i="23"/>
  <c r="X12" i="23"/>
  <c r="Y12" i="23"/>
  <c r="Z12" i="23"/>
  <c r="C12" i="23"/>
  <c r="D9" i="22"/>
  <c r="E9" i="22"/>
  <c r="F9" i="22"/>
  <c r="G9" i="22"/>
  <c r="H9" i="22"/>
  <c r="I9" i="22"/>
  <c r="J9" i="22"/>
  <c r="K9" i="22"/>
  <c r="L9" i="22"/>
  <c r="P9" i="22"/>
  <c r="Q9" i="22"/>
  <c r="R9" i="22"/>
  <c r="S9" i="22"/>
  <c r="T9" i="22"/>
  <c r="U9" i="22"/>
  <c r="V9" i="22"/>
  <c r="W9" i="22"/>
  <c r="X9" i="22"/>
  <c r="Y9" i="22"/>
  <c r="Z9" i="22"/>
  <c r="C9" i="22"/>
  <c r="E18" i="21"/>
  <c r="E19" i="21"/>
  <c r="E20" i="21"/>
  <c r="E21" i="21"/>
  <c r="E22" i="21"/>
  <c r="E23" i="21"/>
  <c r="E24" i="21"/>
  <c r="E25" i="21"/>
  <c r="E26" i="21"/>
  <c r="E27" i="21"/>
  <c r="Q14" i="21"/>
  <c r="R14" i="21"/>
  <c r="S14" i="21"/>
  <c r="T14" i="21"/>
  <c r="U14" i="21"/>
  <c r="V14" i="21"/>
  <c r="W14" i="21"/>
  <c r="X14" i="21"/>
  <c r="Y14" i="21"/>
  <c r="Z14" i="21"/>
  <c r="P14" i="21"/>
  <c r="D14" i="21"/>
  <c r="E14" i="21"/>
  <c r="F14" i="21"/>
  <c r="G14" i="21"/>
  <c r="H14" i="21"/>
  <c r="I14" i="21"/>
  <c r="J14" i="21"/>
  <c r="K14" i="21"/>
  <c r="L14" i="21"/>
  <c r="C14" i="21"/>
  <c r="E28" i="20"/>
  <c r="E27" i="20"/>
  <c r="E26" i="20"/>
  <c r="E25" i="20"/>
  <c r="E24" i="20"/>
  <c r="E23" i="20"/>
  <c r="E22" i="20"/>
  <c r="E21" i="20"/>
  <c r="E20" i="20"/>
  <c r="E19" i="20"/>
  <c r="D28" i="20"/>
  <c r="D27" i="20"/>
  <c r="D26" i="20"/>
  <c r="D25" i="20"/>
  <c r="D24" i="20"/>
  <c r="D23" i="20"/>
  <c r="D22" i="20"/>
  <c r="D21" i="20"/>
  <c r="D20" i="20"/>
  <c r="D19" i="20"/>
  <c r="P15" i="20"/>
  <c r="Q15" i="20"/>
  <c r="R15" i="20"/>
  <c r="S15" i="20"/>
  <c r="T15" i="20"/>
  <c r="U15" i="20"/>
  <c r="V15" i="20"/>
  <c r="W15" i="20"/>
  <c r="X15" i="20"/>
  <c r="Y15" i="20"/>
  <c r="Z15" i="20"/>
  <c r="D15" i="20"/>
  <c r="E15" i="20"/>
  <c r="F15" i="20"/>
  <c r="G15" i="20"/>
  <c r="H15" i="20"/>
  <c r="I15" i="20"/>
  <c r="J15" i="20"/>
  <c r="K15" i="20"/>
  <c r="L15" i="20"/>
  <c r="C15" i="20"/>
  <c r="E36" i="19"/>
  <c r="E35" i="19"/>
  <c r="E34" i="19"/>
  <c r="E33" i="19"/>
  <c r="E32" i="19"/>
  <c r="E31" i="19"/>
  <c r="E30" i="19"/>
  <c r="E29" i="19"/>
  <c r="E28" i="19"/>
  <c r="E27" i="19"/>
  <c r="D36" i="19"/>
  <c r="D35" i="19"/>
  <c r="D34" i="19"/>
  <c r="D33" i="19"/>
  <c r="D32" i="19"/>
  <c r="D31" i="19"/>
  <c r="D30" i="19"/>
  <c r="D29" i="19"/>
  <c r="D28" i="19"/>
  <c r="D27" i="19"/>
  <c r="Z22" i="19"/>
  <c r="Q22" i="19"/>
  <c r="R22" i="19"/>
  <c r="S22" i="19"/>
  <c r="T22" i="19"/>
  <c r="U22" i="19"/>
  <c r="V22" i="19"/>
  <c r="W22" i="19"/>
  <c r="X22" i="19"/>
  <c r="Y22" i="19"/>
  <c r="P22" i="19"/>
  <c r="D22" i="19"/>
  <c r="E22" i="19"/>
  <c r="F22" i="19"/>
  <c r="G22" i="19"/>
  <c r="H22" i="19"/>
  <c r="I22" i="19"/>
  <c r="J22" i="19"/>
  <c r="K22" i="19"/>
  <c r="L22" i="19"/>
  <c r="C22" i="19"/>
  <c r="D29" i="18"/>
  <c r="D28" i="18"/>
  <c r="D27" i="18"/>
  <c r="D26" i="18"/>
  <c r="D25" i="18"/>
  <c r="D24" i="18"/>
  <c r="D23" i="18"/>
  <c r="D22" i="18"/>
  <c r="D21" i="18"/>
  <c r="D20" i="18"/>
  <c r="C29" i="18"/>
  <c r="C28" i="18"/>
  <c r="C27" i="18"/>
  <c r="C26" i="18"/>
  <c r="C25" i="18"/>
  <c r="C24" i="18"/>
  <c r="C23" i="18"/>
  <c r="C22" i="18"/>
  <c r="C21" i="18"/>
  <c r="C20" i="18"/>
  <c r="C38" i="17"/>
  <c r="Q33" i="17"/>
  <c r="D15" i="18"/>
  <c r="E15" i="18"/>
  <c r="F15" i="18"/>
  <c r="G15" i="18"/>
  <c r="H15" i="18"/>
  <c r="I15" i="18"/>
  <c r="J15" i="18"/>
  <c r="K15" i="18"/>
  <c r="L15" i="18"/>
  <c r="P15" i="18"/>
  <c r="Q15" i="18"/>
  <c r="R15" i="18"/>
  <c r="S15" i="18"/>
  <c r="T15" i="18"/>
  <c r="U15" i="18"/>
  <c r="V15" i="18"/>
  <c r="W15" i="18"/>
  <c r="X15" i="18"/>
  <c r="Y15" i="18"/>
  <c r="Z15" i="18"/>
  <c r="C15" i="18"/>
  <c r="C33" i="17"/>
  <c r="B37" i="17" s="1"/>
  <c r="Q111" i="15"/>
  <c r="P111" i="15"/>
  <c r="E117" i="15" s="1"/>
  <c r="C111" i="15"/>
  <c r="D117" i="15" s="1"/>
  <c r="D111" i="15"/>
  <c r="D118" i="15" s="1"/>
  <c r="E111" i="15"/>
  <c r="D119" i="15" s="1"/>
  <c r="F111" i="15"/>
  <c r="D120" i="15" s="1"/>
  <c r="G111" i="15"/>
  <c r="D121" i="15" s="1"/>
  <c r="H111" i="15"/>
  <c r="D122" i="15" s="1"/>
  <c r="I111" i="15"/>
  <c r="D123" i="15" s="1"/>
  <c r="J111" i="15"/>
  <c r="D124" i="15" s="1"/>
  <c r="K111" i="15"/>
  <c r="D125" i="15" s="1"/>
  <c r="L111" i="15"/>
  <c r="D126" i="15" s="1"/>
  <c r="R111" i="15"/>
  <c r="S111" i="15"/>
  <c r="T111" i="15"/>
  <c r="U111" i="15"/>
  <c r="V111" i="15"/>
  <c r="W111" i="15"/>
  <c r="X111" i="15"/>
  <c r="Y111" i="15"/>
  <c r="Z111" i="15"/>
  <c r="D9" i="25" l="1"/>
  <c r="D33" i="17"/>
  <c r="B38" i="17" s="1"/>
  <c r="E33" i="17"/>
  <c r="B39" i="17" s="1"/>
  <c r="F33" i="17"/>
  <c r="B40" i="17" s="1"/>
  <c r="G33" i="17"/>
  <c r="B41" i="17" s="1"/>
  <c r="H33" i="17"/>
  <c r="B42" i="17" s="1"/>
  <c r="I33" i="17"/>
  <c r="J33" i="17"/>
  <c r="K33" i="17"/>
  <c r="L33" i="17"/>
  <c r="P33" i="17"/>
  <c r="C37" i="17" s="1"/>
  <c r="R33" i="17"/>
  <c r="C39" i="17" s="1"/>
  <c r="S33" i="17"/>
  <c r="C40" i="17" s="1"/>
  <c r="T33" i="17"/>
  <c r="C41" i="17" s="1"/>
  <c r="U33" i="17"/>
  <c r="C42" i="17" s="1"/>
  <c r="V33" i="17"/>
  <c r="C43" i="17" s="1"/>
  <c r="W33" i="17"/>
  <c r="C44" i="17" s="1"/>
  <c r="X33" i="17"/>
  <c r="C45" i="17" s="1"/>
  <c r="Y33" i="17"/>
  <c r="C46" i="17" s="1"/>
  <c r="D27" i="12"/>
  <c r="D26" i="12"/>
  <c r="D25" i="12"/>
  <c r="D24" i="12"/>
  <c r="D23" i="12"/>
  <c r="D22" i="12"/>
  <c r="D21" i="12"/>
  <c r="D20" i="12"/>
  <c r="D19" i="12"/>
  <c r="D18" i="12"/>
  <c r="D17" i="12"/>
  <c r="E17" i="12"/>
  <c r="F17" i="12"/>
  <c r="G17" i="12"/>
  <c r="H17" i="12"/>
  <c r="I17" i="12"/>
  <c r="J17" i="12"/>
  <c r="K17" i="12"/>
  <c r="L17" i="12"/>
  <c r="C17" i="12"/>
  <c r="C11" i="16"/>
  <c r="C10" i="16"/>
  <c r="C9" i="16"/>
  <c r="C8" i="16"/>
  <c r="C7" i="16"/>
  <c r="C6" i="16"/>
  <c r="C5" i="16"/>
  <c r="C4" i="16"/>
  <c r="C3" i="16"/>
  <c r="C2" i="16"/>
  <c r="C56" i="13"/>
  <c r="C49" i="13" l="1"/>
  <c r="C59" i="13" s="1"/>
  <c r="D49" i="13"/>
  <c r="E49" i="13"/>
  <c r="C57" i="13" s="1"/>
  <c r="F49" i="13"/>
  <c r="C54" i="13" s="1"/>
  <c r="G49" i="13"/>
  <c r="H49" i="13"/>
  <c r="C55" i="13" s="1"/>
  <c r="I49" i="13"/>
  <c r="C60" i="13" s="1"/>
  <c r="J49" i="13"/>
  <c r="C58" i="13" s="1"/>
  <c r="K49" i="13"/>
  <c r="L49" i="13"/>
  <c r="C62" i="13" s="1"/>
  <c r="AF49" i="13"/>
  <c r="C61" i="13"/>
  <c r="C51" i="11"/>
  <c r="D51" i="11"/>
  <c r="E51" i="11"/>
  <c r="F51" i="11"/>
  <c r="G51" i="11"/>
  <c r="H51" i="11"/>
  <c r="I51" i="11"/>
  <c r="J51" i="11"/>
  <c r="K51" i="11"/>
  <c r="L51" i="11"/>
  <c r="P51" i="11"/>
  <c r="Q51" i="11"/>
  <c r="R51" i="11"/>
  <c r="S51" i="11"/>
  <c r="T51" i="11"/>
  <c r="U51" i="11"/>
  <c r="V51" i="11"/>
  <c r="W51" i="11"/>
  <c r="X51" i="11"/>
  <c r="Y51" i="11"/>
  <c r="AF51" i="11"/>
  <c r="AG51" i="11"/>
  <c r="P52" i="11"/>
  <c r="S68" i="11" s="1"/>
  <c r="Q52" i="11"/>
  <c r="R52" i="11"/>
  <c r="S52" i="11"/>
  <c r="T52" i="11"/>
  <c r="U52" i="11"/>
  <c r="V52" i="11"/>
  <c r="W52" i="11"/>
  <c r="X52" i="11"/>
  <c r="Y52" i="11"/>
  <c r="P53" i="11"/>
  <c r="S69" i="11" s="1"/>
  <c r="Q53" i="11"/>
  <c r="R53" i="11"/>
  <c r="S53" i="11"/>
  <c r="T53" i="11"/>
  <c r="U53" i="11"/>
  <c r="V53" i="11"/>
  <c r="W53" i="11"/>
  <c r="X53" i="11"/>
  <c r="Y53" i="11"/>
  <c r="P54" i="11"/>
  <c r="Q54" i="11"/>
  <c r="R54" i="11"/>
  <c r="S54" i="11"/>
  <c r="S70" i="11" s="1"/>
  <c r="T54" i="11"/>
  <c r="U54" i="11"/>
  <c r="V54" i="11"/>
  <c r="W54" i="11"/>
  <c r="X54" i="11"/>
  <c r="Y54" i="11"/>
  <c r="P55" i="11"/>
  <c r="Q55" i="11"/>
  <c r="R55" i="11"/>
  <c r="S55" i="11"/>
  <c r="T55" i="11"/>
  <c r="U55" i="11"/>
  <c r="V55" i="11"/>
  <c r="W55" i="11"/>
  <c r="X55" i="11"/>
  <c r="Y55" i="11"/>
  <c r="P56" i="11"/>
  <c r="Q56" i="11"/>
  <c r="R56" i="11"/>
  <c r="S56" i="11"/>
  <c r="T56" i="11"/>
  <c r="U56" i="11"/>
  <c r="V56" i="11"/>
  <c r="W56" i="11"/>
  <c r="X56" i="11"/>
  <c r="Y56" i="11"/>
  <c r="P57" i="11"/>
  <c r="Q57" i="11"/>
  <c r="R57" i="11"/>
  <c r="S57" i="11"/>
  <c r="T57" i="11"/>
  <c r="U57" i="11"/>
  <c r="V57" i="11"/>
  <c r="W57" i="11"/>
  <c r="X57" i="11"/>
  <c r="Y57" i="11"/>
  <c r="S73" i="11" s="1"/>
  <c r="P58" i="11"/>
  <c r="S74" i="11" s="1"/>
  <c r="Q58" i="11"/>
  <c r="R58" i="11"/>
  <c r="S58" i="11"/>
  <c r="T58" i="11"/>
  <c r="U58" i="11"/>
  <c r="V58" i="11"/>
  <c r="W58" i="11"/>
  <c r="X58" i="11"/>
  <c r="Y58" i="11"/>
  <c r="P59" i="11"/>
  <c r="S75" i="11" s="1"/>
  <c r="Q59" i="11"/>
  <c r="R59" i="11"/>
  <c r="S59" i="11"/>
  <c r="T59" i="11"/>
  <c r="U59" i="11"/>
  <c r="V59" i="11"/>
  <c r="W59" i="11"/>
  <c r="X59" i="11"/>
  <c r="Y59" i="11"/>
  <c r="S71" i="11"/>
  <c r="S72" i="11"/>
  <c r="C5" i="7"/>
  <c r="F5" i="7"/>
  <c r="I5" i="7"/>
  <c r="L5" i="7"/>
  <c r="O5" i="7"/>
  <c r="R5" i="7"/>
  <c r="U5" i="7"/>
  <c r="X5" i="7"/>
  <c r="AA5" i="7"/>
  <c r="AD5" i="7"/>
  <c r="C6" i="7"/>
  <c r="F6" i="7"/>
  <c r="I6" i="7"/>
  <c r="L6" i="7"/>
  <c r="O6" i="7"/>
  <c r="R6" i="7"/>
  <c r="U6" i="7"/>
  <c r="X6" i="7"/>
  <c r="AA6" i="7"/>
  <c r="AD6" i="7"/>
  <c r="C7" i="7"/>
  <c r="F7" i="7"/>
  <c r="I7" i="7"/>
  <c r="L7" i="7"/>
  <c r="O7" i="7"/>
  <c r="R7" i="7"/>
  <c r="U7" i="7"/>
  <c r="X7" i="7"/>
  <c r="AA7" i="7"/>
  <c r="AD7" i="7"/>
  <c r="C8" i="7"/>
  <c r="F8" i="7"/>
  <c r="I8" i="7"/>
  <c r="L8" i="7"/>
  <c r="O8" i="7"/>
  <c r="R8" i="7"/>
  <c r="U8" i="7"/>
  <c r="X8" i="7"/>
  <c r="AA8" i="7"/>
  <c r="AD8" i="7"/>
  <c r="C9" i="7"/>
  <c r="F9" i="7"/>
  <c r="I9" i="7"/>
  <c r="L9" i="7"/>
  <c r="O9" i="7"/>
  <c r="R9" i="7"/>
  <c r="U9" i="7"/>
  <c r="X9" i="7"/>
  <c r="AA9" i="7"/>
  <c r="AD9" i="7"/>
  <c r="C10" i="7"/>
  <c r="F10" i="7"/>
  <c r="I10" i="7"/>
  <c r="L10" i="7"/>
  <c r="O10" i="7"/>
  <c r="R10" i="7"/>
  <c r="U10" i="7"/>
  <c r="X10" i="7"/>
  <c r="AA10" i="7"/>
  <c r="AD10" i="7"/>
  <c r="C11" i="7"/>
  <c r="F11" i="7"/>
  <c r="I11" i="7"/>
  <c r="L11" i="7"/>
  <c r="O11" i="7"/>
  <c r="R11" i="7"/>
  <c r="U11" i="7"/>
  <c r="X11" i="7"/>
  <c r="AA11" i="7"/>
  <c r="AD11" i="7"/>
  <c r="C12" i="7"/>
  <c r="F12" i="7"/>
  <c r="I12" i="7"/>
  <c r="L12" i="7"/>
  <c r="O12" i="7"/>
  <c r="R12" i="7"/>
  <c r="U12" i="7"/>
  <c r="X12" i="7"/>
  <c r="AA12" i="7"/>
  <c r="AD12" i="7"/>
  <c r="C13" i="7"/>
  <c r="F13" i="7"/>
  <c r="I13" i="7"/>
  <c r="L13" i="7"/>
  <c r="O13" i="7"/>
  <c r="R13" i="7"/>
  <c r="U13" i="7"/>
  <c r="X13" i="7"/>
  <c r="AA13" i="7"/>
  <c r="AD13" i="7"/>
  <c r="C14" i="7"/>
  <c r="F14" i="7"/>
  <c r="I14" i="7"/>
  <c r="L14" i="7"/>
  <c r="O14" i="7"/>
  <c r="R14" i="7"/>
  <c r="U14" i="7"/>
  <c r="X14" i="7"/>
  <c r="AA14" i="7"/>
  <c r="AD14" i="7"/>
  <c r="C15" i="7"/>
  <c r="F15" i="7"/>
  <c r="I15" i="7"/>
  <c r="L15" i="7"/>
  <c r="O15" i="7"/>
  <c r="R15" i="7"/>
  <c r="U15" i="7"/>
  <c r="X15" i="7"/>
  <c r="AA15" i="7"/>
  <c r="AD15" i="7"/>
  <c r="C16" i="7"/>
  <c r="F16" i="7"/>
  <c r="I16" i="7"/>
  <c r="L16" i="7"/>
  <c r="O16" i="7"/>
  <c r="R16" i="7"/>
  <c r="U16" i="7"/>
  <c r="X16" i="7"/>
  <c r="AA16" i="7"/>
  <c r="AD16" i="7"/>
  <c r="B17" i="7"/>
  <c r="E17" i="7"/>
  <c r="H17" i="7"/>
  <c r="K17" i="7"/>
  <c r="N17" i="7"/>
  <c r="Q17" i="7"/>
  <c r="T17" i="7"/>
  <c r="W17" i="7"/>
  <c r="Z17" i="7"/>
  <c r="B65" i="7" s="1"/>
  <c r="AC17" i="7"/>
  <c r="B66" i="7" s="1"/>
  <c r="B19" i="7"/>
  <c r="G19" i="7" s="1"/>
  <c r="P19" i="7"/>
  <c r="B20" i="7"/>
  <c r="Y20" i="7" s="1"/>
  <c r="D20" i="7"/>
  <c r="G20" i="7"/>
  <c r="J20" i="7"/>
  <c r="M20" i="7"/>
  <c r="P20" i="7"/>
  <c r="S20" i="7"/>
  <c r="V20" i="7"/>
  <c r="B21" i="7"/>
  <c r="V21" i="7" s="1"/>
  <c r="J21" i="7"/>
  <c r="M21" i="7"/>
  <c r="P21" i="7"/>
  <c r="S21" i="7"/>
  <c r="Y21" i="7"/>
  <c r="AE21" i="7"/>
  <c r="B22" i="7"/>
  <c r="G22" i="7" s="1"/>
  <c r="D22" i="7"/>
  <c r="B23" i="7"/>
  <c r="D23" i="7" s="1"/>
  <c r="J23" i="7"/>
  <c r="M23" i="7"/>
  <c r="B24" i="7"/>
  <c r="D24" i="7" s="1"/>
  <c r="G24" i="7"/>
  <c r="J24" i="7"/>
  <c r="M24" i="7"/>
  <c r="P24" i="7"/>
  <c r="V24" i="7"/>
  <c r="B25" i="7"/>
  <c r="AB25" i="7" s="1"/>
  <c r="D25" i="7"/>
  <c r="G25" i="7"/>
  <c r="J25" i="7"/>
  <c r="M25" i="7"/>
  <c r="P25" i="7"/>
  <c r="S25" i="7"/>
  <c r="V25" i="7"/>
  <c r="Y25" i="7"/>
  <c r="B26" i="7"/>
  <c r="D26" i="7" s="1"/>
  <c r="V26" i="7"/>
  <c r="B27" i="7"/>
  <c r="G27" i="7" s="1"/>
  <c r="D27" i="7"/>
  <c r="S27" i="7"/>
  <c r="V27" i="7"/>
  <c r="Y27" i="7"/>
  <c r="B28" i="7"/>
  <c r="J28" i="7" s="1"/>
  <c r="D28" i="7"/>
  <c r="G28" i="7"/>
  <c r="B29" i="7"/>
  <c r="M29" i="7" s="1"/>
  <c r="D29" i="7"/>
  <c r="G29" i="7"/>
  <c r="J29" i="7"/>
  <c r="S29" i="7"/>
  <c r="V29" i="7"/>
  <c r="Y29" i="7"/>
  <c r="AB29" i="7"/>
  <c r="B30" i="7"/>
  <c r="P30" i="7" s="1"/>
  <c r="D30" i="7"/>
  <c r="J30" i="7"/>
  <c r="M30" i="7"/>
  <c r="S30" i="7"/>
  <c r="V30" i="7"/>
  <c r="Y30" i="7"/>
  <c r="AB30" i="7"/>
  <c r="AE30" i="7"/>
  <c r="B31" i="7"/>
  <c r="S31" i="7" s="1"/>
  <c r="B57" i="7"/>
  <c r="C57" i="7"/>
  <c r="D57" i="7"/>
  <c r="E57" i="7"/>
  <c r="F57" i="7"/>
  <c r="G57" i="7"/>
  <c r="C59" i="7" s="1"/>
  <c r="H57" i="7"/>
  <c r="D59" i="7" s="1"/>
  <c r="I57" i="7"/>
  <c r="C60" i="7" s="1"/>
  <c r="J57" i="7"/>
  <c r="D60" i="7" s="1"/>
  <c r="K57" i="7"/>
  <c r="C61" i="7" s="1"/>
  <c r="L57" i="7"/>
  <c r="D61" i="7" s="1"/>
  <c r="M57" i="7"/>
  <c r="C62" i="7" s="1"/>
  <c r="N57" i="7"/>
  <c r="D62" i="7" s="1"/>
  <c r="O57" i="7"/>
  <c r="P57" i="7"/>
  <c r="Q57" i="7"/>
  <c r="R57" i="7"/>
  <c r="D64" i="7" s="1"/>
  <c r="S57" i="7"/>
  <c r="C65" i="7" s="1"/>
  <c r="T57" i="7"/>
  <c r="D65" i="7" s="1"/>
  <c r="U57" i="7"/>
  <c r="C66" i="7" s="1"/>
  <c r="V57" i="7"/>
  <c r="D66" i="7" s="1"/>
  <c r="B58" i="7"/>
  <c r="C58" i="7"/>
  <c r="D58" i="7"/>
  <c r="B59" i="7"/>
  <c r="B60" i="7"/>
  <c r="B61" i="7"/>
  <c r="B62" i="7"/>
  <c r="B63" i="7"/>
  <c r="C63" i="7"/>
  <c r="D63" i="7"/>
  <c r="B64" i="7"/>
  <c r="C64" i="7"/>
  <c r="C53" i="13" l="1"/>
  <c r="Y22" i="7"/>
  <c r="S22" i="7"/>
  <c r="G30" i="7"/>
  <c r="AB28" i="7"/>
  <c r="Y23" i="7"/>
  <c r="P22" i="7"/>
  <c r="AE19" i="7"/>
  <c r="V22" i="7"/>
  <c r="AB23" i="7"/>
  <c r="Y28" i="7"/>
  <c r="AE24" i="7"/>
  <c r="V23" i="7"/>
  <c r="M22" i="7"/>
  <c r="AE20" i="7"/>
  <c r="AB19" i="7"/>
  <c r="AE22" i="7"/>
  <c r="AE23" i="7"/>
  <c r="V28" i="7"/>
  <c r="AE25" i="7"/>
  <c r="AB24" i="7"/>
  <c r="S23" i="7"/>
  <c r="J22" i="7"/>
  <c r="AB20" i="7"/>
  <c r="Y19" i="7"/>
  <c r="AB22" i="7"/>
  <c r="AE29" i="7"/>
  <c r="S28" i="7"/>
  <c r="Y24" i="7"/>
  <c r="P23" i="7"/>
  <c r="V19" i="7"/>
  <c r="P31" i="7"/>
  <c r="M31" i="7"/>
  <c r="J31" i="7"/>
  <c r="AE26" i="7"/>
  <c r="G31" i="7"/>
  <c r="AE27" i="7"/>
  <c r="AB26" i="7"/>
  <c r="D31" i="7"/>
  <c r="AE28" i="7"/>
  <c r="AB27" i="7"/>
  <c r="Y26" i="7"/>
  <c r="S24" i="7"/>
  <c r="D19" i="7"/>
  <c r="G21" i="7"/>
  <c r="D21" i="7"/>
  <c r="G23" i="7"/>
  <c r="AB21" i="7"/>
  <c r="S26" i="7"/>
  <c r="AE31" i="7"/>
  <c r="P26" i="7"/>
  <c r="AB31" i="7"/>
  <c r="P27" i="7"/>
  <c r="M26" i="7"/>
  <c r="Y31" i="7"/>
  <c r="P28" i="7"/>
  <c r="M27" i="7"/>
  <c r="J26" i="7"/>
  <c r="V31" i="7"/>
  <c r="P29" i="7"/>
  <c r="M28" i="7"/>
  <c r="J27" i="7"/>
  <c r="G26" i="7"/>
  <c r="S19" i="7"/>
  <c r="M19" i="7"/>
  <c r="J19" i="7"/>
</calcChain>
</file>

<file path=xl/sharedStrings.xml><?xml version="1.0" encoding="utf-8"?>
<sst xmlns="http://schemas.openxmlformats.org/spreadsheetml/2006/main" count="4290" uniqueCount="580">
  <si>
    <t>Отметка времени</t>
  </si>
  <si>
    <t xml:space="preserve">1. Покупали ли Вы когда-нибудь квартиру? </t>
  </si>
  <si>
    <t>2. Что для Вас важно при выборе квартиры? По шкале от 1 до 5, 
где 1 – не важный, 5 – очень важный.  [Цена]</t>
  </si>
  <si>
    <t>2. Что для Вас важно при выборе квартиры? По шкале от 1 до 5, 
где 1 – не важный, 5 – очень важный.  [Местоположение]</t>
  </si>
  <si>
    <t>2. Что для Вас важно при выборе квартиры? По шкале от 1 до 5, 
где 1 – не важный, 5 – очень важный.  [Инфраструктура (магазины, школы, детские сады)]</t>
  </si>
  <si>
    <t>2. Что для Вас важно при выборе квартиры? По шкале от 1 до 5, 
где 1 – не важный, 5 – очень важный.  [Транспортная доступность и Близость к метро]</t>
  </si>
  <si>
    <t>2. Что для Вас важно при выборе квартиры? По шкале от 1 до 5, 
где 1 – не важный, 5 – очень важный.  [Дизайн ЖК]</t>
  </si>
  <si>
    <t>2. Что для Вас важно при выборе квартиры? По шкале от 1 до 5, 
где 1 – не важный, 5 – очень важный.  [Планировка квартиры]</t>
  </si>
  <si>
    <t>2. Что для Вас важно при выборе квартиры? По шкале от 1 до 5, 
где 1 – не важный, 5 – очень важный.  [Придомовая территория]</t>
  </si>
  <si>
    <t>2. Что для Вас важно при выборе квартиры? По шкале от 1 до 5, 
где 1 – не важный, 5 – очень важный.  [Репутация застройщика]</t>
  </si>
  <si>
    <t>2. Что для Вас важно при выборе квартиры? По шкале от 1 до 5, 
где 1 – не важный, 5 – очень важный.  [Наличие парковки]</t>
  </si>
  <si>
    <t>2. Что для Вас важно при выборе квартиры? По шкале от 1 до 5, 
где 1 – не важный, 5 – очень важный.  [Сроки сдачи объекта]</t>
  </si>
  <si>
    <r>
      <rPr>
        <b/>
        <sz val="10"/>
        <color theme="1"/>
        <rFont val="Arial"/>
        <family val="2"/>
        <charset val="204"/>
      </rPr>
      <t>3.</t>
    </r>
    <r>
      <rPr>
        <sz val="10"/>
        <color theme="1"/>
        <rFont val="Arial"/>
        <family val="2"/>
        <charset val="204"/>
      </rPr>
      <t xml:space="preserve"> </t>
    </r>
    <r>
      <rPr>
        <b/>
        <sz val="10"/>
        <color theme="1"/>
        <rFont val="Arial"/>
        <family val="2"/>
        <charset val="204"/>
      </rPr>
      <t xml:space="preserve">Какую цену вы считаете оптимальной для 1-комнатной квартиры в спальном районе Москвы (в пределах МКАД)? </t>
    </r>
  </si>
  <si>
    <r>
      <rPr>
        <b/>
        <sz val="10"/>
        <color theme="1"/>
        <rFont val="Arial"/>
        <family val="2"/>
        <charset val="204"/>
      </rPr>
      <t>4.</t>
    </r>
    <r>
      <rPr>
        <sz val="10"/>
        <color theme="1"/>
        <rFont val="Arial"/>
        <family val="2"/>
        <charset val="204"/>
      </rPr>
      <t xml:space="preserve"> </t>
    </r>
    <r>
      <rPr>
        <b/>
        <sz val="10"/>
        <color theme="1"/>
        <rFont val="Arial"/>
        <family val="2"/>
        <charset val="204"/>
      </rPr>
      <t>Какая площадь квартиры для Вас оптимальна?</t>
    </r>
    <r>
      <rPr>
        <sz val="10"/>
        <color theme="1"/>
        <rFont val="Arial"/>
        <family val="2"/>
        <charset val="204"/>
      </rPr>
      <t xml:space="preserve"> </t>
    </r>
  </si>
  <si>
    <t xml:space="preserve">5. Выберите одного предпочитаемого Вами застройщика новостроек в г. Москва. </t>
  </si>
  <si>
    <t>6. Оцените Вашу удовлетворенность застройщиком по шкале от 1 до 5, 
где 1 – абсолютно неудовлетворен, 5 – абсолютно удовлетворен.  [Цена]</t>
  </si>
  <si>
    <t>6. Оцените Вашу удовлетворенность застройщиком по шкале от 1 до 5, 
где 1 – абсолютно неудовлетворен, 5 – абсолютно удовлетворен.  [Инфраструктура (магазины, школы, детские сады)]</t>
  </si>
  <si>
    <t>6. Оцените Вашу удовлетворенность застройщиком по шкале от 1 до 5, 
где 1 – абсолютно неудовлетворен, 5 – абсолютно удовлетворен.  [Транспортная доступность + Близость к метро]</t>
  </si>
  <si>
    <t>6. Оцените Вашу удовлетворенность застройщиком по шкале от 1 до 5, 
где 1 – абсолютно неудовлетворен, 5 – абсолютно удовлетворен.  [Дизайн ЖК]</t>
  </si>
  <si>
    <t>6. Оцените Вашу удовлетворенность застройщиком по шкале от 1 до 5, 
где 1 – абсолютно неудовлетворен, 5 – абсолютно удовлетворен.  [Планировка квартиры]</t>
  </si>
  <si>
    <t>6. Оцените Вашу удовлетворенность застройщиком по шкале от 1 до 5, 
где 1 – абсолютно неудовлетворен, 5 – абсолютно удовлетворен.  [Придомовая территория]</t>
  </si>
  <si>
    <t>6. Оцените Вашу удовлетворенность застройщиком по шкале от 1 до 5, 
где 1 – абсолютно неудовлетворен, 5 – абсолютно удовлетворен.  [Репутация застройщика]</t>
  </si>
  <si>
    <t>6. Оцените Вашу удовлетворенность застройщиком по шкале от 1 до 5, 
где 1 – абсолютно неудовлетворен, 5 – абсолютно удовлетворен.  [Наличие парковки]</t>
  </si>
  <si>
    <t>6. Оцените Вашу удовлетворенность застройщиком по шкале от 1 до 5, 
где 1 – абсолютно неудовлетворен, 5 – абсолютно удовлетворен.  [Срок сдачи объекта]</t>
  </si>
  <si>
    <r>
      <rPr>
        <b/>
        <sz val="10"/>
        <color theme="1"/>
        <rFont val="Arial"/>
        <family val="2"/>
        <charset val="204"/>
      </rPr>
      <t>7.</t>
    </r>
    <r>
      <rPr>
        <sz val="10"/>
        <color theme="1"/>
        <rFont val="Arial"/>
        <family val="2"/>
        <charset val="204"/>
      </rPr>
      <t xml:space="preserve"> </t>
    </r>
    <r>
      <rPr>
        <b/>
        <sz val="10"/>
        <color theme="1"/>
        <rFont val="Arial"/>
        <family val="2"/>
        <charset val="204"/>
      </rPr>
      <t>Готовы ли Вы порекомендовать выбранного Вами застройщика? 
По шкале от 0 до 10, где 0 – точно не порекомендую, 10 – точно порекомендую.</t>
    </r>
  </si>
  <si>
    <r>
      <rPr>
        <b/>
        <sz val="10"/>
        <color theme="1"/>
        <rFont val="Arial"/>
        <family val="2"/>
        <charset val="204"/>
      </rPr>
      <t>8.</t>
    </r>
    <r>
      <rPr>
        <sz val="10"/>
        <color theme="1"/>
        <rFont val="Arial"/>
        <family val="2"/>
        <charset val="204"/>
      </rPr>
      <t xml:space="preserve"> </t>
    </r>
    <r>
      <rPr>
        <b/>
        <sz val="10"/>
        <color theme="1"/>
        <rFont val="Arial"/>
        <family val="2"/>
        <charset val="204"/>
      </rPr>
      <t>Почему Вы так ответили?</t>
    </r>
  </si>
  <si>
    <t xml:space="preserve">9. Какие каналы информации Вы используете при поиске жилья? </t>
  </si>
  <si>
    <r>
      <rPr>
        <b/>
        <sz val="10"/>
        <color theme="1"/>
        <rFont val="Arial"/>
        <family val="2"/>
        <charset val="204"/>
      </rPr>
      <t>10.</t>
    </r>
    <r>
      <rPr>
        <sz val="10"/>
        <color theme="1"/>
        <rFont val="Arial"/>
        <family val="2"/>
        <charset val="204"/>
      </rPr>
      <t xml:space="preserve"> </t>
    </r>
    <r>
      <rPr>
        <b/>
        <sz val="10"/>
        <color theme="1"/>
        <rFont val="Arial"/>
        <family val="2"/>
        <charset val="204"/>
      </rPr>
      <t xml:space="preserve">Какие сайты Вы посещаете? </t>
    </r>
  </si>
  <si>
    <r>
      <rPr>
        <b/>
        <sz val="10"/>
        <color theme="1"/>
        <rFont val="Arial"/>
        <family val="2"/>
        <charset val="204"/>
      </rPr>
      <t>11.</t>
    </r>
    <r>
      <rPr>
        <sz val="10"/>
        <color theme="1"/>
        <rFont val="Arial"/>
        <family val="2"/>
        <charset val="204"/>
      </rPr>
      <t xml:space="preserve"> </t>
    </r>
    <r>
      <rPr>
        <b/>
        <sz val="10"/>
        <color theme="1"/>
        <rFont val="Arial"/>
        <family val="2"/>
        <charset val="204"/>
      </rPr>
      <t>На каких блогеров вы подписаны?</t>
    </r>
  </si>
  <si>
    <t>13. Ваш возраст:</t>
  </si>
  <si>
    <t>2-3 раза</t>
  </si>
  <si>
    <t>11 млн – 13,9 млн ₽</t>
  </si>
  <si>
    <t>31–50  м²</t>
  </si>
  <si>
    <t>ПИК</t>
  </si>
  <si>
    <t>Сайты объявлений (ЦИАН, Авито), Соц. сети, Сайты застройщиков, Посещение офисов продаж</t>
  </si>
  <si>
    <t>https://rutube.ru/, https://www.forbes.ru/</t>
  </si>
  <si>
    <t>Не подписан ни на один канал</t>
  </si>
  <si>
    <t>Женский</t>
  </si>
  <si>
    <t>18–25  лет</t>
  </si>
  <si>
    <t>4 и более</t>
  </si>
  <si>
    <t>9 млн – 10,9 млн ₽</t>
  </si>
  <si>
    <t>51–70  м²</t>
  </si>
  <si>
    <t>Level Group</t>
  </si>
  <si>
    <t>Сайты объявлений (ЦИАН, Авито), Соц. сети</t>
  </si>
  <si>
    <t>https://www.insales.ru/</t>
  </si>
  <si>
    <t>Катя Фролова - million_na_remonte</t>
  </si>
  <si>
    <t>36–45  лет</t>
  </si>
  <si>
    <t>Соц. сети, Рекомендации друзей/знакомых, Посещение офисов продаж</t>
  </si>
  <si>
    <t>https://rutube.ru/</t>
  </si>
  <si>
    <t>Мужской</t>
  </si>
  <si>
    <t>Никогда</t>
  </si>
  <si>
    <t>Свыше 90 м²</t>
  </si>
  <si>
    <t>Я не покупал квартиру в свои 20, как я могу рекомендовать застройщика 😂😂😂</t>
  </si>
  <si>
    <t>Соц. сети</t>
  </si>
  <si>
    <t>https://www.forbes.ru/</t>
  </si>
  <si>
    <t>Сайты объявлений (ЦИАН, Авито), Сайты застройщиков, Рекомендации друзей/знакомых</t>
  </si>
  <si>
    <t>https://rutube.ru/, https://www.forbes.ru/, https://www.vedomosti.ru/, https://www.behance.net/</t>
  </si>
  <si>
    <t>14 млн – 16,9 млн ₽</t>
  </si>
  <si>
    <t xml:space="preserve">Нет опыта покупки квартиры </t>
  </si>
  <si>
    <t>Соц. сети, Сайты застройщиков, Рекомендации друзей/знакомых</t>
  </si>
  <si>
    <t>А101</t>
  </si>
  <si>
    <t>Сайты объявлений (ЦИАН, Авито), Соц. сети, Сайты застройщиков, Рекомендации друзей/знакомых, Выставки недвижимости</t>
  </si>
  <si>
    <t>https://www.forbes.ru/, https://www.vedomosti.ru/</t>
  </si>
  <si>
    <t>https://www.forbes.ru/, https://daily.afisha.ru/, https://www.vedomosti.ru/</t>
  </si>
  <si>
    <t>Сайты объявлений (ЦИАН, Авито), Сайты застройщиков, Рекомендации друзей/знакомых, Реклама в Интернете</t>
  </si>
  <si>
    <t xml:space="preserve">Я не покупала квартиру, не могу точно сказать какой застройщик меня устраивает </t>
  </si>
  <si>
    <t>Сайты объявлений (ЦИАН, Авито), Рекомендации друзей/знакомых</t>
  </si>
  <si>
    <t>https://www.forbes.ru/, https://daily.afisha.ru/, https://www.vedomosti.ru/, https://www.behance.net/</t>
  </si>
  <si>
    <t>Сайты объявлений (ЦИАН, Авито), Сайты застройщиков</t>
  </si>
  <si>
    <t>"Донстрой"</t>
  </si>
  <si>
    <t>Сайты объявлений (ЦИАН, Авито), Сайты застройщиков, Посещение офисов продаж</t>
  </si>
  <si>
    <t>https://rutube.ru/, https://www.forbes.ru/, https://daily.afisha.ru/, https://www.vedomosti.ru/</t>
  </si>
  <si>
    <t xml:space="preserve">Я не покупала квартиру этого застройщика, не знаю, могу ли рекомендовать </t>
  </si>
  <si>
    <t>Сайты объявлений (ЦИАН, Авито)</t>
  </si>
  <si>
    <t>1 раз</t>
  </si>
  <si>
    <t>https://www.forbes.ru/, https://daily.afisha.ru/</t>
  </si>
  <si>
    <t>71–90  м²</t>
  </si>
  <si>
    <t>MR Group</t>
  </si>
  <si>
    <t>ЛСР</t>
  </si>
  <si>
    <t xml:space="preserve">Мне нравится дизайн ЖК застройщика, высота потолков и планировки квартир  </t>
  </si>
  <si>
    <t>Сайты объявлений (ЦИАН, Авито), Рекомендации друзей/знакомых, Реклама в Интернете</t>
  </si>
  <si>
    <t>https://rutube.ru/, https://www.forbes.ru/, https://www.vedomosti.ru/</t>
  </si>
  <si>
    <t>Анна Фокина - annet_fokina</t>
  </si>
  <si>
    <t>17 млн – 19,9 млн ₽</t>
  </si>
  <si>
    <t>Сайты объявлений (ЦИАН, Авито), Соц. сети, Сайты застройщиков, Рекомендации друзей/знакомых, Реклама в Интернете, Посещение офисов продаж, Реклама на ТВ/радио, Выставки недвижимости</t>
  </si>
  <si>
    <t xml:space="preserve">Потому что были проблемы с качеством выполненной отделки от застройщика в квартире, поэтому сняли 2 пункта </t>
  </si>
  <si>
    <t>Свыше 20 млн ₽</t>
  </si>
  <si>
    <t>До 30 м²</t>
  </si>
  <si>
    <t>Очень тяжело верить застройщикам в наше время</t>
  </si>
  <si>
    <t>Сайты объявлений (ЦИАН, Авито), Соц. сети, Реклама в Интернете</t>
  </si>
  <si>
    <t>https://www.bitrix24.ru/, https://daily.afisha.ru/</t>
  </si>
  <si>
    <t>Сайты объявлений (ЦИАН, Авито), Сайты застройщиков, Рекомендации друзей/знакомых, Посещение офисов продаж</t>
  </si>
  <si>
    <t>https://www.bitrix24.ru/</t>
  </si>
  <si>
    <t>46–55  лет</t>
  </si>
  <si>
    <t>"Самолет"</t>
  </si>
  <si>
    <t>Есть приобретенная недвижимость от этого застройщика. Всем довольна.</t>
  </si>
  <si>
    <t>Рекомендации друзей/знакомых, Посещение офисов продаж, Выставки недвижимости</t>
  </si>
  <si>
    <t>56 лет и старше</t>
  </si>
  <si>
    <t>Сайты застройщиков, Посещение офисов продаж, Выставки недвижимости</t>
  </si>
  <si>
    <t>https://www.vedomosti.ru/</t>
  </si>
  <si>
    <t>-</t>
  </si>
  <si>
    <t>Сайты застройщиков, Рекомендации друзей/знакомых, Выставки недвижимости</t>
  </si>
  <si>
    <t>https://geometria.ru/msk/, https://daily.afisha.ru/, https://www.vedomosti.ru/</t>
  </si>
  <si>
    <t>Юлия Фриланс – sibirskiivoobragulium</t>
  </si>
  <si>
    <t>Рекомендации друзей/знакомых</t>
  </si>
  <si>
    <t>Сайты застройщиков</t>
  </si>
  <si>
    <t>Сайты застройщиков, Реклама на ТВ/радио</t>
  </si>
  <si>
    <t>https://www.baby.ru/</t>
  </si>
  <si>
    <t>Татьяна Швецова - boss_broker__</t>
  </si>
  <si>
    <t>https://rutube.ru/, https://www.bitrix24.ru/, https://www.forbes.ru/</t>
  </si>
  <si>
    <t>Катя Фролова - million_na_remonte, Юлия Фриланс – sibirskiivoobragulium</t>
  </si>
  <si>
    <t>https://www.bitrix24.ru/, https://www.behance.net/</t>
  </si>
  <si>
    <t>Татьяна Швецова - boss_broker__, Катя Фролова - million_na_remonte, Светлана Наумова - svetlana_nedvizka</t>
  </si>
  <si>
    <t>Сайты объявлений (ЦИАН, Авито), Соц. сети, Сайты застройщиков, Рекомендации друзей/знакомых</t>
  </si>
  <si>
    <t>https://rutube.ru/, https://www.baby.ru/, https://www.insales.ru/</t>
  </si>
  <si>
    <t>Татьяна Швецова - boss_broker__, Анна Фокина - annet_fokina, Светлана Наумова - svetlana_nedvizka</t>
  </si>
  <si>
    <t>Соц. сети, Рекомендации друзей/знакомых, Реклама в Интернете, Посещение офисов продаж</t>
  </si>
  <si>
    <t>https://www.insales.ru/, https://www.bitrix24.ru/, https://www.forbes.ru/, https://geometria.ru/msk/</t>
  </si>
  <si>
    <t>Сайты застройщиков, Рекомендации друзей/знакомых, Реклама в Интернете, Посещение офисов продаж, Выставки недвижимости</t>
  </si>
  <si>
    <t>https://www.baby.ru/, https://geometria.ru/msk/, https://daily.afisha.ru/, https://www.vedomosti.ru/</t>
  </si>
  <si>
    <t>Катя Фролова - million_na_remonte, Юнна Лукинских - yunna.lukinskih, Ольга Мизарбаева – olga_mirzabaeva</t>
  </si>
  <si>
    <t>В целом все хорошо</t>
  </si>
  <si>
    <t>Сайты застройщиков, Рекомендации друзей/знакомых, Посещение офисов продаж</t>
  </si>
  <si>
    <t>https://daily.afisha.ru/</t>
  </si>
  <si>
    <t>Олег Торбосов</t>
  </si>
  <si>
    <t>Сайты застройщиков, Рекомендации друзей/знакомых, Посещение офисов продаж, Выставки недвижимости</t>
  </si>
  <si>
    <t>https://rutube.ru/, https://www.bitrix24.ru/, https://www.vedomosti.ru/</t>
  </si>
  <si>
    <t>ФСК</t>
  </si>
  <si>
    <t>Сайты объявлений (ЦИАН, Авито), Посещение офисов продаж, Выставки недвижимости</t>
  </si>
  <si>
    <t>Я не знаю ни одного застройщика как следует, слышала только про этого что-то, и то плохое</t>
  </si>
  <si>
    <t>https://rutube.ru/, https://daily.afisha.ru/</t>
  </si>
  <si>
    <t xml:space="preserve">видела дизайны их жк, они  креативные и отличаются от большинства домов «муравейников» в Москве </t>
  </si>
  <si>
    <t>Сайты объявлений (ЦИАН, Авито), Рекомендации друзей/знакомых, Посещение офисов продаж</t>
  </si>
  <si>
    <t>https://rutube.ru/, https://www.behance.net/</t>
  </si>
  <si>
    <t xml:space="preserve">Мало что о застройщике знаю? </t>
  </si>
  <si>
    <t>https://rutube.ru/, https://www.forbes.ru/, https://daily.afisha.ru/</t>
  </si>
  <si>
    <t>Дарья Цыганчук - stalinka_na_mojaike</t>
  </si>
  <si>
    <t>26–35  лет</t>
  </si>
  <si>
    <t>https://geometria.ru/msk/</t>
  </si>
  <si>
    <t>Юнна Лукинских - yunna.lukinskih</t>
  </si>
  <si>
    <t>Ольга Мизарбаева – olga_mirzabaeva</t>
  </si>
  <si>
    <t>Посещение офисов продаж</t>
  </si>
  <si>
    <t>https://www.behance.net/</t>
  </si>
  <si>
    <t>Светлана Наумова - svetlana_nedvizka</t>
  </si>
  <si>
    <t>Реклама на ТВ/радио</t>
  </si>
  <si>
    <t xml:space="preserve">Я не знаю застройщика </t>
  </si>
  <si>
    <t>Сайты объявлений (ЦИАН, Авито), Соц. сети, Сайты застройщиков</t>
  </si>
  <si>
    <t>https://www.forbes.ru/, https://geometria.ru/msk/</t>
  </si>
  <si>
    <t xml:space="preserve">Конкуренты </t>
  </si>
  <si>
    <t>magaindex</t>
  </si>
  <si>
    <t>https://level.ru/</t>
  </si>
  <si>
    <t>https://samolet.ru/</t>
  </si>
  <si>
    <t>https://donstroy.moscow/</t>
  </si>
  <si>
    <t>https://fsk.ru/</t>
  </si>
  <si>
    <t>https://a101.ru/</t>
  </si>
  <si>
    <t>https://www.mr-group.ru/</t>
  </si>
  <si>
    <t>+</t>
  </si>
  <si>
    <t>similarweb</t>
  </si>
  <si>
    <t>pr-cy</t>
  </si>
  <si>
    <t>semrush</t>
  </si>
  <si>
    <t>https://www.lsr.ru/</t>
  </si>
  <si>
    <t>Поиск конкурентов: сводная таблица по сервисам</t>
  </si>
  <si>
    <t>Входящий трафик, %</t>
  </si>
  <si>
    <t>Исходящий трафик, %</t>
  </si>
  <si>
    <t>pik.ru</t>
  </si>
  <si>
    <t>level.ru</t>
  </si>
  <si>
    <t>samolet.ru</t>
  </si>
  <si>
    <t>donstroy.moscow</t>
  </si>
  <si>
    <t>fsk.ru</t>
  </si>
  <si>
    <t>a101.ru</t>
  </si>
  <si>
    <t>lsr.ru</t>
  </si>
  <si>
    <t>mr-group.ru</t>
  </si>
  <si>
    <t>forma.ru</t>
  </si>
  <si>
    <t>my.mts-link.ru</t>
  </si>
  <si>
    <t>top-page.ru (26,03)</t>
  </si>
  <si>
    <t>yandex.ru (23,91)</t>
  </si>
  <si>
    <t>dzen.ru (20,51)</t>
  </si>
  <si>
    <t>ya.ru (11,64)</t>
  </si>
  <si>
    <t>rbc.ru (5,31)</t>
  </si>
  <si>
    <t>pik-service.ru (54,49)</t>
  </si>
  <si>
    <t>sreda.ru (9,75)</t>
  </si>
  <si>
    <t>securitypaymentgateway.ru</t>
  </si>
  <si>
    <t>dzen.ru (44,68)</t>
  </si>
  <si>
    <t>yandex.ru (32,5)</t>
  </si>
  <si>
    <t>level.promo.page (9,65)</t>
  </si>
  <si>
    <t>ya.ru (8,58)</t>
  </si>
  <si>
    <t>mail.ru (0,82)</t>
  </si>
  <si>
    <t>yandex.ru (40,92)</t>
  </si>
  <si>
    <t>vk.com (21,8)</t>
  </si>
  <si>
    <t>level-school.tilda.ws (18,96)</t>
  </si>
  <si>
    <t>e-disclosure.ru (8,82)</t>
  </si>
  <si>
    <t>t.me (7,35)</t>
  </si>
  <si>
    <t>dzen.ru (42,8)</t>
  </si>
  <si>
    <t>ya.ru (22,92)</t>
  </si>
  <si>
    <t>yandex.ru (19,78)</t>
  </si>
  <si>
    <t>mail.ru (2,52)</t>
  </si>
  <si>
    <t>samoletgroup.ru (2,43)</t>
  </si>
  <si>
    <t>biganto.ru (17,98)</t>
  </si>
  <si>
    <t>investsovcombank.ru (6,94)</t>
  </si>
  <si>
    <t>oprosso.ru (5,64)</t>
  </si>
  <si>
    <t>yandex.ru (37,63)</t>
  </si>
  <si>
    <t>samoletgroup.ru (12,1)</t>
  </si>
  <si>
    <t>rutube.ru (19,21)</t>
  </si>
  <si>
    <t>dzen.ru (14,94)</t>
  </si>
  <si>
    <t>011evgeniy.amocrm.ru (11,99)</t>
  </si>
  <si>
    <t>ru.wikipedia.org (11,99)</t>
  </si>
  <si>
    <t>google.com (11,99)</t>
  </si>
  <si>
    <t>yandex.ru (62,26)</t>
  </si>
  <si>
    <t>donsport.ru (25,32)</t>
  </si>
  <si>
    <t>t.me (12,42)</t>
  </si>
  <si>
    <t>dzen.ru (31,75)</t>
  </si>
  <si>
    <t>ya.ru (19,45)</t>
  </si>
  <si>
    <t>yandex.ru (16,12)</t>
  </si>
  <si>
    <t>dsk1.ru (10)</t>
  </si>
  <si>
    <t>panel.expertnoemnenie.ru (4,54)</t>
  </si>
  <si>
    <t>dsk1.ru (66,62)</t>
  </si>
  <si>
    <t>t.me (3,76)</t>
  </si>
  <si>
    <t>yandex.ru (1,96)</t>
  </si>
  <si>
    <t>fsk-uploads.hb.bizmrg.com (15.89)</t>
  </si>
  <si>
    <t>fsk-uploads.hb.ru-msk.vkcs.cloud (5,65)</t>
  </si>
  <si>
    <t>yandex.ru (30,81)</t>
  </si>
  <si>
    <t>hf.ru (17,53)</t>
  </si>
  <si>
    <t>ya.ru (13.21)</t>
  </si>
  <si>
    <t>dzen.ru (6,64)</t>
  </si>
  <si>
    <t>sberometer.ru (5,8)</t>
  </si>
  <si>
    <t>visualhotels.com (62,44)</t>
  </si>
  <si>
    <t>storage.yandexcloud.net (12,58)</t>
  </si>
  <si>
    <t>biganto.ru (7,78)</t>
  </si>
  <si>
    <t>whatsapp.com (3,19)</t>
  </si>
  <si>
    <t>learnitya101.ru (2,98)</t>
  </si>
  <si>
    <t>dzen.ru (26,23)</t>
  </si>
  <si>
    <t>yandex.ru (23,93)</t>
  </si>
  <si>
    <t>lsr.promo.page (16,16)</t>
  </si>
  <si>
    <t>tenderplan.ru (7,7)</t>
  </si>
  <si>
    <t>bpms.retailrocket.net (5,28)</t>
  </si>
  <si>
    <t>yandex.ru (57,38)</t>
  </si>
  <si>
    <t>zakupki.gov.ru (8,09)</t>
  </si>
  <si>
    <t>youtube.com (7,81)</t>
  </si>
  <si>
    <t>vk.com (6,53)</t>
  </si>
  <si>
    <t>ok.ru (5,51)</t>
  </si>
  <si>
    <t>yandex.ru (77,69)</t>
  </si>
  <si>
    <t>we.adv.ru (9,3)</t>
  </si>
  <si>
    <t>dzen.ru (5,64)</t>
  </si>
  <si>
    <t>ya.ru (1,58)</t>
  </si>
  <si>
    <t>sims-market.ru (1,35)</t>
  </si>
  <si>
    <t>adv.ru (58,02)</t>
  </si>
  <si>
    <t>yandex.ru (14,93)</t>
  </si>
  <si>
    <t>confluence.atlassian.com (6,07)</t>
  </si>
  <si>
    <t>github.com (3,82)</t>
  </si>
  <si>
    <t>firebase.google.com (2,74)</t>
  </si>
  <si>
    <t>Период</t>
  </si>
  <si>
    <t>Подписчики</t>
  </si>
  <si>
    <t>Всего публикаций</t>
  </si>
  <si>
    <t>"ПИК"</t>
  </si>
  <si>
    <t>"ФСК"</t>
  </si>
  <si>
    <t>"ЛСР"</t>
  </si>
  <si>
    <t>Лайки</t>
  </si>
  <si>
    <t>ERpost</t>
  </si>
  <si>
    <t>0.0699%</t>
  </si>
  <si>
    <t>ERday</t>
  </si>
  <si>
    <t>0.0798%</t>
  </si>
  <si>
    <t>VRpost</t>
  </si>
  <si>
    <t>8.7236%</t>
  </si>
  <si>
    <t>VRday</t>
  </si>
  <si>
    <t>9.9698%</t>
  </si>
  <si>
    <t>ERview</t>
  </si>
  <si>
    <t>1.6292%</t>
  </si>
  <si>
    <t>TR</t>
  </si>
  <si>
    <t>0.1235%</t>
  </si>
  <si>
    <t>0.0772%</t>
  </si>
  <si>
    <t>10.8506%</t>
  </si>
  <si>
    <t>6.7816%</t>
  </si>
  <si>
    <t>1.1378%</t>
  </si>
  <si>
    <t>Публикации</t>
  </si>
  <si>
    <t>0.2473%</t>
  </si>
  <si>
    <t>0.2885%</t>
  </si>
  <si>
    <t>13.6679%</t>
  </si>
  <si>
    <t>15.9459%</t>
  </si>
  <si>
    <t>1.7889%</t>
  </si>
  <si>
    <t>0.1428%</t>
  </si>
  <si>
    <t>9.6261%</t>
  </si>
  <si>
    <t>1.7537%</t>
  </si>
  <si>
    <t>0.0047%</t>
  </si>
  <si>
    <t>0.1327%</t>
  </si>
  <si>
    <t>24.6964%</t>
  </si>
  <si>
    <t>0.7307%</t>
  </si>
  <si>
    <t>1.6448%</t>
  </si>
  <si>
    <t>2.056%</t>
  </si>
  <si>
    <t>18.0129%</t>
  </si>
  <si>
    <t>22.5161%</t>
  </si>
  <si>
    <t>9.5183%</t>
  </si>
  <si>
    <t>Telegram (27.04.25-04.05.25)</t>
  </si>
  <si>
    <t>0.167%</t>
  </si>
  <si>
    <t>1.0686%</t>
  </si>
  <si>
    <t>7.5039%</t>
  </si>
  <si>
    <t>48.0248%</t>
  </si>
  <si>
    <t>2.1947%</t>
  </si>
  <si>
    <t>0.0111%</t>
  </si>
  <si>
    <t>0.493%</t>
  </si>
  <si>
    <t>0.3944%</t>
  </si>
  <si>
    <t>19.584%</t>
  </si>
  <si>
    <t>15.6672%</t>
  </si>
  <si>
    <t>2.642%</t>
  </si>
  <si>
    <t>Каналы</t>
  </si>
  <si>
    <t>@gk_a101</t>
  </si>
  <si>
    <t>@MR_development</t>
  </si>
  <si>
    <t>@lsr_group</t>
  </si>
  <si>
    <t>@Donstroymsk</t>
  </si>
  <si>
    <t>@gk_samolet</t>
  </si>
  <si>
    <t>@levelru</t>
  </si>
  <si>
    <t>@pik_ru</t>
  </si>
  <si>
    <t>@gk_fsk</t>
  </si>
  <si>
    <t>Подписчики (тыс.)</t>
  </si>
  <si>
    <t>Лайки (за последний пост)</t>
  </si>
  <si>
    <t>Instagram.com (04.05.25)</t>
  </si>
  <si>
    <t>приостановили работу в 2022 году</t>
  </si>
  <si>
    <t>отсутствует аккаунт Москвы</t>
  </si>
  <si>
    <t>сдать квартиру в москве</t>
  </si>
  <si>
    <t>№</t>
  </si>
  <si>
    <t>Поисковые запросы</t>
  </si>
  <si>
    <t>Показов конкурентов</t>
  </si>
  <si>
    <t>Сайтов конкурентов</t>
  </si>
  <si>
    <t>офис продаж</t>
  </si>
  <si>
    <t>агентство недвижимости</t>
  </si>
  <si>
    <t>купить дом от застройщика</t>
  </si>
  <si>
    <t>агентство недвижимости москва</t>
  </si>
  <si>
    <t>агентства недвижимости москвы</t>
  </si>
  <si>
    <t>продать квартиру в москве</t>
  </si>
  <si>
    <t>агентства недвижимости</t>
  </si>
  <si>
    <t>лесное</t>
  </si>
  <si>
    <t>агентства недвижимости москва</t>
  </si>
  <si>
    <t>риэлторские агентства</t>
  </si>
  <si>
    <t>риэлторские компании москвы</t>
  </si>
  <si>
    <t>риэлторское агентство</t>
  </si>
  <si>
    <t>риэлторская компания</t>
  </si>
  <si>
    <t>поляны</t>
  </si>
  <si>
    <t>купить коттедж от застройщика</t>
  </si>
  <si>
    <t>цветочная</t>
  </si>
  <si>
    <t>купить квартиру агентство недвижимости</t>
  </si>
  <si>
    <t>фирмы недвижимости в москве</t>
  </si>
  <si>
    <t>домики в подмосковье</t>
  </si>
  <si>
    <t>риэлторская компания в москве</t>
  </si>
  <si>
    <t>риэлторская фирма</t>
  </si>
  <si>
    <t>купить квартиру агентство</t>
  </si>
  <si>
    <t>фирма недвижимости</t>
  </si>
  <si>
    <t>агентств недвижимости</t>
  </si>
  <si>
    <t>компании недвижимости</t>
  </si>
  <si>
    <t>продать коммерческую недвижимость в москве</t>
  </si>
  <si>
    <t>агентство по продаже квартир</t>
  </si>
  <si>
    <t>компания недвижимости</t>
  </si>
  <si>
    <t>компании недвижимости в москве</t>
  </si>
  <si>
    <t>агентство недвижимости купить квартиру</t>
  </si>
  <si>
    <t>агентства по продаже недвижимости</t>
  </si>
  <si>
    <t>сайты агентств недвижимости</t>
  </si>
  <si>
    <t>коттеджи подмосковья</t>
  </si>
  <si>
    <t>риэлторские компании</t>
  </si>
  <si>
    <t>"!wordstat"</t>
  </si>
  <si>
    <t>Главных страниц в ТОП10</t>
  </si>
  <si>
    <t>агентство недвижимости расширить</t>
  </si>
  <si>
    <t>агентство недвижимости москва расширить</t>
  </si>
  <si>
    <t>агентства недвижимости москвы расширить</t>
  </si>
  <si>
    <t>агентства недвижимости расширить</t>
  </si>
  <si>
    <t>агентства недвижимости москва расширить</t>
  </si>
  <si>
    <t>риэлторские агентства расширить</t>
  </si>
  <si>
    <t>риэлторская компания расширить</t>
  </si>
  <si>
    <t>риэлторские компании москвы расширить</t>
  </si>
  <si>
    <t>риэлторское агентство расширить</t>
  </si>
  <si>
    <t>риэлторские компании расширить</t>
  </si>
  <si>
    <t>риэлторская фирма расширить</t>
  </si>
  <si>
    <t>агентства по продаже недвижимости расширить</t>
  </si>
  <si>
    <t>компании недвижимости в москве расширить</t>
  </si>
  <si>
    <t>сайты агентств недвижимости расширить</t>
  </si>
  <si>
    <t>агентств недвижимости расширить</t>
  </si>
  <si>
    <t>агентство по продаже квартир расширить</t>
  </si>
  <si>
    <t>компания недвижимости расширить</t>
  </si>
  <si>
    <t>компании недвижимости расширить</t>
  </si>
  <si>
    <t>фирмы недвижимости в москве расширить</t>
  </si>
  <si>
    <t>фирма недвижимости расширить</t>
  </si>
  <si>
    <t>риэлторская компания в москве расширить</t>
  </si>
  <si>
    <t>сдать квартиру в москве расширить</t>
  </si>
  <si>
    <t>продать квартиру в москве расширить</t>
  </si>
  <si>
    <t>лесное расширить</t>
  </si>
  <si>
    <t>цветочная расширить</t>
  </si>
  <si>
    <t>поляны расширить</t>
  </si>
  <si>
    <t>офис продаж расширить</t>
  </si>
  <si>
    <t>купить дом от застройщика расширить</t>
  </si>
  <si>
    <t>купить коттедж от застройщика расширить</t>
  </si>
  <si>
    <t>купить квартиру агентство недвижимости расширить</t>
  </si>
  <si>
    <t>агентство недвижимости купить квартиру расширить</t>
  </si>
  <si>
    <t>купить квартиру агентство расширить</t>
  </si>
  <si>
    <t>продать коммерческую недвижимость в москве расширить</t>
  </si>
  <si>
    <t>домики в подмосковье расширить</t>
  </si>
  <si>
    <t>коттеджи подмосковья расширить</t>
  </si>
  <si>
    <t>Число запросов</t>
  </si>
  <si>
    <t>пик москва</t>
  </si>
  <si>
    <t>девелоперы москвы</t>
  </si>
  <si>
    <t>купить квартиру новостройки</t>
  </si>
  <si>
    <t>продать квартиру</t>
  </si>
  <si>
    <t>москва новостройки</t>
  </si>
  <si>
    <t>Темп прироста</t>
  </si>
  <si>
    <t>москва пик</t>
  </si>
  <si>
    <t xml:space="preserve">продать квартиру </t>
  </si>
  <si>
    <t>ВСЕГО</t>
  </si>
  <si>
    <t>Доля от всех запросов, %</t>
  </si>
  <si>
    <t>Популярные блогеры</t>
  </si>
  <si>
    <t>Исходящие ссылки</t>
  </si>
  <si>
    <t>Входящие ссылки</t>
  </si>
  <si>
    <t>https://www.avito.ru/</t>
  </si>
  <si>
    <t>https://www.pik.ru/</t>
  </si>
  <si>
    <t>https://domclick.ru/?from=topline2020</t>
  </si>
  <si>
    <t xml:space="preserve">https://www.baby.ru/            </t>
  </si>
  <si>
    <t xml:space="preserve">https://www.bitrix24.ru/    </t>
  </si>
  <si>
    <t xml:space="preserve">https://geometria.ru/msk/          </t>
  </si>
  <si>
    <t xml:space="preserve">https://daily.afisha.ru/  </t>
  </si>
  <si>
    <t xml:space="preserve">https://www.vedomosti.ru/   </t>
  </si>
  <si>
    <t>Ник</t>
  </si>
  <si>
    <t>Подписчики, тыс.</t>
  </si>
  <si>
    <t>     Дарья Цыганчук - stalinka_na_mojaike</t>
  </si>
  <si>
    <t>     Татьяна Швецова - boss_broker__</t>
  </si>
  <si>
    <t>     Катя Фролова - million_na_remonte</t>
  </si>
  <si>
    <t>     Анна Фокина - annet_fokina</t>
  </si>
  <si>
    <t>     Светлана Наумова - svetlana_nedvizka</t>
  </si>
  <si>
    <t>     Юнна Лукинских - yunna.lukinskih</t>
  </si>
  <si>
    <t>     Ольга Мизарбаева – olga_mirzabaeva</t>
  </si>
  <si>
    <t>     Юлия Фриланс – sibirskiivoobragulium</t>
  </si>
  <si>
    <t>Что для вас важно?</t>
  </si>
  <si>
    <t>Транспортная доступность и Близость к метро</t>
  </si>
  <si>
    <t>Цена</t>
  </si>
  <si>
    <t>Местоположение</t>
  </si>
  <si>
    <t>Инфраструктура</t>
  </si>
  <si>
    <t>Планировка квартиры</t>
  </si>
  <si>
    <t>Сроки сдачи объекта</t>
  </si>
  <si>
    <t>Дизайн ЖК</t>
  </si>
  <si>
    <t>Репутация застройщика</t>
  </si>
  <si>
    <t>Придомовая территория</t>
  </si>
  <si>
    <t>Наличие парковки</t>
  </si>
  <si>
    <t>Удовл</t>
  </si>
  <si>
    <t>Level Донстрой ПИК</t>
  </si>
  <si>
    <t>Застройщик</t>
  </si>
  <si>
    <t>31-70 м</t>
  </si>
  <si>
    <t xml:space="preserve">Площадь </t>
  </si>
  <si>
    <t>9-17 млн</t>
  </si>
  <si>
    <t>Транспортная доступность и Близость к метро Цена
Местоположение
Инфраструктура
Планировка квартиры</t>
  </si>
  <si>
    <t>Важно</t>
  </si>
  <si>
    <t>Частота</t>
  </si>
  <si>
    <t>18-27</t>
  </si>
  <si>
    <t xml:space="preserve">Возраст </t>
  </si>
  <si>
    <t>Молодежь</t>
  </si>
  <si>
    <t>Сегмент</t>
  </si>
  <si>
    <t>MR GROUP</t>
  </si>
  <si>
    <t>LEVEL</t>
  </si>
  <si>
    <t>Самолет</t>
  </si>
  <si>
    <t>Донстрой</t>
  </si>
  <si>
    <t>Удовлетворенность</t>
  </si>
  <si>
    <r>
      <rPr>
        <b/>
        <sz val="11"/>
        <color theme="1"/>
        <rFont val="Roboto"/>
      </rPr>
      <t>12.</t>
    </r>
    <r>
      <rPr>
        <sz val="11"/>
        <color theme="1"/>
        <rFont val="Roboto"/>
      </rPr>
      <t xml:space="preserve"> </t>
    </r>
    <r>
      <rPr>
        <b/>
        <sz val="11"/>
        <color theme="1"/>
        <rFont val="Roboto"/>
      </rPr>
      <t>Ваш пол:</t>
    </r>
  </si>
  <si>
    <t>Column 36</t>
  </si>
  <si>
    <t>Column 35</t>
  </si>
  <si>
    <t>Column 34</t>
  </si>
  <si>
    <t>Column 33</t>
  </si>
  <si>
    <t>Столбец 1</t>
  </si>
  <si>
    <t>Столбец 31</t>
  </si>
  <si>
    <t>Столбец 30</t>
  </si>
  <si>
    <t>Столбец 29</t>
  </si>
  <si>
    <t>Столбец 28</t>
  </si>
  <si>
    <t>Столбец 27</t>
  </si>
  <si>
    <t>Столбец 26</t>
  </si>
  <si>
    <t>Столбец 25</t>
  </si>
  <si>
    <t>Столбец 24</t>
  </si>
  <si>
    <t>Столбец 23</t>
  </si>
  <si>
    <t>Столбец 22</t>
  </si>
  <si>
    <t>Столбец 21</t>
  </si>
  <si>
    <t>Столбец 20</t>
  </si>
  <si>
    <t>Столбец 19</t>
  </si>
  <si>
    <t>Столбец 18</t>
  </si>
  <si>
    <t>Столбец 17</t>
  </si>
  <si>
    <t>Столбец 16</t>
  </si>
  <si>
    <t>Столбец 15</t>
  </si>
  <si>
    <t>Столбец 14</t>
  </si>
  <si>
    <t>Столбец 13</t>
  </si>
  <si>
    <t>Столбец 12</t>
  </si>
  <si>
    <t>Столбец 11</t>
  </si>
  <si>
    <t>Столбец 10</t>
  </si>
  <si>
    <t>Столбец 9</t>
  </si>
  <si>
    <t>Столбец 8</t>
  </si>
  <si>
    <t>Столбец 7</t>
  </si>
  <si>
    <t>Столбец 6</t>
  </si>
  <si>
    <t>Столбец 5</t>
  </si>
  <si>
    <t>Столбец 4</t>
  </si>
  <si>
    <t>Столбец 3</t>
  </si>
  <si>
    <t>Столбец 2</t>
  </si>
  <si>
    <t xml:space="preserve">Самолет ПИК </t>
  </si>
  <si>
    <t>60+</t>
  </si>
  <si>
    <t>Люкс</t>
  </si>
  <si>
    <t>Парковка
Транспорт
Место</t>
  </si>
  <si>
    <t>4 и больше</t>
  </si>
  <si>
    <t>45+</t>
  </si>
  <si>
    <t>Опытные</t>
  </si>
  <si>
    <t xml:space="preserve">Сегмент </t>
  </si>
  <si>
    <t>Дизайн</t>
  </si>
  <si>
    <t>Сроки</t>
  </si>
  <si>
    <t>Репутация</t>
  </si>
  <si>
    <t>Что важно</t>
  </si>
  <si>
    <t>12. Ваш пол:</t>
  </si>
  <si>
    <t>11. На каких блогеров вы подписаны?</t>
  </si>
  <si>
    <t xml:space="preserve">10. Какие сайты Вы посещаете? </t>
  </si>
  <si>
    <t>8. Почему Вы так ответили?</t>
  </si>
  <si>
    <t>7. Готовы ли Вы порекомендовать выбранного Вами застройщика? 
По шкале от 0 до 10, где 0 – точно не порекомендую, 10 – точно порекомендую.</t>
  </si>
  <si>
    <t xml:space="preserve">4. Какая площадь квартиры для Вас оптимальна? </t>
  </si>
  <si>
    <t xml:space="preserve">3. Какую цену вы считаете оптимальной для 1-комнатной квартиры в спальном районе Москвы (в пределах МКАД)? </t>
  </si>
  <si>
    <t>ПИК Level Самолет</t>
  </si>
  <si>
    <t>50-90</t>
  </si>
  <si>
    <t>Наличие парковки
Транспортная доступность и Близость к метро
Планировка квартиры</t>
  </si>
  <si>
    <t>1-2 раза</t>
  </si>
  <si>
    <t>25-40</t>
  </si>
  <si>
    <t>Ищущие лучшее соотношение цены и качества</t>
  </si>
  <si>
    <t>Придомовая терр</t>
  </si>
  <si>
    <t>Столбец 33</t>
  </si>
  <si>
    <t>Столбец 32</t>
  </si>
  <si>
    <r>
      <rPr>
        <i/>
        <sz val="13"/>
        <color rgb="FF212529"/>
        <rFont val="Times New Roman"/>
        <family val="1"/>
        <charset val="204"/>
      </rPr>
      <t>Инвесторы</t>
    </r>
    <r>
      <rPr>
        <sz val="13"/>
        <color rgb="FF212529"/>
        <rFont val="Times New Roman"/>
        <family val="1"/>
        <charset val="204"/>
      </rPr>
      <t xml:space="preserve">: Ищут ликвидные объекты для сдачи в аренду или перепродажи, ценят надежность, хорошую транспортную доступность и развитую инфраструктуру района. </t>
    </r>
    <r>
      <rPr>
        <i/>
        <sz val="13"/>
        <color rgb="FF212529"/>
        <rFont val="Times New Roman"/>
        <family val="1"/>
        <charset val="204"/>
      </rPr>
      <t>Улучшатели</t>
    </r>
    <r>
      <rPr>
        <sz val="13"/>
        <color rgb="FF212529"/>
        <rFont val="Times New Roman"/>
        <family val="1"/>
        <charset val="204"/>
      </rPr>
      <t>: Стремятся улучшить свои жилищные условия, поэтому предъявляют высокие требования к качеству строительства, планировке и благоустройству территории.</t>
    </r>
  </si>
  <si>
    <t>Уже имеют представление о рынке, но продолжают искать информацию, чтобы принять взвешенное решение. Готовы к компромиссам, но ценят функциональность и комфорт жилья.</t>
  </si>
  <si>
    <t>Это молодые люди, которые только начинают интересоваться рынком недвижимости. Они активно ищут информацию в интернете (сайты объявлений, соцсети), но пока не имеют четких представлений о своих предпочтениях.</t>
  </si>
  <si>
    <t>Поведение</t>
  </si>
  <si>
    <t>Предпочитают крупных и надежных застройщиков (Самолет, ПИК), но рассматривают и другие варианты</t>
  </si>
  <si>
    <t>Выбирают крупных и известных застройщиков (ПИК, Level, Самолет), что говорит о стремлении к надежности и проверенным решениям</t>
  </si>
  <si>
    <t>Затрудняются с выбором. Если и называют, то разные (Level Group, Донстрой, ПИК), что указывает на отсутствие лояльности к бренду.</t>
  </si>
  <si>
    <t>Девелоперы</t>
  </si>
  <si>
    <t>Рассматривают как самые маленькие, так и самые большие площади - опять же, в зависимости от целей (студия для сдачи в аренду или просторная квартира для семьи).</t>
  </si>
  <si>
    <t>Предпочитают квартиры площадью 31-70 м², что указывает на интерес к небольшому, но функциональному жилью</t>
  </si>
  <si>
    <t>Площадь</t>
  </si>
  <si>
    <t>Выбирают как эконом-, так и премиум-сегменты. Это связано с разными целями покупки: инвестиции или улучшение жилищных условий.</t>
  </si>
  <si>
    <t>Ищут оптимальный баланс между ценой и качеством, готовы рассмотреть варианты, не переплачивая за “премиум” характеристики</t>
  </si>
  <si>
    <t>Диапазон разный. Интересуются и самыми дешевыми, и самыми дорогими вариантами</t>
  </si>
  <si>
    <t>Парковка, транспорт, местоположение - ценят базовые удобства, обеспечивающие комфорт и ликвидность недвижимости</t>
  </si>
  <si>
    <t>Ценят наличие парковки, транспортную доступность, удобную планировку - то, что напрямую влияет на комфорт и удобство проживания</t>
  </si>
  <si>
    <t>Большинство факторов оцениваются на 5 (очень важно), демонстрируя максимальные требования к квартире. (Транспортная доступность, Цена, Местоположение, Инфраструктура)</t>
  </si>
  <si>
    <t xml:space="preserve">Что важно </t>
  </si>
  <si>
    <t>40 лет и старше</t>
  </si>
  <si>
    <t>25-40 лет - период активного развития карьеры и создания семьи</t>
  </si>
  <si>
    <t xml:space="preserve">18-27 лет - знакомство с рынком, поиск </t>
  </si>
  <si>
    <t>Возраст</t>
  </si>
  <si>
    <t>4 и более раз покупали квартиру, как правило, имеют сформировавшиеся предпочтения и финансовые возможности</t>
  </si>
  <si>
    <t>Имеют небольшой опыт (1-2 покупки чаще всего), но уже знакомы с процессом</t>
  </si>
  <si>
    <t>Никогда не покупали</t>
  </si>
  <si>
    <t>Опыт покупки квартиры</t>
  </si>
  <si>
    <t>Опытные инвесторы/Улучшатели жилищных условий</t>
  </si>
  <si>
    <t>Прагматичные оптимизаторы</t>
  </si>
  <si>
    <t>Молодые исследователи</t>
  </si>
  <si>
    <t>Название</t>
  </si>
  <si>
    <t>Сегмент 3</t>
  </si>
  <si>
    <t>Сегмент 2</t>
  </si>
  <si>
    <t>Сегмент 1</t>
  </si>
  <si>
    <r>
      <rPr>
        <b/>
        <sz val="11"/>
        <color rgb="FF000000"/>
        <rFont val="Roboto"/>
      </rPr>
      <t>12.</t>
    </r>
    <r>
      <rPr>
        <sz val="11"/>
        <color rgb="FF000000"/>
        <rFont val="Roboto"/>
      </rPr>
      <t xml:space="preserve"> </t>
    </r>
    <r>
      <rPr>
        <b/>
        <sz val="11"/>
        <color rgb="FF000000"/>
        <rFont val="Roboto"/>
      </rPr>
      <t>Ваш пол:</t>
    </r>
  </si>
  <si>
    <r>
      <rPr>
        <b/>
        <sz val="10"/>
        <color rgb="FF000000"/>
        <rFont val="Arial"/>
        <family val="2"/>
        <charset val="204"/>
      </rPr>
      <t>11.</t>
    </r>
    <r>
      <rPr>
        <sz val="10"/>
        <color rgb="FF000000"/>
        <rFont val="Arial"/>
        <family val="2"/>
        <charset val="204"/>
      </rPr>
      <t xml:space="preserve"> </t>
    </r>
    <r>
      <rPr>
        <b/>
        <sz val="10"/>
        <color rgb="FF000000"/>
        <rFont val="Arial"/>
        <family val="2"/>
        <charset val="204"/>
      </rPr>
      <t>На каких блогеров вы подписаны?</t>
    </r>
  </si>
  <si>
    <r>
      <rPr>
        <b/>
        <sz val="10"/>
        <color rgb="FF000000"/>
        <rFont val="Arial"/>
        <family val="2"/>
        <charset val="204"/>
      </rPr>
      <t>10.</t>
    </r>
    <r>
      <rPr>
        <sz val="10"/>
        <color rgb="FF000000"/>
        <rFont val="Arial"/>
        <family val="2"/>
        <charset val="204"/>
      </rPr>
      <t xml:space="preserve"> </t>
    </r>
    <r>
      <rPr>
        <b/>
        <sz val="10"/>
        <color rgb="FF000000"/>
        <rFont val="Arial"/>
        <family val="2"/>
        <charset val="204"/>
      </rPr>
      <t xml:space="preserve">Какие сайты Вы посещаете? </t>
    </r>
  </si>
  <si>
    <r>
      <rPr>
        <b/>
        <sz val="10"/>
        <color rgb="FF000000"/>
        <rFont val="Arial"/>
        <family val="2"/>
        <charset val="204"/>
      </rPr>
      <t>8.</t>
    </r>
    <r>
      <rPr>
        <sz val="10"/>
        <color rgb="FF000000"/>
        <rFont val="Arial"/>
        <family val="2"/>
        <charset val="204"/>
      </rPr>
      <t xml:space="preserve"> </t>
    </r>
    <r>
      <rPr>
        <b/>
        <sz val="10"/>
        <color rgb="FF000000"/>
        <rFont val="Arial"/>
        <family val="2"/>
        <charset val="204"/>
      </rPr>
      <t>Почему Вы так ответили?</t>
    </r>
  </si>
  <si>
    <r>
      <rPr>
        <b/>
        <sz val="10"/>
        <color rgb="FF000000"/>
        <rFont val="Arial"/>
        <family val="2"/>
        <charset val="204"/>
      </rPr>
      <t>7.</t>
    </r>
    <r>
      <rPr>
        <sz val="10"/>
        <color rgb="FF000000"/>
        <rFont val="Arial"/>
        <family val="2"/>
        <charset val="204"/>
      </rPr>
      <t xml:space="preserve"> </t>
    </r>
    <r>
      <rPr>
        <b/>
        <sz val="10"/>
        <color rgb="FF000000"/>
        <rFont val="Arial"/>
        <family val="2"/>
        <charset val="204"/>
      </rPr>
      <t>Готовы ли Вы порекомендовать выбранного Вами застройщика? 
По шкале от 0 до 10, где 0 – точно не порекомендую, 10 – точно порекомендую.</t>
    </r>
  </si>
  <si>
    <r>
      <rPr>
        <b/>
        <sz val="10"/>
        <color rgb="FF000000"/>
        <rFont val="Arial"/>
        <family val="2"/>
        <charset val="204"/>
      </rPr>
      <t>4.</t>
    </r>
    <r>
      <rPr>
        <sz val="10"/>
        <color rgb="FF000000"/>
        <rFont val="Arial"/>
        <family val="2"/>
        <charset val="204"/>
      </rPr>
      <t xml:space="preserve"> </t>
    </r>
    <r>
      <rPr>
        <b/>
        <sz val="10"/>
        <color rgb="FF000000"/>
        <rFont val="Arial"/>
        <family val="2"/>
        <charset val="204"/>
      </rPr>
      <t>Какая площадь квартиры для Вас оптимальна?</t>
    </r>
    <r>
      <rPr>
        <sz val="10"/>
        <color rgb="FF000000"/>
        <rFont val="Arial"/>
        <family val="2"/>
        <charset val="204"/>
      </rPr>
      <t xml:space="preserve"> </t>
    </r>
  </si>
  <si>
    <r>
      <rPr>
        <b/>
        <sz val="10"/>
        <color rgb="FF000000"/>
        <rFont val="Arial"/>
        <family val="2"/>
        <charset val="204"/>
      </rPr>
      <t>3.</t>
    </r>
    <r>
      <rPr>
        <sz val="10"/>
        <color rgb="FF000000"/>
        <rFont val="Arial"/>
        <family val="2"/>
        <charset val="204"/>
      </rPr>
      <t xml:space="preserve"> </t>
    </r>
    <r>
      <rPr>
        <b/>
        <sz val="10"/>
        <color rgb="FF000000"/>
        <rFont val="Arial"/>
        <family val="2"/>
        <charset val="204"/>
      </rPr>
      <t xml:space="preserve">Какую цену вы считаете оптимальной для 1-комнатной квартиры в спальном районе Москвы (в пределах МКАД)? </t>
    </r>
  </si>
  <si>
    <t>Предпочитают просторные квартиры  (50-90 м²) - вероятно, для семьи или планируют ее создание.</t>
  </si>
  <si>
    <t>Размер</t>
  </si>
  <si>
    <t>48 (44%)</t>
  </si>
  <si>
    <t>46 (42,2%)</t>
  </si>
  <si>
    <t>17 (15,6%)</t>
  </si>
  <si>
    <t>Фактор</t>
  </si>
  <si>
    <t xml:space="preserve">Фактор  </t>
  </si>
  <si>
    <t>Важность</t>
  </si>
  <si>
    <t>Транспорт</t>
  </si>
  <si>
    <t>Планировка</t>
  </si>
  <si>
    <t>Придомовая терр-рия</t>
  </si>
  <si>
    <t>Парковка</t>
  </si>
  <si>
    <t>Сроки сдачи</t>
  </si>
  <si>
    <t>6. Оцените Вашу удовлетворенность застройщиком по шкале от 1 до 5, 
где 1 – абсолютно неудовлетворен, 5 – абсолютно удовлетворен.  [Местоположение]</t>
  </si>
  <si>
    <t xml:space="preserve">промоутеры </t>
  </si>
  <si>
    <t>нейтралы</t>
  </si>
  <si>
    <t>критики</t>
  </si>
  <si>
    <t>всего</t>
  </si>
  <si>
    <t>Ваш возраст6</t>
  </si>
  <si>
    <t>NPS</t>
  </si>
  <si>
    <t>Level</t>
  </si>
  <si>
    <t>A101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</si>
</sst>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64" formatCode="dd\.mm\.yyyy"/>
    <numFmt numFmtId="165" formatCode="mmmm\ yyyy"/>
    <numFmt numFmtId="166" formatCode="0.0000%"/>
    <numFmt numFmtId="167" formatCode="0.000"/>
    <numFmt numFmtId="168" formatCode="0.0000"/>
    <numFmt numFmtId="169" formatCode="0.00000"/>
  </numFmts>
  <fonts count="57">
    <font>
      <sz val="10"/>
      <color rgb="FF000000"/>
      <name val="Arial"/>
      <scheme val="minor"/>
    </font>
    <font>
      <sz val="10"/>
      <color theme="1"/>
      <name val="Arial"/>
      <family val="2"/>
      <charset val="204"/>
      <scheme val="minor"/>
    </font>
    <font>
      <b/>
      <sz val="10"/>
      <color theme="1"/>
      <name val="Arial"/>
      <family val="2"/>
      <charset val="204"/>
      <scheme val="minor"/>
    </font>
    <font>
      <u/>
      <sz val="10"/>
      <color rgb="FF0000FF"/>
      <name val="Roboto"/>
    </font>
    <font>
      <b/>
      <sz val="10"/>
      <color theme="1"/>
      <name val="Arial"/>
      <family val="2"/>
      <charset val="204"/>
    </font>
    <font>
      <sz val="10"/>
      <color theme="1"/>
      <name val="Arial"/>
      <family val="2"/>
      <charset val="204"/>
    </font>
    <font>
      <sz val="10"/>
      <color rgb="FF000000"/>
      <name val="Times New Roman"/>
      <family val="1"/>
      <charset val="204"/>
    </font>
    <font>
      <b/>
      <sz val="10"/>
      <color rgb="FF000000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b/>
      <sz val="11"/>
      <color rgb="FF000000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2"/>
      <color theme="1"/>
      <name val="Arial"/>
      <family val="2"/>
      <scheme val="minor"/>
    </font>
    <font>
      <sz val="12"/>
      <color theme="1"/>
      <name val="Times New Roman"/>
      <family val="1"/>
      <charset val="204"/>
    </font>
    <font>
      <sz val="10"/>
      <color rgb="FF000000"/>
      <name val="Arial"/>
      <family val="2"/>
      <charset val="204"/>
      <scheme val="minor"/>
    </font>
    <font>
      <sz val="10"/>
      <color rgb="FF000000"/>
      <name val="Arial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b/>
      <sz val="10"/>
      <color theme="1"/>
      <name val="Arial"/>
      <family val="2"/>
      <charset val="204"/>
      <scheme val="minor"/>
    </font>
    <font>
      <b/>
      <sz val="10"/>
      <color rgb="FF000000"/>
      <name val="Arial"/>
      <family val="2"/>
      <charset val="204"/>
      <scheme val="minor"/>
    </font>
    <font>
      <sz val="11"/>
      <color theme="0"/>
      <name val="Arial"/>
      <family val="2"/>
      <charset val="204"/>
      <scheme val="minor"/>
    </font>
    <font>
      <sz val="12"/>
      <color theme="1"/>
      <name val="Arial"/>
      <family val="2"/>
      <charset val="204"/>
      <scheme val="minor"/>
    </font>
    <font>
      <sz val="11"/>
      <color theme="1"/>
      <name val="Roboto"/>
    </font>
    <font>
      <sz val="10"/>
      <color theme="1"/>
      <name val="Roboto"/>
    </font>
    <font>
      <sz val="10"/>
      <color rgb="FF434343"/>
      <name val="Roboto"/>
    </font>
    <font>
      <b/>
      <sz val="13"/>
      <color rgb="FF434343"/>
      <name val="Roboto"/>
    </font>
    <font>
      <b/>
      <sz val="14"/>
      <color theme="1"/>
      <name val="Arial"/>
      <family val="2"/>
      <charset val="204"/>
      <scheme val="minor"/>
    </font>
    <font>
      <b/>
      <sz val="13"/>
      <color theme="1"/>
      <name val="Arial"/>
      <family val="2"/>
      <charset val="204"/>
      <scheme val="minor"/>
    </font>
    <font>
      <sz val="14"/>
      <color theme="1"/>
      <name val="Arial"/>
      <family val="2"/>
      <charset val="204"/>
      <scheme val="minor"/>
    </font>
    <font>
      <b/>
      <sz val="12"/>
      <color theme="1"/>
      <name val="Arial"/>
      <family val="2"/>
      <charset val="204"/>
      <scheme val="minor"/>
    </font>
    <font>
      <b/>
      <sz val="11"/>
      <color theme="1"/>
      <name val="Arial"/>
      <family val="2"/>
      <charset val="204"/>
      <scheme val="minor"/>
    </font>
    <font>
      <sz val="10"/>
      <color rgb="FF000000"/>
      <name val="Arial"/>
      <family val="2"/>
      <charset val="204"/>
    </font>
    <font>
      <sz val="10"/>
      <color rgb="FF072711"/>
      <name val="Roboto"/>
    </font>
    <font>
      <sz val="10"/>
      <color rgb="FF000000"/>
      <name val="Roboto"/>
    </font>
    <font>
      <b/>
      <sz val="11"/>
      <color theme="1"/>
      <name val="Roboto"/>
    </font>
    <font>
      <sz val="11"/>
      <color theme="1"/>
      <name val="Arial"/>
      <family val="2"/>
      <charset val="204"/>
      <scheme val="minor"/>
    </font>
    <font>
      <sz val="13"/>
      <color theme="1"/>
      <name val="Arial"/>
      <family val="2"/>
      <charset val="204"/>
      <scheme val="minor"/>
    </font>
    <font>
      <sz val="13"/>
      <color rgb="FF000000"/>
      <name val="Roboto"/>
    </font>
    <font>
      <sz val="12"/>
      <color rgb="FF000000"/>
      <name val="Arial"/>
      <family val="2"/>
      <charset val="204"/>
      <scheme val="minor"/>
    </font>
    <font>
      <sz val="11"/>
      <color rgb="FF000000"/>
      <name val="Roboto"/>
    </font>
    <font>
      <b/>
      <sz val="10"/>
      <color rgb="FF000000"/>
      <name val="Arial"/>
      <family val="2"/>
      <charset val="204"/>
      <scheme val="minor"/>
    </font>
    <font>
      <sz val="11"/>
      <color rgb="FF000000"/>
      <name val="Arial"/>
      <family val="2"/>
      <charset val="204"/>
      <scheme val="minor"/>
    </font>
    <font>
      <b/>
      <sz val="13"/>
      <color rgb="FF212529"/>
      <name val="-apple-system"/>
    </font>
    <font>
      <b/>
      <sz val="12"/>
      <color rgb="FF000000"/>
      <name val="Arial"/>
      <family val="2"/>
      <charset val="204"/>
      <scheme val="minor"/>
    </font>
    <font>
      <sz val="12"/>
      <color rgb="FF212529"/>
      <name val="-apple-system"/>
    </font>
    <font>
      <sz val="13"/>
      <color rgb="FF212529"/>
      <name val="Times New Roman"/>
      <family val="1"/>
      <charset val="204"/>
    </font>
    <font>
      <i/>
      <sz val="13"/>
      <color rgb="FF212529"/>
      <name val="Times New Roman"/>
      <family val="1"/>
      <charset val="204"/>
    </font>
    <font>
      <b/>
      <sz val="13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b/>
      <sz val="13"/>
      <color rgb="FF212529"/>
      <name val="Times New Roman"/>
      <family val="1"/>
      <charset val="204"/>
    </font>
    <font>
      <b/>
      <sz val="11"/>
      <color rgb="FF000000"/>
      <name val="Roboto"/>
    </font>
    <font>
      <b/>
      <sz val="10"/>
      <color rgb="FF000000"/>
      <name val="Arial"/>
      <family val="2"/>
      <charset val="204"/>
    </font>
    <font>
      <b/>
      <sz val="12"/>
      <color rgb="FF212529"/>
      <name val="Times New Roman"/>
      <family val="1"/>
      <charset val="204"/>
    </font>
    <font>
      <sz val="16"/>
      <color rgb="FF000000"/>
      <name val="Times New Roman"/>
      <family val="1"/>
      <charset val="204"/>
    </font>
    <font>
      <sz val="10"/>
      <name val="Arial"/>
      <family val="2"/>
      <charset val="204"/>
      <scheme val="minor"/>
    </font>
    <font>
      <i/>
      <sz val="10"/>
      <color rgb="FF000000"/>
      <name val="Arial"/>
      <family val="2"/>
      <charset val="204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8D088"/>
        <bgColor indexed="64"/>
      </patternFill>
    </fill>
    <fill>
      <patternFill patternType="solid">
        <fgColor rgb="FF73C7F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8F9FA"/>
        <bgColor rgb="FFF8F9FA"/>
      </patternFill>
    </fill>
    <fill>
      <patternFill patternType="solid">
        <fgColor rgb="FF00FFFF"/>
        <bgColor rgb="FF00FFFF"/>
      </patternFill>
    </fill>
    <fill>
      <patternFill patternType="solid">
        <fgColor rgb="FFE4AAE8"/>
        <bgColor rgb="FFE4AAE8"/>
      </patternFill>
    </fill>
    <fill>
      <patternFill patternType="solid">
        <fgColor rgb="FFD5A6BD"/>
        <bgColor rgb="FFD5A6BD"/>
      </patternFill>
    </fill>
    <fill>
      <patternFill patternType="solid">
        <fgColor rgb="FFB6D7A8"/>
        <bgColor rgb="FFB6D7A8"/>
      </patternFill>
    </fill>
    <fill>
      <patternFill patternType="solid">
        <fgColor rgb="FFFF9900"/>
        <bgColor rgb="FFFF9900"/>
      </patternFill>
    </fill>
    <fill>
      <patternFill patternType="solid">
        <fgColor rgb="FFF4CCCC"/>
        <bgColor rgb="FFF4CCCC"/>
      </patternFill>
    </fill>
    <fill>
      <patternFill patternType="solid">
        <fgColor rgb="FFDD7E6B"/>
        <bgColor rgb="FFDD7E6B"/>
      </patternFill>
    </fill>
    <fill>
      <patternFill patternType="solid">
        <fgColor rgb="FFC9DAF8"/>
        <bgColor rgb="FFC9DAF8"/>
      </patternFill>
    </fill>
    <fill>
      <patternFill patternType="solid">
        <fgColor rgb="FF6D9EEB"/>
        <bgColor rgb="FF6D9EEB"/>
      </patternFill>
    </fill>
    <fill>
      <patternFill patternType="solid">
        <fgColor rgb="FFF9FBFD"/>
        <bgColor rgb="FFF9FBFD"/>
      </patternFill>
    </fill>
    <fill>
      <patternFill patternType="solid">
        <fgColor theme="0"/>
        <bgColor theme="0"/>
      </patternFill>
    </fill>
    <fill>
      <patternFill patternType="solid">
        <fgColor rgb="FFF8FAF8"/>
        <bgColor rgb="FFF8FAF8"/>
      </patternFill>
    </fill>
    <fill>
      <patternFill patternType="solid">
        <fgColor rgb="FFEAD1DC"/>
        <bgColor rgb="FFEAD1DC"/>
      </patternFill>
    </fill>
    <fill>
      <patternFill patternType="solid">
        <fgColor rgb="FFD6CFE0"/>
        <bgColor rgb="FFD6CFE0"/>
      </patternFill>
    </fill>
    <fill>
      <patternFill patternType="solid">
        <fgColor rgb="FFD9EAD3"/>
        <bgColor rgb="FFD9EAD3"/>
      </patternFill>
    </fill>
    <fill>
      <patternFill patternType="solid">
        <fgColor rgb="FF8E7CC3"/>
        <bgColor rgb="FF8E7CC3"/>
      </patternFill>
    </fill>
    <fill>
      <patternFill patternType="solid">
        <fgColor theme="0"/>
        <bgColor rgb="FF00FFFF"/>
      </patternFill>
    </fill>
    <fill>
      <patternFill patternType="solid">
        <fgColor theme="0"/>
        <bgColor rgb="FFEAD1DC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</fills>
  <borders count="78">
    <border>
      <left/>
      <right/>
      <top/>
      <bottom/>
      <diagonal/>
    </border>
    <border>
      <left style="thin">
        <color rgb="FF442F65"/>
      </left>
      <right style="thin">
        <color rgb="FF5B3F86"/>
      </right>
      <top style="thin">
        <color rgb="FF442F65"/>
      </top>
      <bottom style="thin">
        <color rgb="FF442F65"/>
      </bottom>
      <diagonal/>
    </border>
    <border>
      <left style="thin">
        <color rgb="FF5B3F86"/>
      </left>
      <right style="thin">
        <color rgb="FF5B3F86"/>
      </right>
      <top style="thin">
        <color rgb="FF442F65"/>
      </top>
      <bottom style="thin">
        <color rgb="FF442F65"/>
      </bottom>
      <diagonal/>
    </border>
    <border>
      <left style="thin">
        <color rgb="FF5B3F86"/>
      </left>
      <right style="thin">
        <color rgb="FF442F65"/>
      </right>
      <top style="thin">
        <color rgb="FF442F65"/>
      </top>
      <bottom style="thin">
        <color rgb="FF442F65"/>
      </bottom>
      <diagonal/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FFFFFF"/>
      </bottom>
      <diagonal/>
    </border>
    <border>
      <left style="thin">
        <color rgb="FF442F65"/>
      </left>
      <right style="thin">
        <color rgb="FFF8F9FA"/>
      </right>
      <top style="thin">
        <color rgb="FFF8F9FA"/>
      </top>
      <bottom style="thin">
        <color rgb="FFF8F9FA"/>
      </bottom>
      <diagonal/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  <diagonal/>
    </border>
    <border>
      <left style="thin">
        <color rgb="FFF8F9FA"/>
      </left>
      <right style="thin">
        <color rgb="FF442F65"/>
      </right>
      <top style="thin">
        <color rgb="FFF8F9FA"/>
      </top>
      <bottom style="thin">
        <color rgb="FFF8F9FA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442F6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rgb="FFF8F9FA"/>
      </left>
      <right style="thin">
        <color rgb="FF442F65"/>
      </right>
      <top style="thin">
        <color rgb="FFF8F9FA"/>
      </top>
      <bottom style="thin">
        <color rgb="FF442F65"/>
      </bottom>
      <diagonal/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442F65"/>
      </bottom>
      <diagonal/>
    </border>
    <border>
      <left style="thin">
        <color rgb="FF442F65"/>
      </left>
      <right style="thin">
        <color rgb="FFF8F9FA"/>
      </right>
      <top style="thin">
        <color rgb="FFF8F9FA"/>
      </top>
      <bottom style="thin">
        <color rgb="FF442F65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E4AAE8"/>
      </left>
      <right style="thin">
        <color rgb="FFE4AAE8"/>
      </right>
      <top style="thin">
        <color rgb="FFE4AAE8"/>
      </top>
      <bottom style="thin">
        <color rgb="FFE4AAE8"/>
      </bottom>
      <diagonal/>
    </border>
    <border>
      <left style="thin">
        <color rgb="FFD5A6BD"/>
      </left>
      <right style="thin">
        <color rgb="FFD5A6BD"/>
      </right>
      <top style="thin">
        <color rgb="FFD5A6BD"/>
      </top>
      <bottom style="thin">
        <color rgb="FFD5A6BD"/>
      </bottom>
      <diagonal/>
    </border>
    <border>
      <left style="thin">
        <color rgb="FFB6D7A8"/>
      </left>
      <right style="thin">
        <color rgb="FFB6D7A8"/>
      </right>
      <top style="thin">
        <color rgb="FFB6D7A8"/>
      </top>
      <bottom style="thin">
        <color rgb="FFB6D7A8"/>
      </bottom>
      <diagonal/>
    </border>
    <border>
      <left style="thin">
        <color rgb="FFFF9900"/>
      </left>
      <right style="thin">
        <color rgb="FFFF9900"/>
      </right>
      <top style="thin">
        <color rgb="FFFF9900"/>
      </top>
      <bottom style="thin">
        <color rgb="FFFF9900"/>
      </bottom>
      <diagonal/>
    </border>
    <border>
      <left style="thin">
        <color rgb="FFF4CCCC"/>
      </left>
      <right style="thin">
        <color rgb="FFF4CCCC"/>
      </right>
      <top style="thin">
        <color rgb="FFF4CCCC"/>
      </top>
      <bottom style="thin">
        <color rgb="FFF4CCCC"/>
      </bottom>
      <diagonal/>
    </border>
    <border>
      <left style="thin">
        <color rgb="FFDD7E6B"/>
      </left>
      <right style="thin">
        <color rgb="FFDD7E6B"/>
      </right>
      <top style="thin">
        <color rgb="FFDD7E6B"/>
      </top>
      <bottom style="thin">
        <color rgb="FFDD7E6B"/>
      </bottom>
      <diagonal/>
    </border>
    <border>
      <left style="thin">
        <color rgb="FFC9DAF8"/>
      </left>
      <right style="thin">
        <color rgb="FFC9DAF8"/>
      </right>
      <top style="thin">
        <color rgb="FFC9DAF8"/>
      </top>
      <bottom style="thin">
        <color rgb="FFC9DAF8"/>
      </bottom>
      <diagonal/>
    </border>
    <border>
      <left style="thin">
        <color rgb="FF6D9EEB"/>
      </left>
      <right style="thin">
        <color rgb="FF6D9EEB"/>
      </right>
      <top style="thin">
        <color rgb="FF6D9EEB"/>
      </top>
      <bottom style="thin">
        <color rgb="FF6D9EEB"/>
      </bottom>
      <diagonal/>
    </border>
    <border>
      <left style="thin">
        <color rgb="FFF9FBFD"/>
      </left>
      <right style="thin">
        <color rgb="FF442F65"/>
      </right>
      <top style="thin">
        <color rgb="FFE1E3E1"/>
      </top>
      <bottom style="thin">
        <color rgb="FFF9FBFD"/>
      </bottom>
      <diagonal/>
    </border>
    <border>
      <left style="thin">
        <color rgb="FFFFFFFF"/>
      </left>
      <right style="thin">
        <color rgb="FFFFFFFF"/>
      </right>
      <top style="thin">
        <color rgb="FFE1E3E1"/>
      </top>
      <bottom style="thin">
        <color rgb="FFFFFFFF"/>
      </bottom>
      <diagonal/>
    </border>
    <border>
      <left style="thin">
        <color rgb="FFF8FAF8"/>
      </left>
      <right style="thin">
        <color rgb="FFF8FAF8"/>
      </right>
      <top style="thin">
        <color rgb="FF442F65"/>
      </top>
      <bottom style="thin">
        <color rgb="FF442F65"/>
      </bottom>
      <diagonal/>
    </border>
    <border>
      <left style="thin">
        <color rgb="FFD6CFE0"/>
      </left>
      <right style="thin">
        <color rgb="FF442F65"/>
      </right>
      <top/>
      <bottom style="thin">
        <color rgb="FF442F65"/>
      </bottom>
      <diagonal/>
    </border>
    <border>
      <left style="thin">
        <color rgb="FFD6CFE0"/>
      </left>
      <right style="thin">
        <color rgb="FFD6CFE0"/>
      </right>
      <top/>
      <bottom style="thin">
        <color rgb="FF442F65"/>
      </bottom>
      <diagonal/>
    </border>
    <border>
      <left style="thin">
        <color rgb="FF442F65"/>
      </left>
      <right style="thin">
        <color rgb="FFD6CFE0"/>
      </right>
      <top/>
      <bottom style="thin">
        <color rgb="FF442F65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1" fillId="0" borderId="0"/>
    <xf numFmtId="9" fontId="13" fillId="0" borderId="0" applyFont="0" applyFill="0" applyBorder="0" applyAlignment="0" applyProtection="0"/>
  </cellStyleXfs>
  <cellXfs count="346">
    <xf numFmtId="0" fontId="0" fillId="0" borderId="0" xfId="0"/>
    <xf numFmtId="164" fontId="1" fillId="0" borderId="4" xfId="0" applyNumberFormat="1" applyFont="1" applyBorder="1" applyAlignment="1">
      <alignment vertical="center"/>
    </xf>
    <xf numFmtId="0" fontId="1" fillId="0" borderId="5" xfId="0" applyFont="1" applyBorder="1" applyAlignment="1">
      <alignment vertical="center"/>
    </xf>
    <xf numFmtId="164" fontId="1" fillId="0" borderId="7" xfId="0" applyNumberFormat="1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164" fontId="1" fillId="0" borderId="0" xfId="0" applyNumberFormat="1" applyFont="1"/>
    <xf numFmtId="0" fontId="6" fillId="0" borderId="12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7" fillId="2" borderId="22" xfId="0" applyFont="1" applyFill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6" fillId="0" borderId="27" xfId="0" applyFont="1" applyBorder="1"/>
    <xf numFmtId="0" fontId="6" fillId="0" borderId="28" xfId="0" applyFont="1" applyBorder="1"/>
    <xf numFmtId="0" fontId="6" fillId="0" borderId="12" xfId="0" applyFont="1" applyBorder="1"/>
    <xf numFmtId="0" fontId="6" fillId="0" borderId="23" xfId="0" applyFont="1" applyBorder="1"/>
    <xf numFmtId="0" fontId="6" fillId="0" borderId="0" xfId="0" applyFont="1"/>
    <xf numFmtId="0" fontId="6" fillId="0" borderId="26" xfId="0" applyFont="1" applyBorder="1"/>
    <xf numFmtId="0" fontId="6" fillId="0" borderId="25" xfId="0" applyFont="1" applyBorder="1"/>
    <xf numFmtId="0" fontId="6" fillId="0" borderId="17" xfId="0" applyFont="1" applyBorder="1"/>
    <xf numFmtId="0" fontId="6" fillId="0" borderId="24" xfId="0" applyFont="1" applyBorder="1"/>
    <xf numFmtId="0" fontId="6" fillId="0" borderId="13" xfId="0" applyFont="1" applyBorder="1"/>
    <xf numFmtId="0" fontId="9" fillId="0" borderId="13" xfId="0" applyFont="1" applyBorder="1"/>
    <xf numFmtId="0" fontId="11" fillId="0" borderId="0" xfId="1"/>
    <xf numFmtId="165" fontId="12" fillId="0" borderId="0" xfId="1" applyNumberFormat="1" applyFont="1"/>
    <xf numFmtId="1" fontId="12" fillId="0" borderId="0" xfId="1" applyNumberFormat="1" applyFont="1"/>
    <xf numFmtId="0" fontId="12" fillId="0" borderId="0" xfId="1" applyFont="1"/>
    <xf numFmtId="9" fontId="0" fillId="0" borderId="0" xfId="0" applyNumberFormat="1"/>
    <xf numFmtId="49" fontId="0" fillId="0" borderId="0" xfId="0" applyNumberFormat="1"/>
    <xf numFmtId="0" fontId="10" fillId="0" borderId="11" xfId="0" applyFont="1" applyBorder="1"/>
    <xf numFmtId="0" fontId="9" fillId="0" borderId="11" xfId="0" applyFont="1" applyBorder="1"/>
    <xf numFmtId="0" fontId="10" fillId="0" borderId="12" xfId="0" applyFont="1" applyBorder="1"/>
    <xf numFmtId="0" fontId="10" fillId="0" borderId="42" xfId="0" applyFont="1" applyBorder="1"/>
    <xf numFmtId="49" fontId="9" fillId="0" borderId="35" xfId="0" applyNumberFormat="1" applyFont="1" applyBorder="1" applyAlignment="1">
      <alignment horizontal="center" vertical="center"/>
    </xf>
    <xf numFmtId="0" fontId="9" fillId="0" borderId="35" xfId="0" applyFont="1" applyBorder="1" applyAlignment="1">
      <alignment horizontal="center" vertical="center"/>
    </xf>
    <xf numFmtId="0" fontId="9" fillId="0" borderId="36" xfId="0" applyFont="1" applyBorder="1" applyAlignment="1">
      <alignment horizontal="center" vertical="center"/>
    </xf>
    <xf numFmtId="0" fontId="9" fillId="0" borderId="39" xfId="0" applyFont="1" applyBorder="1" applyAlignment="1">
      <alignment horizontal="center"/>
    </xf>
    <xf numFmtId="49" fontId="10" fillId="0" borderId="12" xfId="0" applyNumberFormat="1" applyFont="1" applyBorder="1" applyAlignment="1">
      <alignment horizontal="center"/>
    </xf>
    <xf numFmtId="0" fontId="9" fillId="0" borderId="41" xfId="0" applyFont="1" applyBorder="1" applyAlignment="1">
      <alignment horizontal="center"/>
    </xf>
    <xf numFmtId="49" fontId="10" fillId="0" borderId="11" xfId="0" applyNumberFormat="1" applyFont="1" applyBorder="1" applyAlignment="1">
      <alignment horizontal="center"/>
    </xf>
    <xf numFmtId="0" fontId="9" fillId="0" borderId="33" xfId="0" applyFont="1" applyBorder="1" applyAlignment="1">
      <alignment horizontal="center"/>
    </xf>
    <xf numFmtId="49" fontId="10" fillId="0" borderId="32" xfId="0" applyNumberFormat="1" applyFont="1" applyBorder="1" applyAlignment="1">
      <alignment horizontal="center"/>
    </xf>
    <xf numFmtId="3" fontId="10" fillId="0" borderId="12" xfId="0" applyNumberFormat="1" applyFont="1" applyBorder="1" applyAlignment="1">
      <alignment horizontal="right"/>
    </xf>
    <xf numFmtId="0" fontId="10" fillId="0" borderId="12" xfId="0" applyFont="1" applyBorder="1" applyAlignment="1">
      <alignment horizontal="right"/>
    </xf>
    <xf numFmtId="9" fontId="10" fillId="0" borderId="40" xfId="0" applyNumberFormat="1" applyFont="1" applyBorder="1" applyAlignment="1">
      <alignment horizontal="right"/>
    </xf>
    <xf numFmtId="3" fontId="10" fillId="0" borderId="11" xfId="0" applyNumberFormat="1" applyFont="1" applyBorder="1" applyAlignment="1">
      <alignment horizontal="right"/>
    </xf>
    <xf numFmtId="0" fontId="10" fillId="0" borderId="11" xfId="0" applyFont="1" applyBorder="1" applyAlignment="1">
      <alignment horizontal="right"/>
    </xf>
    <xf numFmtId="9" fontId="10" fillId="0" borderId="42" xfId="0" applyNumberFormat="1" applyFont="1" applyBorder="1" applyAlignment="1">
      <alignment horizontal="right"/>
    </xf>
    <xf numFmtId="0" fontId="10" fillId="0" borderId="42" xfId="0" applyFont="1" applyBorder="1" applyAlignment="1">
      <alignment horizontal="right"/>
    </xf>
    <xf numFmtId="3" fontId="10" fillId="0" borderId="32" xfId="0" applyNumberFormat="1" applyFont="1" applyBorder="1" applyAlignment="1">
      <alignment horizontal="right"/>
    </xf>
    <xf numFmtId="0" fontId="10" fillId="0" borderId="32" xfId="0" applyFont="1" applyBorder="1" applyAlignment="1">
      <alignment horizontal="right"/>
    </xf>
    <xf numFmtId="9" fontId="10" fillId="0" borderId="34" xfId="0" applyNumberFormat="1" applyFont="1" applyBorder="1" applyAlignment="1">
      <alignment horizontal="right"/>
    </xf>
    <xf numFmtId="0" fontId="9" fillId="0" borderId="43" xfId="0" applyFont="1" applyBorder="1" applyAlignment="1">
      <alignment horizontal="center" vertical="center"/>
    </xf>
    <xf numFmtId="0" fontId="9" fillId="0" borderId="17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9" fillId="0" borderId="44" xfId="0" applyFont="1" applyBorder="1" applyAlignment="1">
      <alignment horizontal="center"/>
    </xf>
    <xf numFmtId="0" fontId="10" fillId="0" borderId="40" xfId="0" applyFont="1" applyBorder="1"/>
    <xf numFmtId="0" fontId="0" fillId="0" borderId="49" xfId="0" applyBorder="1"/>
    <xf numFmtId="0" fontId="0" fillId="0" borderId="51" xfId="0" applyBorder="1"/>
    <xf numFmtId="0" fontId="0" fillId="0" borderId="53" xfId="0" applyBorder="1"/>
    <xf numFmtId="17" fontId="0" fillId="0" borderId="0" xfId="0" applyNumberFormat="1"/>
    <xf numFmtId="3" fontId="0" fillId="0" borderId="0" xfId="0" applyNumberFormat="1"/>
    <xf numFmtId="0" fontId="14" fillId="0" borderId="0" xfId="0" applyFont="1"/>
    <xf numFmtId="10" fontId="0" fillId="0" borderId="0" xfId="0" applyNumberFormat="1"/>
    <xf numFmtId="2" fontId="0" fillId="0" borderId="0" xfId="0" applyNumberFormat="1"/>
    <xf numFmtId="166" fontId="0" fillId="0" borderId="0" xfId="0" applyNumberFormat="1"/>
    <xf numFmtId="9" fontId="0" fillId="0" borderId="0" xfId="2" applyFont="1"/>
    <xf numFmtId="0" fontId="11" fillId="6" borderId="0" xfId="1" applyFill="1"/>
    <xf numFmtId="0" fontId="6" fillId="0" borderId="50" xfId="0" applyFont="1" applyBorder="1"/>
    <xf numFmtId="0" fontId="6" fillId="0" borderId="51" xfId="0" applyFont="1" applyBorder="1"/>
    <xf numFmtId="0" fontId="6" fillId="0" borderId="47" xfId="0" applyFont="1" applyBorder="1"/>
    <xf numFmtId="0" fontId="6" fillId="0" borderId="48" xfId="0" applyFont="1" applyBorder="1"/>
    <xf numFmtId="0" fontId="6" fillId="0" borderId="52" xfId="0" applyFont="1" applyBorder="1"/>
    <xf numFmtId="0" fontId="6" fillId="0" borderId="46" xfId="0" applyFont="1" applyBorder="1"/>
    <xf numFmtId="0" fontId="6" fillId="0" borderId="53" xfId="0" applyFont="1" applyBorder="1"/>
    <xf numFmtId="0" fontId="7" fillId="5" borderId="45" xfId="0" applyFont="1" applyFill="1" applyBorder="1"/>
    <xf numFmtId="0" fontId="7" fillId="0" borderId="37" xfId="0" applyFont="1" applyBorder="1"/>
    <xf numFmtId="0" fontId="7" fillId="0" borderId="38" xfId="0" applyFont="1" applyBorder="1"/>
    <xf numFmtId="0" fontId="7" fillId="0" borderId="45" xfId="0" applyFont="1" applyBorder="1"/>
    <xf numFmtId="0" fontId="9" fillId="0" borderId="29" xfId="0" applyFont="1" applyBorder="1"/>
    <xf numFmtId="0" fontId="6" fillId="0" borderId="31" xfId="0" applyFont="1" applyBorder="1"/>
    <xf numFmtId="0" fontId="15" fillId="0" borderId="0" xfId="1" applyFont="1" applyAlignment="1">
      <alignment horizontal="center"/>
    </xf>
    <xf numFmtId="0" fontId="12" fillId="0" borderId="55" xfId="1" applyFont="1" applyBorder="1"/>
    <xf numFmtId="0" fontId="12" fillId="8" borderId="0" xfId="1" applyFont="1" applyFill="1"/>
    <xf numFmtId="0" fontId="12" fillId="0" borderId="25" xfId="1" applyFont="1" applyBorder="1"/>
    <xf numFmtId="0" fontId="12" fillId="0" borderId="56" xfId="1" applyFont="1" applyBorder="1"/>
    <xf numFmtId="0" fontId="12" fillId="0" borderId="24" xfId="1" applyFont="1" applyBorder="1"/>
    <xf numFmtId="1" fontId="12" fillId="0" borderId="55" xfId="1" applyNumberFormat="1" applyFont="1" applyBorder="1"/>
    <xf numFmtId="1" fontId="12" fillId="8" borderId="0" xfId="1" applyNumberFormat="1" applyFont="1" applyFill="1"/>
    <xf numFmtId="168" fontId="12" fillId="0" borderId="25" xfId="1" applyNumberFormat="1" applyFont="1" applyBorder="1"/>
    <xf numFmtId="167" fontId="12" fillId="0" borderId="25" xfId="1" applyNumberFormat="1" applyFont="1" applyBorder="1"/>
    <xf numFmtId="169" fontId="12" fillId="0" borderId="25" xfId="1" applyNumberFormat="1" applyFont="1" applyBorder="1"/>
    <xf numFmtId="169" fontId="12" fillId="0" borderId="0" xfId="1" applyNumberFormat="1" applyFont="1"/>
    <xf numFmtId="10" fontId="12" fillId="8" borderId="0" xfId="1" applyNumberFormat="1" applyFont="1" applyFill="1"/>
    <xf numFmtId="10" fontId="12" fillId="8" borderId="26" xfId="1" applyNumberFormat="1" applyFont="1" applyFill="1" applyBorder="1"/>
    <xf numFmtId="168" fontId="12" fillId="0" borderId="17" xfId="1" applyNumberFormat="1" applyFont="1" applyBorder="1"/>
    <xf numFmtId="1" fontId="12" fillId="0" borderId="54" xfId="1" applyNumberFormat="1" applyFont="1" applyBorder="1"/>
    <xf numFmtId="167" fontId="12" fillId="0" borderId="17" xfId="1" applyNumberFormat="1" applyFont="1" applyBorder="1"/>
    <xf numFmtId="169" fontId="12" fillId="0" borderId="17" xfId="1" applyNumberFormat="1" applyFont="1" applyBorder="1"/>
    <xf numFmtId="169" fontId="12" fillId="0" borderId="26" xfId="1" applyNumberFormat="1" applyFont="1" applyBorder="1"/>
    <xf numFmtId="0" fontId="12" fillId="0" borderId="54" xfId="1" applyFont="1" applyBorder="1"/>
    <xf numFmtId="0" fontId="12" fillId="0" borderId="17" xfId="1" applyFont="1" applyBorder="1"/>
    <xf numFmtId="1" fontId="15" fillId="0" borderId="0" xfId="1" applyNumberFormat="1" applyFont="1"/>
    <xf numFmtId="167" fontId="12" fillId="0" borderId="0" xfId="1" applyNumberFormat="1" applyFont="1"/>
    <xf numFmtId="168" fontId="12" fillId="0" borderId="0" xfId="1" applyNumberFormat="1" applyFont="1"/>
    <xf numFmtId="0" fontId="12" fillId="6" borderId="0" xfId="1" applyFont="1" applyFill="1"/>
    <xf numFmtId="165" fontId="15" fillId="0" borderId="50" xfId="1" applyNumberFormat="1" applyFont="1" applyBorder="1"/>
    <xf numFmtId="1" fontId="15" fillId="0" borderId="51" xfId="1" applyNumberFormat="1" applyFont="1" applyBorder="1"/>
    <xf numFmtId="10" fontId="12" fillId="7" borderId="0" xfId="1" applyNumberFormat="1" applyFont="1" applyFill="1"/>
    <xf numFmtId="165" fontId="15" fillId="0" borderId="52" xfId="1" applyNumberFormat="1" applyFont="1" applyBorder="1"/>
    <xf numFmtId="1" fontId="15" fillId="0" borderId="53" xfId="1" applyNumberFormat="1" applyFont="1" applyBorder="1"/>
    <xf numFmtId="165" fontId="15" fillId="6" borderId="0" xfId="1" applyNumberFormat="1" applyFont="1" applyFill="1"/>
    <xf numFmtId="1" fontId="15" fillId="6" borderId="0" xfId="1" applyNumberFormat="1" applyFont="1" applyFill="1"/>
    <xf numFmtId="10" fontId="12" fillId="6" borderId="0" xfId="1" applyNumberFormat="1" applyFont="1" applyFill="1"/>
    <xf numFmtId="10" fontId="12" fillId="0" borderId="0" xfId="1" applyNumberFormat="1" applyFont="1"/>
    <xf numFmtId="10" fontId="15" fillId="0" borderId="23" xfId="1" applyNumberFormat="1" applyFont="1" applyBorder="1"/>
    <xf numFmtId="0" fontId="16" fillId="0" borderId="0" xfId="1" applyFont="1"/>
    <xf numFmtId="0" fontId="0" fillId="9" borderId="0" xfId="0" applyFill="1"/>
    <xf numFmtId="0" fontId="0" fillId="10" borderId="0" xfId="0" applyFill="1"/>
    <xf numFmtId="0" fontId="18" fillId="0" borderId="13" xfId="0" applyFont="1" applyBorder="1" applyAlignment="1">
      <alignment horizontal="center" wrapText="1"/>
    </xf>
    <xf numFmtId="0" fontId="18" fillId="0" borderId="38" xfId="0" applyFont="1" applyBorder="1" applyAlignment="1">
      <alignment horizontal="center" wrapText="1"/>
    </xf>
    <xf numFmtId="0" fontId="17" fillId="0" borderId="50" xfId="0" applyFont="1" applyBorder="1" applyAlignment="1">
      <alignment wrapText="1"/>
    </xf>
    <xf numFmtId="0" fontId="17" fillId="0" borderId="52" xfId="0" applyFont="1" applyBorder="1" applyAlignment="1">
      <alignment wrapText="1"/>
    </xf>
    <xf numFmtId="0" fontId="17" fillId="0" borderId="29" xfId="0" applyFont="1" applyBorder="1" applyAlignment="1">
      <alignment wrapText="1"/>
    </xf>
    <xf numFmtId="0" fontId="17" fillId="0" borderId="30" xfId="0" applyFont="1" applyBorder="1" applyAlignment="1">
      <alignment wrapText="1"/>
    </xf>
    <xf numFmtId="0" fontId="17" fillId="0" borderId="31" xfId="0" applyFont="1" applyBorder="1" applyAlignment="1">
      <alignment wrapText="1"/>
    </xf>
    <xf numFmtId="0" fontId="17" fillId="0" borderId="50" xfId="0" applyFont="1" applyBorder="1"/>
    <xf numFmtId="0" fontId="17" fillId="0" borderId="52" xfId="0" applyFont="1" applyBorder="1"/>
    <xf numFmtId="0" fontId="8" fillId="0" borderId="45" xfId="0" applyFont="1" applyBorder="1" applyAlignment="1">
      <alignment horizontal="center"/>
    </xf>
    <xf numFmtId="0" fontId="8" fillId="0" borderId="13" xfId="0" applyFont="1" applyBorder="1" applyAlignment="1">
      <alignment horizontal="center"/>
    </xf>
    <xf numFmtId="0" fontId="17" fillId="0" borderId="30" xfId="0" applyFont="1" applyBorder="1"/>
    <xf numFmtId="0" fontId="17" fillId="0" borderId="31" xfId="0" applyFont="1" applyBorder="1"/>
    <xf numFmtId="0" fontId="3" fillId="9" borderId="8" xfId="0" applyFont="1" applyFill="1" applyBorder="1" applyAlignment="1">
      <alignment vertical="center"/>
    </xf>
    <xf numFmtId="0" fontId="3" fillId="10" borderId="5" xfId="0" applyFont="1" applyFill="1" applyBorder="1" applyAlignment="1">
      <alignment vertical="center"/>
    </xf>
    <xf numFmtId="0" fontId="3" fillId="9" borderId="5" xfId="0" applyFont="1" applyFill="1" applyBorder="1" applyAlignment="1">
      <alignment vertical="center"/>
    </xf>
    <xf numFmtId="0" fontId="3" fillId="10" borderId="8" xfId="0" applyFont="1" applyFill="1" applyBorder="1" applyAlignment="1">
      <alignment vertical="center"/>
    </xf>
    <xf numFmtId="0" fontId="20" fillId="0" borderId="0" xfId="0" applyFont="1"/>
    <xf numFmtId="0" fontId="22" fillId="0" borderId="58" xfId="0" applyFont="1" applyBorder="1" applyAlignment="1">
      <alignment vertical="center"/>
    </xf>
    <xf numFmtId="0" fontId="22" fillId="0" borderId="59" xfId="0" applyFont="1" applyBorder="1" applyAlignment="1">
      <alignment vertical="center"/>
    </xf>
    <xf numFmtId="0" fontId="23" fillId="0" borderId="59" xfId="0" applyFont="1" applyBorder="1" applyAlignment="1">
      <alignment horizontal="center" vertical="center"/>
    </xf>
    <xf numFmtId="164" fontId="1" fillId="0" borderId="60" xfId="0" applyNumberFormat="1" applyFont="1" applyBorder="1" applyAlignment="1">
      <alignment vertical="center"/>
    </xf>
    <xf numFmtId="0" fontId="22" fillId="0" borderId="6" xfId="0" applyFont="1" applyBorder="1" applyAlignment="1">
      <alignment vertical="center"/>
    </xf>
    <xf numFmtId="0" fontId="22" fillId="0" borderId="5" xfId="0" applyFont="1" applyBorder="1" applyAlignment="1">
      <alignment vertical="center"/>
    </xf>
    <xf numFmtId="0" fontId="23" fillId="0" borderId="5" xfId="0" applyFont="1" applyBorder="1" applyAlignment="1">
      <alignment horizontal="center" vertical="center"/>
    </xf>
    <xf numFmtId="0" fontId="22" fillId="0" borderId="9" xfId="0" applyFont="1" applyBorder="1" applyAlignment="1">
      <alignment vertical="center"/>
    </xf>
    <xf numFmtId="0" fontId="22" fillId="0" borderId="8" xfId="0" applyFont="1" applyBorder="1" applyAlignment="1">
      <alignment vertical="center"/>
    </xf>
    <xf numFmtId="0" fontId="23" fillId="0" borderId="8" xfId="0" applyFont="1" applyBorder="1" applyAlignment="1">
      <alignment horizontal="center" vertical="center"/>
    </xf>
    <xf numFmtId="0" fontId="1" fillId="0" borderId="61" xfId="0" applyFont="1" applyBorder="1" applyAlignment="1">
      <alignment vertical="center"/>
    </xf>
    <xf numFmtId="0" fontId="24" fillId="10" borderId="61" xfId="0" applyFont="1" applyFill="1" applyBorder="1" applyAlignment="1">
      <alignment vertical="center"/>
    </xf>
    <xf numFmtId="0" fontId="25" fillId="10" borderId="61" xfId="0" applyFont="1" applyFill="1" applyBorder="1" applyAlignment="1">
      <alignment vertical="center"/>
    </xf>
    <xf numFmtId="0" fontId="25" fillId="9" borderId="61" xfId="0" applyFont="1" applyFill="1" applyBorder="1" applyAlignment="1">
      <alignment vertical="center"/>
    </xf>
    <xf numFmtId="0" fontId="26" fillId="11" borderId="61" xfId="0" applyFont="1" applyFill="1" applyBorder="1" applyAlignment="1">
      <alignment vertical="center"/>
    </xf>
    <xf numFmtId="0" fontId="27" fillId="0" borderId="61" xfId="0" applyFont="1" applyBorder="1" applyAlignment="1">
      <alignment vertical="center"/>
    </xf>
    <xf numFmtId="0" fontId="28" fillId="0" borderId="8" xfId="0" applyFont="1" applyBorder="1" applyAlignment="1">
      <alignment vertical="center"/>
    </xf>
    <xf numFmtId="0" fontId="29" fillId="11" borderId="61" xfId="0" applyFont="1" applyFill="1" applyBorder="1" applyAlignment="1">
      <alignment vertical="center"/>
    </xf>
    <xf numFmtId="0" fontId="29" fillId="11" borderId="61" xfId="0" applyFont="1" applyFill="1" applyBorder="1" applyAlignment="1">
      <alignment vertical="center" wrapText="1"/>
    </xf>
    <xf numFmtId="0" fontId="2" fillId="12" borderId="62" xfId="0" applyFont="1" applyFill="1" applyBorder="1" applyAlignment="1">
      <alignment vertical="center"/>
    </xf>
    <xf numFmtId="0" fontId="2" fillId="13" borderId="63" xfId="0" applyFont="1" applyFill="1" applyBorder="1" applyAlignment="1">
      <alignment vertical="center"/>
    </xf>
    <xf numFmtId="0" fontId="2" fillId="14" borderId="64" xfId="0" applyFont="1" applyFill="1" applyBorder="1" applyAlignment="1">
      <alignment vertical="center"/>
    </xf>
    <xf numFmtId="0" fontId="2" fillId="15" borderId="65" xfId="0" applyFont="1" applyFill="1" applyBorder="1" applyAlignment="1">
      <alignment vertical="center"/>
    </xf>
    <xf numFmtId="0" fontId="2" fillId="16" borderId="66" xfId="0" applyFont="1" applyFill="1" applyBorder="1" applyAlignment="1">
      <alignment vertical="center"/>
    </xf>
    <xf numFmtId="0" fontId="2" fillId="17" borderId="67" xfId="0" applyFont="1" applyFill="1" applyBorder="1" applyAlignment="1">
      <alignment vertical="center"/>
    </xf>
    <xf numFmtId="0" fontId="2" fillId="18" borderId="68" xfId="0" applyFont="1" applyFill="1" applyBorder="1" applyAlignment="1">
      <alignment vertical="center"/>
    </xf>
    <xf numFmtId="0" fontId="27" fillId="11" borderId="61" xfId="0" applyFont="1" applyFill="1" applyBorder="1" applyAlignment="1">
      <alignment vertical="center"/>
    </xf>
    <xf numFmtId="0" fontId="2" fillId="19" borderId="69" xfId="0" applyFont="1" applyFill="1" applyBorder="1" applyAlignment="1">
      <alignment vertical="center"/>
    </xf>
    <xf numFmtId="0" fontId="30" fillId="0" borderId="8" xfId="0" applyFont="1" applyBorder="1" applyAlignment="1">
      <alignment vertical="center"/>
    </xf>
    <xf numFmtId="0" fontId="31" fillId="0" borderId="8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32" fillId="10" borderId="8" xfId="0" applyFont="1" applyFill="1" applyBorder="1" applyAlignment="1">
      <alignment vertical="center"/>
    </xf>
    <xf numFmtId="0" fontId="32" fillId="9" borderId="5" xfId="0" applyFont="1" applyFill="1" applyBorder="1" applyAlignment="1">
      <alignment vertical="center"/>
    </xf>
    <xf numFmtId="0" fontId="33" fillId="20" borderId="70" xfId="0" applyFont="1" applyFill="1" applyBorder="1" applyAlignment="1">
      <alignment horizontal="right" vertical="center"/>
    </xf>
    <xf numFmtId="0" fontId="34" fillId="21" borderId="71" xfId="0" applyFont="1" applyFill="1" applyBorder="1" applyAlignment="1">
      <alignment vertical="center"/>
    </xf>
    <xf numFmtId="0" fontId="34" fillId="21" borderId="71" xfId="0" applyFont="1" applyFill="1" applyBorder="1"/>
    <xf numFmtId="0" fontId="30" fillId="11" borderId="61" xfId="0" applyFont="1" applyFill="1" applyBorder="1" applyAlignment="1">
      <alignment vertical="center"/>
    </xf>
    <xf numFmtId="0" fontId="23" fillId="11" borderId="61" xfId="0" applyFont="1" applyFill="1" applyBorder="1" applyAlignment="1">
      <alignment horizontal="center" vertical="center"/>
    </xf>
    <xf numFmtId="0" fontId="1" fillId="11" borderId="61" xfId="0" applyFont="1" applyFill="1" applyBorder="1" applyAlignment="1">
      <alignment vertical="center"/>
    </xf>
    <xf numFmtId="0" fontId="2" fillId="11" borderId="61" xfId="0" applyFont="1" applyFill="1" applyBorder="1" applyAlignment="1">
      <alignment vertical="center" wrapText="1"/>
    </xf>
    <xf numFmtId="0" fontId="1" fillId="11" borderId="61" xfId="0" applyFont="1" applyFill="1" applyBorder="1" applyAlignment="1">
      <alignment vertical="center" wrapText="1"/>
    </xf>
    <xf numFmtId="0" fontId="2" fillId="11" borderId="61" xfId="0" applyFont="1" applyFill="1" applyBorder="1" applyAlignment="1">
      <alignment vertical="center"/>
    </xf>
    <xf numFmtId="164" fontId="36" fillId="11" borderId="61" xfId="0" applyNumberFormat="1" applyFont="1" applyFill="1" applyBorder="1" applyAlignment="1">
      <alignment vertical="center"/>
    </xf>
    <xf numFmtId="0" fontId="30" fillId="0" borderId="3" xfId="0" applyFont="1" applyBorder="1" applyAlignment="1">
      <alignment horizontal="left" vertical="center"/>
    </xf>
    <xf numFmtId="0" fontId="30" fillId="0" borderId="2" xfId="0" applyFont="1" applyBorder="1" applyAlignment="1">
      <alignment horizontal="left" vertical="center"/>
    </xf>
    <xf numFmtId="0" fontId="34" fillId="22" borderId="72" xfId="0" applyFont="1" applyFill="1" applyBorder="1" applyAlignment="1">
      <alignment horizontal="left" vertical="center"/>
    </xf>
    <xf numFmtId="0" fontId="23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164" fontId="1" fillId="0" borderId="1" xfId="0" applyNumberFormat="1" applyFont="1" applyBorder="1" applyAlignment="1">
      <alignment horizontal="left" vertical="center"/>
    </xf>
    <xf numFmtId="0" fontId="37" fillId="0" borderId="0" xfId="0" applyFont="1" applyAlignment="1">
      <alignment wrapText="1"/>
    </xf>
    <xf numFmtId="0" fontId="37" fillId="0" borderId="61" xfId="0" applyFont="1" applyBorder="1" applyAlignment="1">
      <alignment wrapText="1"/>
    </xf>
    <xf numFmtId="0" fontId="38" fillId="10" borderId="0" xfId="0" applyFont="1" applyFill="1" applyAlignment="1">
      <alignment wrapText="1"/>
    </xf>
    <xf numFmtId="0" fontId="38" fillId="10" borderId="61" xfId="0" applyFont="1" applyFill="1" applyBorder="1" applyAlignment="1">
      <alignment wrapText="1"/>
    </xf>
    <xf numFmtId="0" fontId="38" fillId="9" borderId="0" xfId="0" applyFont="1" applyFill="1" applyAlignment="1">
      <alignment wrapText="1"/>
    </xf>
    <xf numFmtId="0" fontId="38" fillId="9" borderId="61" xfId="0" applyFont="1" applyFill="1" applyBorder="1" applyAlignment="1">
      <alignment wrapText="1"/>
    </xf>
    <xf numFmtId="0" fontId="1" fillId="0" borderId="0" xfId="0" applyFont="1"/>
    <xf numFmtId="0" fontId="28" fillId="23" borderId="61" xfId="0" applyFont="1" applyFill="1" applyBorder="1" applyAlignment="1">
      <alignment wrapText="1"/>
    </xf>
    <xf numFmtId="0" fontId="36" fillId="23" borderId="61" xfId="0" applyFont="1" applyFill="1" applyBorder="1"/>
    <xf numFmtId="0" fontId="39" fillId="23" borderId="61" xfId="0" applyFont="1" applyFill="1" applyBorder="1" applyAlignment="1">
      <alignment horizontal="left" vertical="center" wrapText="1"/>
    </xf>
    <xf numFmtId="0" fontId="40" fillId="23" borderId="61" xfId="0" applyFont="1" applyFill="1" applyBorder="1" applyAlignment="1">
      <alignment horizontal="center" vertical="center" wrapText="1"/>
    </xf>
    <xf numFmtId="0" fontId="13" fillId="23" borderId="61" xfId="0" applyFont="1" applyFill="1" applyBorder="1" applyAlignment="1">
      <alignment horizontal="left" vertical="center" wrapText="1"/>
    </xf>
    <xf numFmtId="0" fontId="41" fillId="23" borderId="61" xfId="0" applyFont="1" applyFill="1" applyBorder="1" applyAlignment="1">
      <alignment horizontal="left" vertical="center" wrapText="1"/>
    </xf>
    <xf numFmtId="164" fontId="42" fillId="23" borderId="61" xfId="0" applyNumberFormat="1" applyFont="1" applyFill="1" applyBorder="1" applyAlignment="1">
      <alignment horizontal="left" vertical="center" wrapText="1"/>
    </xf>
    <xf numFmtId="4" fontId="1" fillId="0" borderId="0" xfId="0" applyNumberFormat="1" applyFont="1"/>
    <xf numFmtId="0" fontId="43" fillId="14" borderId="0" xfId="0" applyFont="1" applyFill="1" applyAlignment="1">
      <alignment horizontal="left" wrapText="1"/>
    </xf>
    <xf numFmtId="0" fontId="28" fillId="14" borderId="61" xfId="0" applyFont="1" applyFill="1" applyBorder="1" applyAlignment="1">
      <alignment wrapText="1"/>
    </xf>
    <xf numFmtId="0" fontId="22" fillId="14" borderId="61" xfId="0" applyFont="1" applyFill="1" applyBorder="1" applyAlignment="1">
      <alignment wrapText="1"/>
    </xf>
    <xf numFmtId="0" fontId="22" fillId="24" borderId="73" xfId="0" applyFont="1" applyFill="1" applyBorder="1" applyAlignment="1">
      <alignment vertical="center"/>
    </xf>
    <xf numFmtId="4" fontId="22" fillId="24" borderId="74" xfId="0" applyNumberFormat="1" applyFont="1" applyFill="1" applyBorder="1" applyAlignment="1">
      <alignment vertical="center"/>
    </xf>
    <xf numFmtId="0" fontId="22" fillId="24" borderId="74" xfId="0" applyFont="1" applyFill="1" applyBorder="1" applyAlignment="1">
      <alignment vertical="center"/>
    </xf>
    <xf numFmtId="0" fontId="23" fillId="24" borderId="74" xfId="0" applyFont="1" applyFill="1" applyBorder="1" applyAlignment="1">
      <alignment horizontal="center" vertical="center"/>
    </xf>
    <xf numFmtId="0" fontId="1" fillId="24" borderId="74" xfId="0" applyFont="1" applyFill="1" applyBorder="1" applyAlignment="1">
      <alignment vertical="center"/>
    </xf>
    <xf numFmtId="0" fontId="32" fillId="9" borderId="74" xfId="0" applyFont="1" applyFill="1" applyBorder="1" applyAlignment="1">
      <alignment vertical="center"/>
    </xf>
    <xf numFmtId="0" fontId="1" fillId="24" borderId="75" xfId="0" applyFont="1" applyFill="1" applyBorder="1" applyAlignment="1">
      <alignment vertical="center"/>
    </xf>
    <xf numFmtId="4" fontId="22" fillId="0" borderId="8" xfId="0" applyNumberFormat="1" applyFont="1" applyBorder="1" applyAlignment="1">
      <alignment vertical="center"/>
    </xf>
    <xf numFmtId="0" fontId="32" fillId="9" borderId="10" xfId="0" applyFont="1" applyFill="1" applyBorder="1" applyAlignment="1">
      <alignment vertical="center"/>
    </xf>
    <xf numFmtId="4" fontId="22" fillId="0" borderId="5" xfId="0" applyNumberFormat="1" applyFont="1" applyBorder="1" applyAlignment="1">
      <alignment vertical="center"/>
    </xf>
    <xf numFmtId="0" fontId="44" fillId="25" borderId="61" xfId="0" applyFont="1" applyFill="1" applyBorder="1" applyAlignment="1">
      <alignment horizontal="left" vertical="center" wrapText="1"/>
    </xf>
    <xf numFmtId="4" fontId="44" fillId="25" borderId="61" xfId="0" applyNumberFormat="1" applyFont="1" applyFill="1" applyBorder="1" applyAlignment="1">
      <alignment horizontal="left" vertical="center" wrapText="1"/>
    </xf>
    <xf numFmtId="0" fontId="39" fillId="25" borderId="61" xfId="0" applyFont="1" applyFill="1" applyBorder="1" applyAlignment="1">
      <alignment horizontal="left" vertical="center" wrapText="1"/>
    </xf>
    <xf numFmtId="0" fontId="40" fillId="25" borderId="61" xfId="0" applyFont="1" applyFill="1" applyBorder="1" applyAlignment="1">
      <alignment horizontal="center" vertical="center" wrapText="1"/>
    </xf>
    <xf numFmtId="0" fontId="13" fillId="25" borderId="61" xfId="0" applyFont="1" applyFill="1" applyBorder="1" applyAlignment="1">
      <alignment horizontal="left" vertical="center" wrapText="1"/>
    </xf>
    <xf numFmtId="0" fontId="41" fillId="25" borderId="61" xfId="0" applyFont="1" applyFill="1" applyBorder="1" applyAlignment="1">
      <alignment horizontal="left" vertical="center" wrapText="1"/>
    </xf>
    <xf numFmtId="164" fontId="42" fillId="25" borderId="61" xfId="0" applyNumberFormat="1" applyFont="1" applyFill="1" applyBorder="1" applyAlignment="1">
      <alignment horizontal="left" vertical="center" wrapText="1"/>
    </xf>
    <xf numFmtId="0" fontId="1" fillId="0" borderId="0" xfId="0" applyFont="1" applyAlignment="1">
      <alignment wrapText="1"/>
    </xf>
    <xf numFmtId="0" fontId="45" fillId="9" borderId="0" xfId="0" applyFont="1" applyFill="1" applyAlignment="1">
      <alignment horizontal="left" wrapText="1"/>
    </xf>
    <xf numFmtId="0" fontId="46" fillId="9" borderId="61" xfId="0" applyFont="1" applyFill="1" applyBorder="1" applyAlignment="1">
      <alignment horizontal="center" vertical="center" wrapText="1"/>
    </xf>
    <xf numFmtId="0" fontId="48" fillId="0" borderId="61" xfId="0" applyFont="1" applyBorder="1" applyAlignment="1">
      <alignment horizontal="left" vertical="center" wrapText="1"/>
    </xf>
    <xf numFmtId="0" fontId="49" fillId="0" borderId="61" xfId="0" applyFont="1" applyBorder="1" applyAlignment="1">
      <alignment horizontal="center" vertical="center" wrapText="1"/>
    </xf>
    <xf numFmtId="0" fontId="50" fillId="9" borderId="61" xfId="0" applyFont="1" applyFill="1" applyBorder="1" applyAlignment="1">
      <alignment horizontal="center" vertical="center" wrapText="1"/>
    </xf>
    <xf numFmtId="0" fontId="49" fillId="0" borderId="61" xfId="0" applyFont="1" applyBorder="1" applyAlignment="1">
      <alignment wrapText="1"/>
    </xf>
    <xf numFmtId="0" fontId="22" fillId="0" borderId="0" xfId="0" applyFont="1"/>
    <xf numFmtId="0" fontId="23" fillId="0" borderId="0" xfId="0" applyFont="1" applyAlignment="1">
      <alignment horizontal="center"/>
    </xf>
    <xf numFmtId="0" fontId="44" fillId="26" borderId="61" xfId="0" applyFont="1" applyFill="1" applyBorder="1" applyAlignment="1">
      <alignment horizontal="left" vertical="center"/>
    </xf>
    <xf numFmtId="0" fontId="39" fillId="26" borderId="61" xfId="0" applyFont="1" applyFill="1" applyBorder="1" applyAlignment="1">
      <alignment horizontal="left" vertical="center"/>
    </xf>
    <xf numFmtId="0" fontId="40" fillId="26" borderId="61" xfId="0" applyFont="1" applyFill="1" applyBorder="1" applyAlignment="1">
      <alignment horizontal="center" vertical="center"/>
    </xf>
    <xf numFmtId="0" fontId="13" fillId="26" borderId="61" xfId="0" applyFont="1" applyFill="1" applyBorder="1" applyAlignment="1">
      <alignment horizontal="left" vertical="center"/>
    </xf>
    <xf numFmtId="0" fontId="41" fillId="26" borderId="61" xfId="0" applyFont="1" applyFill="1" applyBorder="1" applyAlignment="1">
      <alignment horizontal="left" vertical="center"/>
    </xf>
    <xf numFmtId="164" fontId="42" fillId="26" borderId="61" xfId="0" applyNumberFormat="1" applyFont="1" applyFill="1" applyBorder="1" applyAlignment="1">
      <alignment horizontal="left" vertical="center"/>
    </xf>
    <xf numFmtId="164" fontId="1" fillId="0" borderId="0" xfId="0" applyNumberFormat="1" applyFont="1" applyAlignment="1">
      <alignment vertical="center"/>
    </xf>
    <xf numFmtId="0" fontId="32" fillId="10" borderId="0" xfId="0" applyFont="1" applyFill="1" applyAlignment="1">
      <alignment vertical="center"/>
    </xf>
    <xf numFmtId="0" fontId="1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23" fillId="0" borderId="0" xfId="0" applyFont="1" applyAlignment="1">
      <alignment horizontal="center" vertical="center"/>
    </xf>
    <xf numFmtId="0" fontId="22" fillId="0" borderId="0" xfId="0" applyFont="1" applyAlignment="1">
      <alignment vertical="center"/>
    </xf>
    <xf numFmtId="4" fontId="22" fillId="0" borderId="0" xfId="0" applyNumberFormat="1" applyFont="1" applyAlignment="1">
      <alignment vertical="center"/>
    </xf>
    <xf numFmtId="0" fontId="53" fillId="9" borderId="61" xfId="0" applyFont="1" applyFill="1" applyBorder="1" applyAlignment="1">
      <alignment horizontal="center" vertical="center" wrapText="1"/>
    </xf>
    <xf numFmtId="0" fontId="16" fillId="27" borderId="61" xfId="0" applyFont="1" applyFill="1" applyBorder="1" applyAlignment="1">
      <alignment vertical="center" wrapText="1"/>
    </xf>
    <xf numFmtId="0" fontId="19" fillId="0" borderId="0" xfId="0" applyFont="1" applyAlignment="1">
      <alignment vertical="center"/>
    </xf>
    <xf numFmtId="0" fontId="36" fillId="23" borderId="61" xfId="0" applyFont="1" applyFill="1" applyBorder="1" applyAlignment="1">
      <alignment wrapText="1"/>
    </xf>
    <xf numFmtId="0" fontId="36" fillId="23" borderId="76" xfId="0" applyFont="1" applyFill="1" applyBorder="1" applyAlignment="1">
      <alignment wrapText="1"/>
    </xf>
    <xf numFmtId="0" fontId="36" fillId="23" borderId="76" xfId="0" applyFont="1" applyFill="1" applyBorder="1"/>
    <xf numFmtId="0" fontId="21" fillId="28" borderId="0" xfId="0" applyFont="1" applyFill="1" applyAlignment="1">
      <alignment wrapText="1"/>
    </xf>
    <xf numFmtId="0" fontId="21" fillId="28" borderId="0" xfId="0" applyFont="1" applyFill="1"/>
    <xf numFmtId="0" fontId="12" fillId="14" borderId="77" xfId="0" applyFont="1" applyFill="1" applyBorder="1" applyAlignment="1">
      <alignment wrapText="1"/>
    </xf>
    <xf numFmtId="0" fontId="53" fillId="9" borderId="76" xfId="0" applyFont="1" applyFill="1" applyBorder="1" applyAlignment="1">
      <alignment horizontal="center" vertical="center" wrapText="1"/>
    </xf>
    <xf numFmtId="0" fontId="12" fillId="11" borderId="61" xfId="0" applyFont="1" applyFill="1" applyBorder="1"/>
    <xf numFmtId="0" fontId="17" fillId="29" borderId="11" xfId="0" applyFont="1" applyFill="1" applyBorder="1"/>
    <xf numFmtId="164" fontId="1" fillId="9" borderId="4" xfId="0" applyNumberFormat="1" applyFont="1" applyFill="1" applyBorder="1" applyAlignment="1">
      <alignment vertical="center"/>
    </xf>
    <xf numFmtId="0" fontId="1" fillId="9" borderId="5" xfId="0" applyFont="1" applyFill="1" applyBorder="1" applyAlignment="1">
      <alignment vertical="center"/>
    </xf>
    <xf numFmtId="0" fontId="23" fillId="9" borderId="5" xfId="0" applyFont="1" applyFill="1" applyBorder="1" applyAlignment="1">
      <alignment horizontal="center" vertical="center"/>
    </xf>
    <xf numFmtId="0" fontId="22" fillId="9" borderId="5" xfId="0" applyFont="1" applyFill="1" applyBorder="1" applyAlignment="1">
      <alignment vertical="center"/>
    </xf>
    <xf numFmtId="164" fontId="1" fillId="10" borderId="7" xfId="0" applyNumberFormat="1" applyFont="1" applyFill="1" applyBorder="1" applyAlignment="1">
      <alignment vertical="center"/>
    </xf>
    <xf numFmtId="0" fontId="1" fillId="10" borderId="8" xfId="0" applyFont="1" applyFill="1" applyBorder="1" applyAlignment="1">
      <alignment vertical="center"/>
    </xf>
    <xf numFmtId="0" fontId="23" fillId="10" borderId="8" xfId="0" applyFont="1" applyFill="1" applyBorder="1" applyAlignment="1">
      <alignment horizontal="center" vertical="center"/>
    </xf>
    <xf numFmtId="0" fontId="22" fillId="10" borderId="8" xfId="0" applyFont="1" applyFill="1" applyBorder="1" applyAlignment="1">
      <alignment vertical="center"/>
    </xf>
    <xf numFmtId="164" fontId="1" fillId="10" borderId="4" xfId="0" applyNumberFormat="1" applyFont="1" applyFill="1" applyBorder="1" applyAlignment="1">
      <alignment vertical="center"/>
    </xf>
    <xf numFmtId="0" fontId="1" fillId="10" borderId="5" xfId="0" applyFont="1" applyFill="1" applyBorder="1" applyAlignment="1">
      <alignment vertical="center"/>
    </xf>
    <xf numFmtId="0" fontId="23" fillId="10" borderId="5" xfId="0" applyFont="1" applyFill="1" applyBorder="1" applyAlignment="1">
      <alignment horizontal="center" vertical="center"/>
    </xf>
    <xf numFmtId="0" fontId="22" fillId="10" borderId="5" xfId="0" applyFont="1" applyFill="1" applyBorder="1" applyAlignment="1">
      <alignment vertical="center"/>
    </xf>
    <xf numFmtId="164" fontId="1" fillId="9" borderId="7" xfId="0" applyNumberFormat="1" applyFont="1" applyFill="1" applyBorder="1" applyAlignment="1">
      <alignment vertical="center"/>
    </xf>
    <xf numFmtId="0" fontId="1" fillId="9" borderId="8" xfId="0" applyFont="1" applyFill="1" applyBorder="1" applyAlignment="1">
      <alignment vertical="center"/>
    </xf>
    <xf numFmtId="0" fontId="23" fillId="9" borderId="8" xfId="0" applyFont="1" applyFill="1" applyBorder="1" applyAlignment="1">
      <alignment horizontal="center" vertical="center"/>
    </xf>
    <xf numFmtId="0" fontId="22" fillId="9" borderId="8" xfId="0" applyFont="1" applyFill="1" applyBorder="1" applyAlignment="1">
      <alignment vertical="center"/>
    </xf>
    <xf numFmtId="0" fontId="20" fillId="26" borderId="61" xfId="0" applyFont="1" applyFill="1" applyBorder="1" applyAlignment="1">
      <alignment horizontal="left" vertical="center"/>
    </xf>
    <xf numFmtId="0" fontId="0" fillId="30" borderId="0" xfId="0" applyFill="1"/>
    <xf numFmtId="0" fontId="0" fillId="31" borderId="0" xfId="0" applyFill="1"/>
    <xf numFmtId="0" fontId="54" fillId="0" borderId="11" xfId="0" applyFont="1" applyBorder="1" applyAlignment="1">
      <alignment horizontal="center" vertical="center"/>
    </xf>
    <xf numFmtId="0" fontId="54" fillId="0" borderId="11" xfId="0" applyFont="1" applyBorder="1" applyAlignment="1">
      <alignment horizontal="center" vertical="center" wrapText="1"/>
    </xf>
    <xf numFmtId="0" fontId="54" fillId="0" borderId="11" xfId="0" applyFont="1" applyBorder="1"/>
    <xf numFmtId="0" fontId="13" fillId="26" borderId="61" xfId="0" applyFont="1" applyFill="1" applyBorder="1" applyAlignment="1">
      <alignment horizontal="left" vertical="center" wrapText="1"/>
    </xf>
    <xf numFmtId="0" fontId="54" fillId="0" borderId="0" xfId="0" applyFont="1"/>
    <xf numFmtId="0" fontId="54" fillId="8" borderId="11" xfId="0" applyFont="1" applyFill="1" applyBorder="1"/>
    <xf numFmtId="0" fontId="54" fillId="30" borderId="11" xfId="0" applyFont="1" applyFill="1" applyBorder="1"/>
    <xf numFmtId="0" fontId="0" fillId="8" borderId="0" xfId="0" applyFill="1"/>
    <xf numFmtId="0" fontId="0" fillId="32" borderId="0" xfId="0" applyFill="1"/>
    <xf numFmtId="0" fontId="54" fillId="6" borderId="0" xfId="0" applyFont="1" applyFill="1" applyAlignment="1">
      <alignment horizontal="center" vertical="center"/>
    </xf>
    <xf numFmtId="0" fontId="54" fillId="6" borderId="0" xfId="0" applyFont="1" applyFill="1" applyAlignment="1">
      <alignment horizontal="center" vertical="center" wrapText="1"/>
    </xf>
    <xf numFmtId="0" fontId="0" fillId="6" borderId="0" xfId="0" applyFill="1"/>
    <xf numFmtId="0" fontId="54" fillId="6" borderId="0" xfId="0" applyFont="1" applyFill="1"/>
    <xf numFmtId="0" fontId="55" fillId="32" borderId="0" xfId="0" applyFont="1" applyFill="1"/>
    <xf numFmtId="0" fontId="54" fillId="32" borderId="11" xfId="0" applyFont="1" applyFill="1" applyBorder="1"/>
    <xf numFmtId="0" fontId="56" fillId="0" borderId="0" xfId="0" applyFont="1" applyAlignment="1">
      <alignment wrapText="1"/>
    </xf>
    <xf numFmtId="0" fontId="13" fillId="0" borderId="0" xfId="0" applyFont="1"/>
    <xf numFmtId="0" fontId="32" fillId="26" borderId="61" xfId="0" applyFont="1" applyFill="1" applyBorder="1" applyAlignment="1">
      <alignment horizontal="left" vertical="center" wrapText="1"/>
    </xf>
    <xf numFmtId="0" fontId="0" fillId="33" borderId="0" xfId="0" applyFill="1"/>
    <xf numFmtId="10" fontId="0" fillId="33" borderId="0" xfId="0" applyNumberFormat="1" applyFill="1"/>
    <xf numFmtId="0" fontId="0" fillId="34" borderId="0" xfId="0" applyFill="1"/>
    <xf numFmtId="10" fontId="0" fillId="34" borderId="0" xfId="0" applyNumberFormat="1" applyFill="1"/>
    <xf numFmtId="0" fontId="1" fillId="29" borderId="0" xfId="0" applyFont="1" applyFill="1"/>
    <xf numFmtId="10" fontId="1" fillId="29" borderId="0" xfId="0" applyNumberFormat="1" applyFont="1" applyFill="1"/>
    <xf numFmtId="0" fontId="1" fillId="32" borderId="0" xfId="0" applyFont="1" applyFill="1"/>
    <xf numFmtId="10" fontId="1" fillId="32" borderId="0" xfId="0" applyNumberFormat="1" applyFont="1" applyFill="1"/>
    <xf numFmtId="0" fontId="1" fillId="35" borderId="0" xfId="0" applyFont="1" applyFill="1"/>
    <xf numFmtId="10" fontId="1" fillId="35" borderId="0" xfId="0" applyNumberFormat="1" applyFont="1" applyFill="1"/>
    <xf numFmtId="0" fontId="8" fillId="0" borderId="14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10" fillId="0" borderId="29" xfId="0" applyFont="1" applyBorder="1" applyAlignment="1">
      <alignment horizontal="left" vertical="top"/>
    </xf>
    <xf numFmtId="0" fontId="10" fillId="0" borderId="30" xfId="0" applyFont="1" applyBorder="1" applyAlignment="1">
      <alignment horizontal="left" vertical="top"/>
    </xf>
    <xf numFmtId="0" fontId="10" fillId="0" borderId="31" xfId="0" applyFont="1" applyBorder="1" applyAlignment="1">
      <alignment horizontal="left" vertical="top"/>
    </xf>
    <xf numFmtId="0" fontId="10" fillId="0" borderId="29" xfId="0" applyFont="1" applyBorder="1" applyAlignment="1">
      <alignment vertical="top"/>
    </xf>
    <xf numFmtId="0" fontId="10" fillId="0" borderId="30" xfId="0" applyFont="1" applyBorder="1" applyAlignment="1">
      <alignment vertical="top"/>
    </xf>
    <xf numFmtId="0" fontId="10" fillId="0" borderId="31" xfId="0" applyFont="1" applyBorder="1" applyAlignment="1">
      <alignment vertical="top"/>
    </xf>
    <xf numFmtId="0" fontId="9" fillId="3" borderId="11" xfId="0" applyFont="1" applyFill="1" applyBorder="1" applyAlignment="1">
      <alignment horizontal="center"/>
    </xf>
    <xf numFmtId="0" fontId="9" fillId="4" borderId="37" xfId="0" applyFont="1" applyFill="1" applyBorder="1" applyAlignment="1">
      <alignment horizontal="center"/>
    </xf>
    <xf numFmtId="0" fontId="9" fillId="4" borderId="38" xfId="0" applyFont="1" applyFill="1" applyBorder="1" applyAlignment="1">
      <alignment horizontal="center"/>
    </xf>
    <xf numFmtId="0" fontId="10" fillId="0" borderId="11" xfId="0" applyFont="1" applyBorder="1" applyAlignment="1">
      <alignment horizontal="center"/>
    </xf>
    <xf numFmtId="0" fontId="10" fillId="0" borderId="42" xfId="0" applyFont="1" applyBorder="1" applyAlignment="1">
      <alignment horizontal="center"/>
    </xf>
    <xf numFmtId="0" fontId="10" fillId="0" borderId="32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15" fillId="0" borderId="57" xfId="1" applyFont="1" applyBorder="1" applyAlignment="1">
      <alignment horizontal="center"/>
    </xf>
    <xf numFmtId="0" fontId="15" fillId="0" borderId="37" xfId="1" applyFont="1" applyBorder="1" applyAlignment="1">
      <alignment horizontal="center"/>
    </xf>
    <xf numFmtId="0" fontId="15" fillId="0" borderId="22" xfId="1" applyFont="1" applyBorder="1" applyAlignment="1">
      <alignment horizontal="center"/>
    </xf>
    <xf numFmtId="0" fontId="15" fillId="0" borderId="38" xfId="1" applyFont="1" applyBorder="1" applyAlignment="1">
      <alignment horizontal="center"/>
    </xf>
    <xf numFmtId="0" fontId="15" fillId="0" borderId="45" xfId="1" applyFont="1" applyBorder="1" applyAlignment="1">
      <alignment horizontal="center"/>
    </xf>
    <xf numFmtId="0" fontId="15" fillId="0" borderId="47" xfId="1" applyFont="1" applyBorder="1" applyAlignment="1">
      <alignment horizontal="center"/>
    </xf>
    <xf numFmtId="0" fontId="15" fillId="0" borderId="48" xfId="1" applyFont="1" applyBorder="1" applyAlignment="1">
      <alignment horizontal="center"/>
    </xf>
    <xf numFmtId="0" fontId="15" fillId="0" borderId="49" xfId="1" applyFont="1" applyBorder="1" applyAlignment="1">
      <alignment horizontal="center"/>
    </xf>
    <xf numFmtId="0" fontId="12" fillId="0" borderId="47" xfId="1" applyFont="1" applyBorder="1" applyAlignment="1">
      <alignment horizontal="center"/>
    </xf>
    <xf numFmtId="0" fontId="12" fillId="0" borderId="49" xfId="1" applyFont="1" applyBorder="1" applyAlignment="1">
      <alignment horizontal="center"/>
    </xf>
    <xf numFmtId="0" fontId="15" fillId="0" borderId="11" xfId="1" applyFont="1" applyBorder="1" applyAlignment="1">
      <alignment horizontal="center"/>
    </xf>
    <xf numFmtId="0" fontId="8" fillId="0" borderId="45" xfId="0" applyFont="1" applyBorder="1" applyAlignment="1">
      <alignment horizontal="center"/>
    </xf>
    <xf numFmtId="0" fontId="8" fillId="0" borderId="38" xfId="0" applyFont="1" applyBorder="1" applyAlignment="1">
      <alignment horizontal="center"/>
    </xf>
    <xf numFmtId="0" fontId="13" fillId="33" borderId="0" xfId="0" applyFont="1" applyFill="1" applyAlignment="1">
      <alignment horizontal="center"/>
    </xf>
    <xf numFmtId="0" fontId="0" fillId="33" borderId="0" xfId="0" applyFill="1" applyAlignment="1">
      <alignment horizontal="center"/>
    </xf>
    <xf numFmtId="0" fontId="0" fillId="34" borderId="0" xfId="0" applyFill="1" applyAlignment="1">
      <alignment horizontal="center"/>
    </xf>
    <xf numFmtId="0" fontId="13" fillId="29" borderId="0" xfId="0" applyFont="1" applyFill="1" applyAlignment="1">
      <alignment horizontal="center"/>
    </xf>
    <xf numFmtId="0" fontId="0" fillId="29" borderId="0" xfId="0" applyFill="1" applyAlignment="1">
      <alignment horizontal="center"/>
    </xf>
    <xf numFmtId="0" fontId="13" fillId="32" borderId="0" xfId="0" applyFont="1" applyFill="1" applyAlignment="1">
      <alignment horizontal="center"/>
    </xf>
    <xf numFmtId="0" fontId="0" fillId="32" borderId="0" xfId="0" applyFill="1" applyAlignment="1">
      <alignment horizontal="center"/>
    </xf>
    <xf numFmtId="0" fontId="13" fillId="35" borderId="0" xfId="0" applyFont="1" applyFill="1" applyAlignment="1">
      <alignment horizontal="center"/>
    </xf>
    <xf numFmtId="0" fontId="0" fillId="35" borderId="0" xfId="0" applyFill="1" applyAlignment="1">
      <alignment horizontal="center"/>
    </xf>
  </cellXfs>
  <cellStyles count="3">
    <cellStyle name="Обычный" xfId="0" builtinId="0"/>
    <cellStyle name="Обычный 2" xfId="1" xr:uid="{5AF0EB28-829D-4A62-9D09-FE86D4471087}"/>
    <cellStyle name="Процентный" xfId="2" builtinId="5"/>
  </cellStyles>
  <dxfs count="2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charset val="20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Roboto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04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04"/>
        <scheme val="minor"/>
      </font>
      <numFmt numFmtId="164" formatCode="dd\.mm\.yyyy"/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3F86"/>
          <bgColor rgb="FF5B3F86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3F86"/>
          <bgColor rgb="FF5B3F86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D6CFE0"/>
          <bgColor rgb="FFD6CFE0"/>
        </patternFill>
      </fill>
    </dxf>
    <dxf>
      <fill>
        <patternFill patternType="solid">
          <fgColor rgb="FF5B3F86"/>
          <bgColor rgb="FF5B3F86"/>
        </patternFill>
      </fill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3F86"/>
          <bgColor rgb="FF5B3F86"/>
        </patternFill>
      </fill>
    </dxf>
  </dxfs>
  <tableStyles count="7">
    <tableStyle name="Лист1-style" pivot="0" count="3" xr9:uid="{5A47CA83-9722-4322-A0A1-E29463134657}">
      <tableStyleElement type="headerRow" dxfId="22"/>
      <tableStyleElement type="firstRowStripe" dxfId="21"/>
      <tableStyleElement type="secondRowStripe" dxfId="20"/>
    </tableStyle>
    <tableStyle name="Лист3-style" pivot="0" count="4" xr9:uid="{5550BB85-22A3-411A-AB3E-3688C61668BE}">
      <tableStyleElement type="headerRow" dxfId="19"/>
      <tableStyleElement type="totalRow" dxfId="18"/>
      <tableStyleElement type="firstRowStripe" dxfId="17"/>
      <tableStyleElement type="secondRowStripe" dxfId="16"/>
    </tableStyle>
    <tableStyle name="Лист3-style 2" pivot="0" count="2" xr9:uid="{22EA3917-1D2D-485B-85D1-F215F1E823BC}">
      <tableStyleElement type="firstRowStripe" dxfId="15"/>
      <tableStyleElement type="secondRowStripe" dxfId="14"/>
    </tableStyle>
    <tableStyle name="Лист4-style" pivot="0" count="3" xr9:uid="{A30A0821-A93C-4EBC-ABF2-952941C0EBD4}">
      <tableStyleElement type="headerRow" dxfId="13"/>
      <tableStyleElement type="firstRowStripe" dxfId="12"/>
      <tableStyleElement type="secondRowStripe" dxfId="11"/>
    </tableStyle>
    <tableStyle name="Лист4-style 2" pivot="0" count="2" xr9:uid="{EB606A52-7135-4C65-913E-01EA0B7C139F}">
      <tableStyleElement type="firstRowStripe" dxfId="10"/>
      <tableStyleElement type="secondRowStripe" dxfId="9"/>
    </tableStyle>
    <tableStyle name="Лист5-style" pivot="0" count="2" xr9:uid="{1073CEA8-815D-456F-AA36-683FE87066EB}">
      <tableStyleElement type="firstRowStripe" dxfId="8"/>
      <tableStyleElement type="secondRowStripe" dxfId="7"/>
    </tableStyle>
    <tableStyle name="Ответы на форму (1)-style" pivot="0" count="3" xr9:uid="{00000000-0011-0000-FFFF-FFFF00000000}">
      <tableStyleElement type="headerRow" dxfId="6"/>
      <tableStyleElement type="firstRowStripe" dxfId="5"/>
      <tableStyleElement type="secondRowStripe" dxfId="4"/>
    </tableStyle>
  </tableStyles>
  <colors>
    <mruColors>
      <color rgb="FFF8D088"/>
      <color rgb="FF73C7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microsoft.com/office/2017/10/relationships/person" Target="persons/perso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ru-RU" altLang="zh-CN" sz="1600" b="0" i="0" u="none" strike="noStrike" baseline="0">
                <a:solidFill>
                  <a:sysClr val="windowText" lastClr="000000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Удовлетворенность</a:t>
            </a:r>
            <a:r>
              <a:rPr lang="ru-RU" altLang="zh-CN" sz="1600" b="0" i="0" u="none" strike="noStrike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endParaRPr lang="zh-CN" altLang="en-US" sz="160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23363349600305397"/>
          <c:y val="1.67362815952560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 alt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0483148014785638E-2"/>
          <c:y val="9.2881317335693464E-2"/>
          <c:w val="0.62666895667597178"/>
          <c:h val="0.83372494294824395"/>
        </c:manualLayout>
      </c:layout>
      <c:scatterChart>
        <c:scatterStyle val="lineMarker"/>
        <c:varyColors val="0"/>
        <c:ser>
          <c:idx val="0"/>
          <c:order val="0"/>
          <c:tx>
            <c:strRef>
              <c:f>'Ответы на форму'!$C$117</c:f>
              <c:strCache>
                <c:ptCount val="1"/>
                <c:pt idx="0">
                  <c:v>Цена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'Ответы на форму'!$D$117</c:f>
              <c:numCache>
                <c:formatCode>General</c:formatCode>
                <c:ptCount val="1"/>
                <c:pt idx="0">
                  <c:v>3.2844036697247705</c:v>
                </c:pt>
              </c:numCache>
            </c:numRef>
          </c:xVal>
          <c:yVal>
            <c:numRef>
              <c:f>'Ответы на форму'!$C$37</c:f>
              <c:numCache>
                <c:formatCode>General</c:formatCode>
                <c:ptCount val="1"/>
                <c:pt idx="0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0C-4422-8F59-9D85DC9B6AB1}"/>
            </c:ext>
          </c:extLst>
        </c:ser>
        <c:ser>
          <c:idx val="1"/>
          <c:order val="1"/>
          <c:tx>
            <c:strRef>
              <c:f>'Ответы на форму'!$C$117</c:f>
              <c:strCache>
                <c:ptCount val="1"/>
                <c:pt idx="0">
                  <c:v>Цена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'Ответы на форму'!$D$117</c:f>
              <c:numCache>
                <c:formatCode>General</c:formatCode>
                <c:ptCount val="1"/>
                <c:pt idx="0">
                  <c:v>3.2844036697247705</c:v>
                </c:pt>
              </c:numCache>
            </c:numRef>
          </c:xVal>
          <c:yVal>
            <c:numRef>
              <c:f>'Ответы на форму'!$E$117</c:f>
              <c:numCache>
                <c:formatCode>General</c:formatCode>
                <c:ptCount val="1"/>
                <c:pt idx="0">
                  <c:v>2.8715596330275228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A30C-4422-8F59-9D85DC9B6AB1}"/>
            </c:ext>
          </c:extLst>
        </c:ser>
        <c:ser>
          <c:idx val="2"/>
          <c:order val="2"/>
          <c:tx>
            <c:strRef>
              <c:f>'Ответы на форму'!$C$118</c:f>
              <c:strCache>
                <c:ptCount val="1"/>
                <c:pt idx="0">
                  <c:v>Местоположение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'Ответы на форму'!$D$118</c:f>
              <c:numCache>
                <c:formatCode>General</c:formatCode>
                <c:ptCount val="1"/>
                <c:pt idx="0">
                  <c:v>3.3853211009174311</c:v>
                </c:pt>
              </c:numCache>
            </c:numRef>
          </c:xVal>
          <c:yVal>
            <c:numRef>
              <c:f>'Ответы на форму'!$E$118</c:f>
              <c:numCache>
                <c:formatCode>General</c:formatCode>
                <c:ptCount val="1"/>
                <c:pt idx="0">
                  <c:v>3.3761467889908259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A30C-4422-8F59-9D85DC9B6AB1}"/>
            </c:ext>
          </c:extLst>
        </c:ser>
        <c:ser>
          <c:idx val="3"/>
          <c:order val="3"/>
          <c:tx>
            <c:strRef>
              <c:f>'Ответы на форму'!$C$119</c:f>
              <c:strCache>
                <c:ptCount val="1"/>
                <c:pt idx="0">
                  <c:v>Инфраструктура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'Ответы на форму'!$D$119</c:f>
              <c:numCache>
                <c:formatCode>General</c:formatCode>
                <c:ptCount val="1"/>
                <c:pt idx="0">
                  <c:v>3.2201834862385321</c:v>
                </c:pt>
              </c:numCache>
            </c:numRef>
          </c:xVal>
          <c:yVal>
            <c:numRef>
              <c:f>'Ответы на форму'!$E$119</c:f>
              <c:numCache>
                <c:formatCode>General</c:formatCode>
                <c:ptCount val="1"/>
                <c:pt idx="0">
                  <c:v>3.2293577981651378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A30C-4422-8F59-9D85DC9B6AB1}"/>
            </c:ext>
          </c:extLst>
        </c:ser>
        <c:ser>
          <c:idx val="4"/>
          <c:order val="4"/>
          <c:tx>
            <c:strRef>
              <c:f>'Ответы на форму'!$C$120</c:f>
              <c:strCache>
                <c:ptCount val="1"/>
                <c:pt idx="0">
                  <c:v>Транспорт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'Ответы на форму'!$D$120</c:f>
              <c:numCache>
                <c:formatCode>General</c:formatCode>
                <c:ptCount val="1"/>
                <c:pt idx="0">
                  <c:v>3.522935779816514</c:v>
                </c:pt>
              </c:numCache>
            </c:numRef>
          </c:xVal>
          <c:yVal>
            <c:numRef>
              <c:f>'Ответы на форму'!$E$120</c:f>
              <c:numCache>
                <c:formatCode>General</c:formatCode>
                <c:ptCount val="1"/>
                <c:pt idx="0">
                  <c:v>3.2477064220183487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A30C-4422-8F59-9D85DC9B6AB1}"/>
            </c:ext>
          </c:extLst>
        </c:ser>
        <c:ser>
          <c:idx val="5"/>
          <c:order val="5"/>
          <c:tx>
            <c:strRef>
              <c:f>'Ответы на форму'!$C$121</c:f>
              <c:strCache>
                <c:ptCount val="1"/>
                <c:pt idx="0">
                  <c:v>Дизайн ЖК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'Ответы на форму'!$D$121</c:f>
              <c:numCache>
                <c:formatCode>General</c:formatCode>
                <c:ptCount val="1"/>
                <c:pt idx="0">
                  <c:v>2.926605504587156</c:v>
                </c:pt>
              </c:numCache>
            </c:numRef>
          </c:xVal>
          <c:yVal>
            <c:numRef>
              <c:f>'Ответы на форму'!$E$121</c:f>
              <c:numCache>
                <c:formatCode>General</c:formatCode>
                <c:ptCount val="1"/>
                <c:pt idx="0">
                  <c:v>3.3211009174311927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A30C-4422-8F59-9D85DC9B6AB1}"/>
            </c:ext>
          </c:extLst>
        </c:ser>
        <c:ser>
          <c:idx val="7"/>
          <c:order val="6"/>
          <c:tx>
            <c:strRef>
              <c:f>'Ответы на форму'!$C$122</c:f>
              <c:strCache>
                <c:ptCount val="1"/>
                <c:pt idx="0">
                  <c:v>Планировка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'Ответы на форму'!$D$122</c:f>
              <c:numCache>
                <c:formatCode>General</c:formatCode>
                <c:ptCount val="1"/>
                <c:pt idx="0">
                  <c:v>3.2660550458715596</c:v>
                </c:pt>
              </c:numCache>
            </c:numRef>
          </c:xVal>
          <c:yVal>
            <c:numRef>
              <c:f>'Ответы на форму'!$E$122</c:f>
              <c:numCache>
                <c:formatCode>General</c:formatCode>
                <c:ptCount val="1"/>
                <c:pt idx="0">
                  <c:v>2.9541284403669725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A30C-4422-8F59-9D85DC9B6AB1}"/>
            </c:ext>
          </c:extLst>
        </c:ser>
        <c:ser>
          <c:idx val="8"/>
          <c:order val="7"/>
          <c:tx>
            <c:strRef>
              <c:f>'Ответы на форму'!$C$123</c:f>
              <c:strCache>
                <c:ptCount val="1"/>
                <c:pt idx="0">
                  <c:v>Придомовая терр-рия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'Ответы на форму'!$D$123</c:f>
              <c:numCache>
                <c:formatCode>General</c:formatCode>
                <c:ptCount val="1"/>
                <c:pt idx="0">
                  <c:v>3.0642201834862384</c:v>
                </c:pt>
              </c:numCache>
            </c:numRef>
          </c:xVal>
          <c:yVal>
            <c:numRef>
              <c:f>'Ответы на форму'!$E$123</c:f>
              <c:numCache>
                <c:formatCode>General</c:formatCode>
                <c:ptCount val="1"/>
                <c:pt idx="0">
                  <c:v>3.073394495412844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A30C-4422-8F59-9D85DC9B6AB1}"/>
            </c:ext>
          </c:extLst>
        </c:ser>
        <c:ser>
          <c:idx val="9"/>
          <c:order val="8"/>
          <c:tx>
            <c:strRef>
              <c:f>'Ответы на форму'!$C$124</c:f>
              <c:strCache>
                <c:ptCount val="1"/>
                <c:pt idx="0">
                  <c:v>Репутация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'Ответы на форму'!$D$124</c:f>
              <c:numCache>
                <c:formatCode>General</c:formatCode>
                <c:ptCount val="1"/>
                <c:pt idx="0">
                  <c:v>3.1009174311926606</c:v>
                </c:pt>
              </c:numCache>
            </c:numRef>
          </c:xVal>
          <c:yVal>
            <c:numRef>
              <c:f>'Ответы на форму'!$E$124</c:f>
              <c:numCache>
                <c:formatCode>General</c:formatCode>
                <c:ptCount val="1"/>
                <c:pt idx="0">
                  <c:v>3.2844036697247705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A30C-4422-8F59-9D85DC9B6AB1}"/>
            </c:ext>
          </c:extLst>
        </c:ser>
        <c:ser>
          <c:idx val="10"/>
          <c:order val="9"/>
          <c:tx>
            <c:strRef>
              <c:f>'Ответы на форму'!$C$125</c:f>
              <c:strCache>
                <c:ptCount val="1"/>
                <c:pt idx="0">
                  <c:v>Парковка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'Ответы на форму'!$D$125</c:f>
              <c:numCache>
                <c:formatCode>General</c:formatCode>
                <c:ptCount val="1"/>
                <c:pt idx="0">
                  <c:v>3.3027522935779818</c:v>
                </c:pt>
              </c:numCache>
            </c:numRef>
          </c:xVal>
          <c:yVal>
            <c:numRef>
              <c:f>'Ответы на форму'!$E$125</c:f>
              <c:numCache>
                <c:formatCode>General</c:formatCode>
                <c:ptCount val="1"/>
                <c:pt idx="0">
                  <c:v>3.1559633027522938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A30C-4422-8F59-9D85DC9B6AB1}"/>
            </c:ext>
          </c:extLst>
        </c:ser>
        <c:ser>
          <c:idx val="11"/>
          <c:order val="10"/>
          <c:tx>
            <c:strRef>
              <c:f>'Ответы на форму'!$C$126</c:f>
              <c:strCache>
                <c:ptCount val="1"/>
                <c:pt idx="0">
                  <c:v>Сроки сдачи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'Ответы на форму'!$D$126</c:f>
              <c:numCache>
                <c:formatCode>General</c:formatCode>
                <c:ptCount val="1"/>
                <c:pt idx="0">
                  <c:v>2.9541284403669725</c:v>
                </c:pt>
              </c:numCache>
            </c:numRef>
          </c:xVal>
          <c:yVal>
            <c:numRef>
              <c:f>'Ответы на форму'!$E$126</c:f>
              <c:numCache>
                <c:formatCode>General</c:formatCode>
                <c:ptCount val="1"/>
                <c:pt idx="0">
                  <c:v>3.0550458715596331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A30C-4422-8F59-9D85DC9B6A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6353119"/>
        <c:axId val="456355199"/>
      </c:scatterChart>
      <c:valAx>
        <c:axId val="456353119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altLang="zh-CN" sz="1600" b="0" i="0" u="none" strike="noStrike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Важность</a:t>
                </a:r>
                <a:r>
                  <a:rPr lang="ru-RU" altLang="zh-CN" sz="1600" b="0" i="0" u="none" strike="noStrike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endParaRPr lang="zh-CN" altLang="en-US" sz="16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57568051092247363"/>
              <c:y val="0.450092066596920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 alt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456355199"/>
        <c:crossesAt val="2.5"/>
        <c:crossBetween val="midCat"/>
        <c:majorUnit val="0.5"/>
      </c:valAx>
      <c:valAx>
        <c:axId val="456355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456353119"/>
        <c:crossesAt val="2.5"/>
        <c:crossBetween val="midCat"/>
        <c:majorUnit val="0.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621698887236539"/>
          <c:y val="8.3682178887795278E-2"/>
          <c:w val="0.29378309527684238"/>
          <c:h val="0.9017360034720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ru-RU" altLang="zh-CN" sz="1400" b="0" i="0" u="none" strike="noStrike" baseline="0">
                <a:solidFill>
                  <a:sysClr val="windowText" lastClr="000000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Удовлетворенность</a:t>
            </a:r>
            <a:r>
              <a:rPr lang="ru-RU" altLang="zh-CN" sz="1400" b="0" i="0" u="none" strike="noStrike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endParaRPr lang="zh-CN" altLang="en-US" sz="140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23363349600305397"/>
          <c:y val="1.67362815952560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 alt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0483148014785638E-2"/>
          <c:y val="9.2881317335693464E-2"/>
          <c:w val="0.62666895667597178"/>
          <c:h val="0.83372494294824395"/>
        </c:manualLayout>
      </c:layout>
      <c:scatterChart>
        <c:scatterStyle val="lineMarker"/>
        <c:varyColors val="0"/>
        <c:ser>
          <c:idx val="0"/>
          <c:order val="0"/>
          <c:tx>
            <c:strRef>
              <c:f>Донстрой!$C$18</c:f>
              <c:strCache>
                <c:ptCount val="1"/>
                <c:pt idx="0">
                  <c:v>Цена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Донстрой!$D$18</c:f>
              <c:numCache>
                <c:formatCode>General</c:formatCode>
                <c:ptCount val="1"/>
                <c:pt idx="0">
                  <c:v>3.0833333333333335</c:v>
                </c:pt>
              </c:numCache>
            </c:numRef>
          </c:xVal>
          <c:yVal>
            <c:numRef>
              <c:f>Донстрой!$E$18</c:f>
              <c:numCache>
                <c:formatCode>General</c:formatCode>
                <c:ptCount val="1"/>
                <c:pt idx="0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7512-4358-90B1-AFA34020DF66}"/>
            </c:ext>
          </c:extLst>
        </c:ser>
        <c:ser>
          <c:idx val="1"/>
          <c:order val="1"/>
          <c:tx>
            <c:strRef>
              <c:f>Донстрой!$C$19</c:f>
              <c:strCache>
                <c:ptCount val="1"/>
                <c:pt idx="0">
                  <c:v>Местоположение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Донстрой!$D$19</c:f>
              <c:numCache>
                <c:formatCode>General</c:formatCode>
                <c:ptCount val="1"/>
                <c:pt idx="0">
                  <c:v>3.4166666666666665</c:v>
                </c:pt>
              </c:numCache>
            </c:numRef>
          </c:xVal>
          <c:yVal>
            <c:numRef>
              <c:f>Донстрой!$E$19</c:f>
              <c:numCache>
                <c:formatCode>General</c:formatCode>
                <c:ptCount val="1"/>
                <c:pt idx="0">
                  <c:v>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7512-4358-90B1-AFA34020DF66}"/>
            </c:ext>
          </c:extLst>
        </c:ser>
        <c:ser>
          <c:idx val="2"/>
          <c:order val="2"/>
          <c:tx>
            <c:strRef>
              <c:f>Донстрой!$C$20</c:f>
              <c:strCache>
                <c:ptCount val="1"/>
                <c:pt idx="0">
                  <c:v>Инфраструктура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Донстрой!$D$20</c:f>
              <c:numCache>
                <c:formatCode>General</c:formatCode>
                <c:ptCount val="1"/>
                <c:pt idx="0">
                  <c:v>3.1666666666666665</c:v>
                </c:pt>
              </c:numCache>
            </c:numRef>
          </c:xVal>
          <c:yVal>
            <c:numRef>
              <c:f>Донстрой!$E$20</c:f>
              <c:numCache>
                <c:formatCode>General</c:formatCode>
                <c:ptCount val="1"/>
                <c:pt idx="0">
                  <c:v>3.5833333333333335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7512-4358-90B1-AFA34020DF66}"/>
            </c:ext>
          </c:extLst>
        </c:ser>
        <c:ser>
          <c:idx val="3"/>
          <c:order val="3"/>
          <c:tx>
            <c:strRef>
              <c:f>Донстрой!$C$21</c:f>
              <c:strCache>
                <c:ptCount val="1"/>
                <c:pt idx="0">
                  <c:v>Транспорт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Донстрой!$D$21</c:f>
              <c:numCache>
                <c:formatCode>General</c:formatCode>
                <c:ptCount val="1"/>
                <c:pt idx="0">
                  <c:v>3.8333333333333335</c:v>
                </c:pt>
              </c:numCache>
            </c:numRef>
          </c:xVal>
          <c:yVal>
            <c:numRef>
              <c:f>Донстрой!$E$21</c:f>
              <c:numCache>
                <c:formatCode>General</c:formatCode>
                <c:ptCount val="1"/>
                <c:pt idx="0">
                  <c:v>3.6666666666666665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7512-4358-90B1-AFA34020DF66}"/>
            </c:ext>
          </c:extLst>
        </c:ser>
        <c:ser>
          <c:idx val="4"/>
          <c:order val="4"/>
          <c:tx>
            <c:strRef>
              <c:f>Донстрой!$C$22</c:f>
              <c:strCache>
                <c:ptCount val="1"/>
                <c:pt idx="0">
                  <c:v>Дизайн ЖК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Донстрой!$D$22</c:f>
              <c:numCache>
                <c:formatCode>General</c:formatCode>
                <c:ptCount val="1"/>
                <c:pt idx="0">
                  <c:v>2.9166666666666665</c:v>
                </c:pt>
              </c:numCache>
            </c:numRef>
          </c:xVal>
          <c:yVal>
            <c:numRef>
              <c:f>Донстрой!$E$22</c:f>
              <c:numCache>
                <c:formatCode>General</c:formatCode>
                <c:ptCount val="1"/>
                <c:pt idx="0">
                  <c:v>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7512-4358-90B1-AFA34020DF66}"/>
            </c:ext>
          </c:extLst>
        </c:ser>
        <c:ser>
          <c:idx val="5"/>
          <c:order val="5"/>
          <c:tx>
            <c:strRef>
              <c:f>Донстрой!$C$23</c:f>
              <c:strCache>
                <c:ptCount val="1"/>
                <c:pt idx="0">
                  <c:v>Планировка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Донстрой!$D$23</c:f>
              <c:numCache>
                <c:formatCode>General</c:formatCode>
                <c:ptCount val="1"/>
                <c:pt idx="0">
                  <c:v>3</c:v>
                </c:pt>
              </c:numCache>
            </c:numRef>
          </c:xVal>
          <c:yVal>
            <c:numRef>
              <c:f>Донстрой!$E$23</c:f>
              <c:numCache>
                <c:formatCode>General</c:formatCode>
                <c:ptCount val="1"/>
                <c:pt idx="0">
                  <c:v>3.25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7512-4358-90B1-AFA34020DF66}"/>
            </c:ext>
          </c:extLst>
        </c:ser>
        <c:ser>
          <c:idx val="6"/>
          <c:order val="6"/>
          <c:tx>
            <c:strRef>
              <c:f>Донстрой!$C$24</c:f>
              <c:strCache>
                <c:ptCount val="1"/>
                <c:pt idx="0">
                  <c:v>Придомовая терр-рия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Донстрой!$D$24</c:f>
              <c:numCache>
                <c:formatCode>General</c:formatCode>
                <c:ptCount val="1"/>
                <c:pt idx="0">
                  <c:v>3</c:v>
                </c:pt>
              </c:numCache>
            </c:numRef>
          </c:xVal>
          <c:yVal>
            <c:numRef>
              <c:f>Донстрой!$E$24</c:f>
              <c:numCache>
                <c:formatCode>General</c:formatCode>
                <c:ptCount val="1"/>
                <c:pt idx="0">
                  <c:v>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7512-4358-90B1-AFA34020DF66}"/>
            </c:ext>
          </c:extLst>
        </c:ser>
        <c:ser>
          <c:idx val="7"/>
          <c:order val="7"/>
          <c:tx>
            <c:strRef>
              <c:f>Донстрой!$C$25</c:f>
              <c:strCache>
                <c:ptCount val="1"/>
                <c:pt idx="0">
                  <c:v>Репутация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Донстрой!$D$25</c:f>
              <c:numCache>
                <c:formatCode>General</c:formatCode>
                <c:ptCount val="1"/>
                <c:pt idx="0">
                  <c:v>2.3333333333333335</c:v>
                </c:pt>
              </c:numCache>
            </c:numRef>
          </c:xVal>
          <c:yVal>
            <c:numRef>
              <c:f>Донстрой!$E$25</c:f>
              <c:numCache>
                <c:formatCode>General</c:formatCode>
                <c:ptCount val="1"/>
                <c:pt idx="0">
                  <c:v>3.4166666666666665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7512-4358-90B1-AFA34020DF66}"/>
            </c:ext>
          </c:extLst>
        </c:ser>
        <c:ser>
          <c:idx val="8"/>
          <c:order val="8"/>
          <c:tx>
            <c:strRef>
              <c:f>Донстрой!$C$26</c:f>
              <c:strCache>
                <c:ptCount val="1"/>
                <c:pt idx="0">
                  <c:v>Парковка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Донстрой!$D$26</c:f>
              <c:numCache>
                <c:formatCode>General</c:formatCode>
                <c:ptCount val="1"/>
                <c:pt idx="0">
                  <c:v>3.0833333333333335</c:v>
                </c:pt>
              </c:numCache>
            </c:numRef>
          </c:xVal>
          <c:yVal>
            <c:numRef>
              <c:f>Донстрой!$E$26</c:f>
              <c:numCache>
                <c:formatCode>General</c:formatCode>
                <c:ptCount val="1"/>
                <c:pt idx="0">
                  <c:v>3.0833333333333335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6-7512-4358-90B1-AFA34020DF66}"/>
            </c:ext>
          </c:extLst>
        </c:ser>
        <c:ser>
          <c:idx val="9"/>
          <c:order val="9"/>
          <c:tx>
            <c:strRef>
              <c:f>Донстрой!$C$27</c:f>
              <c:strCache>
                <c:ptCount val="1"/>
                <c:pt idx="0">
                  <c:v>Сроки сдачи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Донстрой!$D$27</c:f>
              <c:numCache>
                <c:formatCode>General</c:formatCode>
                <c:ptCount val="1"/>
                <c:pt idx="0">
                  <c:v>2.6666666666666665</c:v>
                </c:pt>
              </c:numCache>
            </c:numRef>
          </c:xVal>
          <c:yVal>
            <c:numRef>
              <c:f>Донстрой!$E$27</c:f>
              <c:numCache>
                <c:formatCode>General</c:formatCode>
                <c:ptCount val="1"/>
                <c:pt idx="0">
                  <c:v>3.5833333333333335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7-7512-4358-90B1-AFA34020DF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6353119"/>
        <c:axId val="456355199"/>
      </c:scatterChart>
      <c:valAx>
        <c:axId val="456353119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altLang="zh-CN" sz="1400" b="0" i="0" u="none" strike="noStrike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Важность</a:t>
                </a:r>
                <a:r>
                  <a:rPr lang="ru-RU" altLang="zh-CN" sz="1400" b="0" i="0" u="none" strike="noStrike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endParaRPr lang="zh-CN" altLang="en-US" sz="14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57568051092247363"/>
              <c:y val="0.450092066596920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 alt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456355199"/>
        <c:crossesAt val="2.5"/>
        <c:crossBetween val="midCat"/>
        <c:majorUnit val="0.5"/>
      </c:valAx>
      <c:valAx>
        <c:axId val="456355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456353119"/>
        <c:crossesAt val="2.5"/>
        <c:crossBetween val="midCat"/>
        <c:majorUnit val="0.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621698887236539"/>
          <c:y val="8.3682178887795278E-2"/>
          <c:w val="0.26982141378138397"/>
          <c:h val="0.6949844160104986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ru-RU" altLang="zh-CN" sz="1400" b="0" i="0" u="none" strike="noStrike" baseline="0">
                <a:solidFill>
                  <a:sysClr val="windowText" lastClr="000000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Удовлетворенность</a:t>
            </a:r>
            <a:r>
              <a:rPr lang="ru-RU" altLang="zh-CN" sz="1400" b="0" i="0" u="none" strike="noStrike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endParaRPr lang="zh-CN" altLang="en-US" sz="140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23363349600305397"/>
          <c:y val="1.67362815952560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 alt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0483148014785638E-2"/>
          <c:y val="9.2881317335693464E-2"/>
          <c:w val="0.62666895667597178"/>
          <c:h val="0.83372494294824395"/>
        </c:manualLayout>
      </c:layout>
      <c:scatterChart>
        <c:scatterStyle val="lineMarker"/>
        <c:varyColors val="0"/>
        <c:ser>
          <c:idx val="0"/>
          <c:order val="0"/>
          <c:tx>
            <c:strRef>
              <c:f>А101!$C$17</c:f>
              <c:strCache>
                <c:ptCount val="1"/>
                <c:pt idx="0">
                  <c:v>Цена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А101!$D$17</c:f>
              <c:numCache>
                <c:formatCode>General</c:formatCode>
                <c:ptCount val="1"/>
                <c:pt idx="0">
                  <c:v>2.2999999999999998</c:v>
                </c:pt>
              </c:numCache>
            </c:numRef>
          </c:xVal>
          <c:yVal>
            <c:numRef>
              <c:f>А101!$E$17</c:f>
              <c:numCache>
                <c:formatCode>General</c:formatCode>
                <c:ptCount val="1"/>
                <c:pt idx="0">
                  <c:v>3.2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5D08-4CD6-A055-D4CD9029FEDD}"/>
            </c:ext>
          </c:extLst>
        </c:ser>
        <c:ser>
          <c:idx val="1"/>
          <c:order val="1"/>
          <c:tx>
            <c:strRef>
              <c:f>А101!$C$18</c:f>
              <c:strCache>
                <c:ptCount val="1"/>
                <c:pt idx="0">
                  <c:v>Местоположение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А101!$D$18</c:f>
              <c:numCache>
                <c:formatCode>General</c:formatCode>
                <c:ptCount val="1"/>
                <c:pt idx="0">
                  <c:v>3.7</c:v>
                </c:pt>
              </c:numCache>
            </c:numRef>
          </c:xVal>
          <c:yVal>
            <c:numRef>
              <c:f>А101!$E$18</c:f>
              <c:numCache>
                <c:formatCode>General</c:formatCode>
                <c:ptCount val="1"/>
                <c:pt idx="0">
                  <c:v>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5D08-4CD6-A055-D4CD9029FEDD}"/>
            </c:ext>
          </c:extLst>
        </c:ser>
        <c:ser>
          <c:idx val="2"/>
          <c:order val="2"/>
          <c:tx>
            <c:strRef>
              <c:f>А101!$C$19</c:f>
              <c:strCache>
                <c:ptCount val="1"/>
                <c:pt idx="0">
                  <c:v>Инфраструктура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А101!$D$19</c:f>
              <c:numCache>
                <c:formatCode>General</c:formatCode>
                <c:ptCount val="1"/>
                <c:pt idx="0">
                  <c:v>3.6</c:v>
                </c:pt>
              </c:numCache>
            </c:numRef>
          </c:xVal>
          <c:yVal>
            <c:numRef>
              <c:f>А101!$E$19</c:f>
              <c:numCache>
                <c:formatCode>General</c:formatCode>
                <c:ptCount val="1"/>
                <c:pt idx="0">
                  <c:v>3.6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5D08-4CD6-A055-D4CD9029FEDD}"/>
            </c:ext>
          </c:extLst>
        </c:ser>
        <c:ser>
          <c:idx val="3"/>
          <c:order val="3"/>
          <c:tx>
            <c:strRef>
              <c:f>А101!$C$20</c:f>
              <c:strCache>
                <c:ptCount val="1"/>
                <c:pt idx="0">
                  <c:v>Транспорт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А101!$D$20</c:f>
              <c:numCache>
                <c:formatCode>General</c:formatCode>
                <c:ptCount val="1"/>
                <c:pt idx="0">
                  <c:v>3.6</c:v>
                </c:pt>
              </c:numCache>
            </c:numRef>
          </c:xVal>
          <c:yVal>
            <c:numRef>
              <c:f>А101!$E$20</c:f>
              <c:numCache>
                <c:formatCode>General</c:formatCode>
                <c:ptCount val="1"/>
                <c:pt idx="0">
                  <c:v>3.1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5D08-4CD6-A055-D4CD9029FEDD}"/>
            </c:ext>
          </c:extLst>
        </c:ser>
        <c:ser>
          <c:idx val="4"/>
          <c:order val="4"/>
          <c:tx>
            <c:strRef>
              <c:f>А101!$C$21</c:f>
              <c:strCache>
                <c:ptCount val="1"/>
                <c:pt idx="0">
                  <c:v>Дизайн ЖК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А101!$D$21</c:f>
              <c:numCache>
                <c:formatCode>General</c:formatCode>
                <c:ptCount val="1"/>
                <c:pt idx="0">
                  <c:v>2.5</c:v>
                </c:pt>
              </c:numCache>
            </c:numRef>
          </c:xVal>
          <c:yVal>
            <c:numRef>
              <c:f>А101!$E$21</c:f>
              <c:numCache>
                <c:formatCode>General</c:formatCode>
                <c:ptCount val="1"/>
                <c:pt idx="0">
                  <c:v>3.7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5D08-4CD6-A055-D4CD9029FEDD}"/>
            </c:ext>
          </c:extLst>
        </c:ser>
        <c:ser>
          <c:idx val="5"/>
          <c:order val="5"/>
          <c:tx>
            <c:strRef>
              <c:f>А101!$C$22</c:f>
              <c:strCache>
                <c:ptCount val="1"/>
                <c:pt idx="0">
                  <c:v>Планировка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А101!$D$22</c:f>
              <c:numCache>
                <c:formatCode>General</c:formatCode>
                <c:ptCount val="1"/>
                <c:pt idx="0">
                  <c:v>3.2</c:v>
                </c:pt>
              </c:numCache>
            </c:numRef>
          </c:xVal>
          <c:yVal>
            <c:numRef>
              <c:f>А101!$E$22</c:f>
              <c:numCache>
                <c:formatCode>General</c:formatCode>
                <c:ptCount val="1"/>
                <c:pt idx="0">
                  <c:v>3.6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5D08-4CD6-A055-D4CD9029FEDD}"/>
            </c:ext>
          </c:extLst>
        </c:ser>
        <c:ser>
          <c:idx val="6"/>
          <c:order val="6"/>
          <c:tx>
            <c:strRef>
              <c:f>А101!$C$23</c:f>
              <c:strCache>
                <c:ptCount val="1"/>
                <c:pt idx="0">
                  <c:v>Придомовая терр-рия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А101!$D$23</c:f>
              <c:numCache>
                <c:formatCode>General</c:formatCode>
                <c:ptCount val="1"/>
                <c:pt idx="0">
                  <c:v>2.4</c:v>
                </c:pt>
              </c:numCache>
            </c:numRef>
          </c:xVal>
          <c:yVal>
            <c:numRef>
              <c:f>А101!$E$23</c:f>
              <c:numCache>
                <c:formatCode>General</c:formatCode>
                <c:ptCount val="1"/>
                <c:pt idx="0">
                  <c:v>3.1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5D08-4CD6-A055-D4CD9029FEDD}"/>
            </c:ext>
          </c:extLst>
        </c:ser>
        <c:ser>
          <c:idx val="7"/>
          <c:order val="7"/>
          <c:tx>
            <c:strRef>
              <c:f>А101!$C$24</c:f>
              <c:strCache>
                <c:ptCount val="1"/>
                <c:pt idx="0">
                  <c:v>Репутация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А101!$D$24</c:f>
              <c:numCache>
                <c:formatCode>General</c:formatCode>
                <c:ptCount val="1"/>
                <c:pt idx="0">
                  <c:v>2.9</c:v>
                </c:pt>
              </c:numCache>
            </c:numRef>
          </c:xVal>
          <c:yVal>
            <c:numRef>
              <c:f>А101!$E$24</c:f>
              <c:numCache>
                <c:formatCode>General</c:formatCode>
                <c:ptCount val="1"/>
                <c:pt idx="0">
                  <c:v>2.8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5D08-4CD6-A055-D4CD9029FEDD}"/>
            </c:ext>
          </c:extLst>
        </c:ser>
        <c:ser>
          <c:idx val="8"/>
          <c:order val="8"/>
          <c:tx>
            <c:strRef>
              <c:f>А101!$C$25</c:f>
              <c:strCache>
                <c:ptCount val="1"/>
                <c:pt idx="0">
                  <c:v>Парковка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А101!$D$25</c:f>
              <c:numCache>
                <c:formatCode>General</c:formatCode>
                <c:ptCount val="1"/>
                <c:pt idx="0">
                  <c:v>3</c:v>
                </c:pt>
              </c:numCache>
            </c:numRef>
          </c:xVal>
          <c:yVal>
            <c:numRef>
              <c:f>А101!$E$25</c:f>
              <c:numCache>
                <c:formatCode>General</c:formatCode>
                <c:ptCount val="1"/>
                <c:pt idx="0">
                  <c:v>3.2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5D08-4CD6-A055-D4CD9029FEDD}"/>
            </c:ext>
          </c:extLst>
        </c:ser>
        <c:ser>
          <c:idx val="9"/>
          <c:order val="9"/>
          <c:tx>
            <c:strRef>
              <c:f>А101!$C$26</c:f>
              <c:strCache>
                <c:ptCount val="1"/>
                <c:pt idx="0">
                  <c:v>Сроки сдачи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А101!$D$26</c:f>
              <c:numCache>
                <c:formatCode>General</c:formatCode>
                <c:ptCount val="1"/>
                <c:pt idx="0">
                  <c:v>2.5</c:v>
                </c:pt>
              </c:numCache>
            </c:numRef>
          </c:xVal>
          <c:yVal>
            <c:numRef>
              <c:f>А101!$E$26</c:f>
              <c:numCache>
                <c:formatCode>General</c:formatCode>
                <c:ptCount val="1"/>
                <c:pt idx="0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5D08-4CD6-A055-D4CD9029FE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6353119"/>
        <c:axId val="456355199"/>
      </c:scatterChart>
      <c:valAx>
        <c:axId val="456353119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altLang="zh-CN" sz="1400" b="0" i="0" u="none" strike="noStrike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Важность</a:t>
                </a:r>
                <a:r>
                  <a:rPr lang="ru-RU" altLang="zh-CN" sz="1400" b="0" i="0" u="none" strike="noStrike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endParaRPr lang="zh-CN" altLang="en-US" sz="14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57568051092247363"/>
              <c:y val="0.450092066596920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 alt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456355199"/>
        <c:crossesAt val="2.5"/>
        <c:crossBetween val="midCat"/>
        <c:majorUnit val="0.5"/>
      </c:valAx>
      <c:valAx>
        <c:axId val="456355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456353119"/>
        <c:crossesAt val="2.5"/>
        <c:crossBetween val="midCat"/>
        <c:majorUnit val="0.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621698887236539"/>
          <c:y val="8.3682178887795278E-2"/>
          <c:w val="0.26982141378138397"/>
          <c:h val="0.6949844160104986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ru-RU" altLang="zh-CN" sz="1400" b="0" i="0" u="none" strike="noStrike" baseline="0">
                <a:solidFill>
                  <a:sysClr val="windowText" lastClr="000000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Удовлетворенность</a:t>
            </a:r>
            <a:r>
              <a:rPr lang="ru-RU" altLang="zh-CN" sz="1400" b="0" i="0" u="none" strike="noStrike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endParaRPr lang="zh-CN" altLang="en-US" sz="140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23363349600305397"/>
          <c:y val="1.67362815952560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 alt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0483148014785638E-2"/>
          <c:y val="9.2881317335693464E-2"/>
          <c:w val="0.62666895667597178"/>
          <c:h val="0.83372494294824395"/>
        </c:manualLayout>
      </c:layout>
      <c:scatterChart>
        <c:scatterStyle val="lineMarker"/>
        <c:varyColors val="0"/>
        <c:ser>
          <c:idx val="0"/>
          <c:order val="0"/>
          <c:tx>
            <c:strRef>
              <c:f>'MR Group'!$C$12</c:f>
              <c:strCache>
                <c:ptCount val="1"/>
                <c:pt idx="0">
                  <c:v>Цена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'MR Group'!$D$12</c:f>
              <c:numCache>
                <c:formatCode>General</c:formatCode>
                <c:ptCount val="1"/>
                <c:pt idx="0">
                  <c:v>4</c:v>
                </c:pt>
              </c:numCache>
            </c:numRef>
          </c:xVal>
          <c:yVal>
            <c:numRef>
              <c:f>'MR Group'!$E$12</c:f>
              <c:numCache>
                <c:formatCode>General</c:formatCode>
                <c:ptCount val="1"/>
                <c:pt idx="0">
                  <c:v>2.8333333333333335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ACC0-4455-B856-7CE836FCD8E1}"/>
            </c:ext>
          </c:extLst>
        </c:ser>
        <c:ser>
          <c:idx val="1"/>
          <c:order val="1"/>
          <c:tx>
            <c:strRef>
              <c:f>'MR Group'!$C$13</c:f>
              <c:strCache>
                <c:ptCount val="1"/>
                <c:pt idx="0">
                  <c:v>Местоположение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'MR Group'!$D$13</c:f>
              <c:numCache>
                <c:formatCode>General</c:formatCode>
                <c:ptCount val="1"/>
                <c:pt idx="0">
                  <c:v>3.6666666666666665</c:v>
                </c:pt>
              </c:numCache>
            </c:numRef>
          </c:xVal>
          <c:yVal>
            <c:numRef>
              <c:f>'MR Group'!$E$13</c:f>
              <c:numCache>
                <c:formatCode>General</c:formatCode>
                <c:ptCount val="1"/>
                <c:pt idx="0">
                  <c:v>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ACC0-4455-B856-7CE836FCD8E1}"/>
            </c:ext>
          </c:extLst>
        </c:ser>
        <c:ser>
          <c:idx val="2"/>
          <c:order val="2"/>
          <c:tx>
            <c:strRef>
              <c:f>'MR Group'!$C$14</c:f>
              <c:strCache>
                <c:ptCount val="1"/>
                <c:pt idx="0">
                  <c:v>Инфраструктура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'MR Group'!$D$14</c:f>
              <c:numCache>
                <c:formatCode>General</c:formatCode>
                <c:ptCount val="1"/>
                <c:pt idx="0">
                  <c:v>3.5</c:v>
                </c:pt>
              </c:numCache>
            </c:numRef>
          </c:xVal>
          <c:yVal>
            <c:numRef>
              <c:f>'MR Group'!$E$14</c:f>
              <c:numCache>
                <c:formatCode>General</c:formatCode>
                <c:ptCount val="1"/>
                <c:pt idx="0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ACC0-4455-B856-7CE836FCD8E1}"/>
            </c:ext>
          </c:extLst>
        </c:ser>
        <c:ser>
          <c:idx val="3"/>
          <c:order val="3"/>
          <c:tx>
            <c:strRef>
              <c:f>'MR Group'!$C$15</c:f>
              <c:strCache>
                <c:ptCount val="1"/>
                <c:pt idx="0">
                  <c:v>Транспорт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'MR Group'!$D$15</c:f>
              <c:numCache>
                <c:formatCode>General</c:formatCode>
                <c:ptCount val="1"/>
                <c:pt idx="0">
                  <c:v>4.166666666666667</c:v>
                </c:pt>
              </c:numCache>
            </c:numRef>
          </c:xVal>
          <c:yVal>
            <c:numRef>
              <c:f>'MR Group'!$E$15</c:f>
              <c:numCache>
                <c:formatCode>General</c:formatCode>
                <c:ptCount val="1"/>
                <c:pt idx="0">
                  <c:v>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ACC0-4455-B856-7CE836FCD8E1}"/>
            </c:ext>
          </c:extLst>
        </c:ser>
        <c:ser>
          <c:idx val="4"/>
          <c:order val="4"/>
          <c:tx>
            <c:strRef>
              <c:f>'MR Group'!$C$16</c:f>
              <c:strCache>
                <c:ptCount val="1"/>
                <c:pt idx="0">
                  <c:v>Дизайн ЖК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'MR Group'!$D$16</c:f>
              <c:numCache>
                <c:formatCode>General</c:formatCode>
                <c:ptCount val="1"/>
                <c:pt idx="0">
                  <c:v>2</c:v>
                </c:pt>
              </c:numCache>
            </c:numRef>
          </c:xVal>
          <c:yVal>
            <c:numRef>
              <c:f>'MR Group'!$E$16</c:f>
              <c:numCache>
                <c:formatCode>General</c:formatCode>
                <c:ptCount val="1"/>
                <c:pt idx="0">
                  <c:v>3.3333333333333335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ACC0-4455-B856-7CE836FCD8E1}"/>
            </c:ext>
          </c:extLst>
        </c:ser>
        <c:ser>
          <c:idx val="5"/>
          <c:order val="5"/>
          <c:tx>
            <c:strRef>
              <c:f>'MR Group'!$C$17</c:f>
              <c:strCache>
                <c:ptCount val="1"/>
                <c:pt idx="0">
                  <c:v>Планировка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'MR Group'!$D$17</c:f>
              <c:numCache>
                <c:formatCode>General</c:formatCode>
                <c:ptCount val="1"/>
                <c:pt idx="0">
                  <c:v>3.1666666666666665</c:v>
                </c:pt>
              </c:numCache>
            </c:numRef>
          </c:xVal>
          <c:yVal>
            <c:numRef>
              <c:f>'MR Group'!$E$17</c:f>
              <c:numCache>
                <c:formatCode>General</c:formatCode>
                <c:ptCount val="1"/>
                <c:pt idx="0">
                  <c:v>3.1666666666666665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ACC0-4455-B856-7CE836FCD8E1}"/>
            </c:ext>
          </c:extLst>
        </c:ser>
        <c:ser>
          <c:idx val="6"/>
          <c:order val="6"/>
          <c:tx>
            <c:strRef>
              <c:f>'MR Group'!$C$18</c:f>
              <c:strCache>
                <c:ptCount val="1"/>
                <c:pt idx="0">
                  <c:v>Придомовая терр-рия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'MR Group'!$D$18</c:f>
              <c:numCache>
                <c:formatCode>General</c:formatCode>
                <c:ptCount val="1"/>
                <c:pt idx="0">
                  <c:v>2.8333333333333335</c:v>
                </c:pt>
              </c:numCache>
            </c:numRef>
          </c:xVal>
          <c:yVal>
            <c:numRef>
              <c:f>'MR Group'!$E$18</c:f>
              <c:numCache>
                <c:formatCode>General</c:formatCode>
                <c:ptCount val="1"/>
                <c:pt idx="0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ACC0-4455-B856-7CE836FCD8E1}"/>
            </c:ext>
          </c:extLst>
        </c:ser>
        <c:ser>
          <c:idx val="7"/>
          <c:order val="7"/>
          <c:tx>
            <c:strRef>
              <c:f>'MR Group'!$C$19</c:f>
              <c:strCache>
                <c:ptCount val="1"/>
                <c:pt idx="0">
                  <c:v>Репутация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'MR Group'!$D$19</c:f>
              <c:numCache>
                <c:formatCode>General</c:formatCode>
                <c:ptCount val="1"/>
                <c:pt idx="0">
                  <c:v>3.3333333333333335</c:v>
                </c:pt>
              </c:numCache>
            </c:numRef>
          </c:xVal>
          <c:yVal>
            <c:numRef>
              <c:f>'MR Group'!$E$19</c:f>
              <c:numCache>
                <c:formatCode>General</c:formatCode>
                <c:ptCount val="1"/>
                <c:pt idx="0">
                  <c:v>3.3333333333333335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ACC0-4455-B856-7CE836FCD8E1}"/>
            </c:ext>
          </c:extLst>
        </c:ser>
        <c:ser>
          <c:idx val="8"/>
          <c:order val="8"/>
          <c:tx>
            <c:strRef>
              <c:f>'MR Group'!$C$20</c:f>
              <c:strCache>
                <c:ptCount val="1"/>
                <c:pt idx="0">
                  <c:v>Парковка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'MR Group'!$D$20</c:f>
              <c:numCache>
                <c:formatCode>General</c:formatCode>
                <c:ptCount val="1"/>
                <c:pt idx="0">
                  <c:v>3.5</c:v>
                </c:pt>
              </c:numCache>
            </c:numRef>
          </c:xVal>
          <c:yVal>
            <c:numRef>
              <c:f>'MR Group'!$E$20</c:f>
              <c:numCache>
                <c:formatCode>General</c:formatCode>
                <c:ptCount val="1"/>
                <c:pt idx="0">
                  <c:v>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ACC0-4455-B856-7CE836FCD8E1}"/>
            </c:ext>
          </c:extLst>
        </c:ser>
        <c:ser>
          <c:idx val="9"/>
          <c:order val="9"/>
          <c:tx>
            <c:strRef>
              <c:f>'MR Group'!$C$21</c:f>
              <c:strCache>
                <c:ptCount val="1"/>
                <c:pt idx="0">
                  <c:v>Сроки сдачи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'MR Group'!$D$21</c:f>
              <c:numCache>
                <c:formatCode>General</c:formatCode>
                <c:ptCount val="1"/>
                <c:pt idx="0">
                  <c:v>3.8333333333333335</c:v>
                </c:pt>
              </c:numCache>
            </c:numRef>
          </c:xVal>
          <c:yVal>
            <c:numRef>
              <c:f>'MR Group'!$E$21</c:f>
              <c:numCache>
                <c:formatCode>General</c:formatCode>
                <c:ptCount val="1"/>
                <c:pt idx="0">
                  <c:v>3.8333333333333335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ACC0-4455-B856-7CE836FCD8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6353119"/>
        <c:axId val="456355199"/>
      </c:scatterChart>
      <c:valAx>
        <c:axId val="456353119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altLang="zh-CN" sz="1400" b="0" i="0" u="none" strike="noStrike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Важность</a:t>
                </a:r>
                <a:r>
                  <a:rPr lang="ru-RU" altLang="zh-CN" sz="1400" b="0" i="0" u="none" strike="noStrike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endParaRPr lang="zh-CN" altLang="en-US" sz="14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57568051092247363"/>
              <c:y val="0.450092066596920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 alt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456355199"/>
        <c:crossesAt val="2.5"/>
        <c:crossBetween val="midCat"/>
        <c:majorUnit val="0.5"/>
      </c:valAx>
      <c:valAx>
        <c:axId val="456355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456353119"/>
        <c:crossesAt val="2.5"/>
        <c:crossBetween val="midCat"/>
        <c:majorUnit val="0.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621698887236539"/>
          <c:y val="8.3682178887795278E-2"/>
          <c:w val="0.26982141378138397"/>
          <c:h val="0.6949844160104986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'Wordstat застройщики'!$B$1</c:f>
              <c:strCache>
                <c:ptCount val="1"/>
                <c:pt idx="0">
                  <c:v>ПИК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'Wordstat застройщики'!$A$2:$A$13</c:f>
              <c:numCache>
                <c:formatCode>mmmm\ yyyy</c:formatCode>
                <c:ptCount val="12"/>
                <c:pt idx="0">
                  <c:v>45383</c:v>
                </c:pt>
                <c:pt idx="1">
                  <c:v>45413</c:v>
                </c:pt>
                <c:pt idx="2">
                  <c:v>45444</c:v>
                </c:pt>
                <c:pt idx="3">
                  <c:v>45474</c:v>
                </c:pt>
                <c:pt idx="4">
                  <c:v>45505</c:v>
                </c:pt>
                <c:pt idx="5">
                  <c:v>45536</c:v>
                </c:pt>
                <c:pt idx="6">
                  <c:v>45566</c:v>
                </c:pt>
                <c:pt idx="7">
                  <c:v>45597</c:v>
                </c:pt>
                <c:pt idx="8">
                  <c:v>45627</c:v>
                </c:pt>
                <c:pt idx="9">
                  <c:v>45658</c:v>
                </c:pt>
                <c:pt idx="10">
                  <c:v>45689</c:v>
                </c:pt>
                <c:pt idx="11">
                  <c:v>45717</c:v>
                </c:pt>
              </c:numCache>
            </c:numRef>
          </c:xVal>
          <c:yVal>
            <c:numRef>
              <c:f>'Wordstat застройщики'!$B$2:$B$13</c:f>
              <c:numCache>
                <c:formatCode>0</c:formatCode>
                <c:ptCount val="12"/>
                <c:pt idx="0">
                  <c:v>2517338</c:v>
                </c:pt>
                <c:pt idx="1">
                  <c:v>2598894</c:v>
                </c:pt>
                <c:pt idx="2">
                  <c:v>2367316</c:v>
                </c:pt>
                <c:pt idx="3">
                  <c:v>2395177</c:v>
                </c:pt>
                <c:pt idx="4">
                  <c:v>2503876</c:v>
                </c:pt>
                <c:pt idx="5">
                  <c:v>2328266</c:v>
                </c:pt>
                <c:pt idx="6">
                  <c:v>2559916</c:v>
                </c:pt>
                <c:pt idx="7">
                  <c:v>2634634</c:v>
                </c:pt>
                <c:pt idx="8">
                  <c:v>2747175</c:v>
                </c:pt>
                <c:pt idx="9">
                  <c:v>2800103</c:v>
                </c:pt>
                <c:pt idx="10">
                  <c:v>2740183</c:v>
                </c:pt>
                <c:pt idx="11">
                  <c:v>3088047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D47-4936-BCA5-204D2AAFD10D}"/>
            </c:ext>
          </c:extLst>
        </c:ser>
        <c:ser>
          <c:idx val="1"/>
          <c:order val="1"/>
          <c:tx>
            <c:strRef>
              <c:f>'Wordstat застройщики'!$C$1</c:f>
              <c:strCache>
                <c:ptCount val="1"/>
                <c:pt idx="0">
                  <c:v>Level Group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'Wordstat застройщики'!$A$2:$A$13</c:f>
              <c:numCache>
                <c:formatCode>mmmm\ yyyy</c:formatCode>
                <c:ptCount val="12"/>
                <c:pt idx="0">
                  <c:v>45383</c:v>
                </c:pt>
                <c:pt idx="1">
                  <c:v>45413</c:v>
                </c:pt>
                <c:pt idx="2">
                  <c:v>45444</c:v>
                </c:pt>
                <c:pt idx="3">
                  <c:v>45474</c:v>
                </c:pt>
                <c:pt idx="4">
                  <c:v>45505</c:v>
                </c:pt>
                <c:pt idx="5">
                  <c:v>45536</c:v>
                </c:pt>
                <c:pt idx="6">
                  <c:v>45566</c:v>
                </c:pt>
                <c:pt idx="7">
                  <c:v>45597</c:v>
                </c:pt>
                <c:pt idx="8">
                  <c:v>45627</c:v>
                </c:pt>
                <c:pt idx="9">
                  <c:v>45658</c:v>
                </c:pt>
                <c:pt idx="10">
                  <c:v>45689</c:v>
                </c:pt>
                <c:pt idx="11">
                  <c:v>45717</c:v>
                </c:pt>
              </c:numCache>
            </c:numRef>
          </c:xVal>
          <c:yVal>
            <c:numRef>
              <c:f>'Wordstat застройщики'!$C$2:$C$13</c:f>
              <c:numCache>
                <c:formatCode>0</c:formatCode>
                <c:ptCount val="12"/>
                <c:pt idx="0">
                  <c:v>6617</c:v>
                </c:pt>
                <c:pt idx="1">
                  <c:v>6099</c:v>
                </c:pt>
                <c:pt idx="2">
                  <c:v>5744</c:v>
                </c:pt>
                <c:pt idx="3">
                  <c:v>6163</c:v>
                </c:pt>
                <c:pt idx="4">
                  <c:v>8597</c:v>
                </c:pt>
                <c:pt idx="5">
                  <c:v>7683</c:v>
                </c:pt>
                <c:pt idx="6">
                  <c:v>6834</c:v>
                </c:pt>
                <c:pt idx="7">
                  <c:v>6952</c:v>
                </c:pt>
                <c:pt idx="8">
                  <c:v>7158</c:v>
                </c:pt>
                <c:pt idx="9">
                  <c:v>7463</c:v>
                </c:pt>
                <c:pt idx="10">
                  <c:v>6946</c:v>
                </c:pt>
                <c:pt idx="11">
                  <c:v>9724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D47-4936-BCA5-204D2AAFD10D}"/>
            </c:ext>
          </c:extLst>
        </c:ser>
        <c:ser>
          <c:idx val="2"/>
          <c:order val="2"/>
          <c:tx>
            <c:strRef>
              <c:f>'Wordstat застройщики'!$D$1</c:f>
              <c:strCache>
                <c:ptCount val="1"/>
                <c:pt idx="0">
                  <c:v>ЛСР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'Wordstat застройщики'!$A$2:$A$13</c:f>
              <c:numCache>
                <c:formatCode>mmmm\ yyyy</c:formatCode>
                <c:ptCount val="12"/>
                <c:pt idx="0">
                  <c:v>45383</c:v>
                </c:pt>
                <c:pt idx="1">
                  <c:v>45413</c:v>
                </c:pt>
                <c:pt idx="2">
                  <c:v>45444</c:v>
                </c:pt>
                <c:pt idx="3">
                  <c:v>45474</c:v>
                </c:pt>
                <c:pt idx="4">
                  <c:v>45505</c:v>
                </c:pt>
                <c:pt idx="5">
                  <c:v>45536</c:v>
                </c:pt>
                <c:pt idx="6">
                  <c:v>45566</c:v>
                </c:pt>
                <c:pt idx="7">
                  <c:v>45597</c:v>
                </c:pt>
                <c:pt idx="8">
                  <c:v>45627</c:v>
                </c:pt>
                <c:pt idx="9">
                  <c:v>45658</c:v>
                </c:pt>
                <c:pt idx="10">
                  <c:v>45689</c:v>
                </c:pt>
                <c:pt idx="11">
                  <c:v>45717</c:v>
                </c:pt>
              </c:numCache>
            </c:numRef>
          </c:xVal>
          <c:yVal>
            <c:numRef>
              <c:f>'Wordstat застройщики'!$D$2:$D$13</c:f>
              <c:numCache>
                <c:formatCode>0</c:formatCode>
                <c:ptCount val="12"/>
                <c:pt idx="0">
                  <c:v>145910</c:v>
                </c:pt>
                <c:pt idx="1">
                  <c:v>142090</c:v>
                </c:pt>
                <c:pt idx="2">
                  <c:v>123847</c:v>
                </c:pt>
                <c:pt idx="3">
                  <c:v>119907</c:v>
                </c:pt>
                <c:pt idx="4">
                  <c:v>116866</c:v>
                </c:pt>
                <c:pt idx="5">
                  <c:v>116195</c:v>
                </c:pt>
                <c:pt idx="6">
                  <c:v>127004</c:v>
                </c:pt>
                <c:pt idx="7">
                  <c:v>132244</c:v>
                </c:pt>
                <c:pt idx="8">
                  <c:v>137086</c:v>
                </c:pt>
                <c:pt idx="9">
                  <c:v>142178</c:v>
                </c:pt>
                <c:pt idx="10">
                  <c:v>140579</c:v>
                </c:pt>
                <c:pt idx="11">
                  <c:v>142142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D47-4936-BCA5-204D2AAFD10D}"/>
            </c:ext>
          </c:extLst>
        </c:ser>
        <c:ser>
          <c:idx val="3"/>
          <c:order val="3"/>
          <c:tx>
            <c:strRef>
              <c:f>'Wordstat застройщики'!$E$1</c:f>
              <c:strCache>
                <c:ptCount val="1"/>
                <c:pt idx="0">
                  <c:v>ФСК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'Wordstat застройщики'!$A$2:$A$13</c:f>
              <c:numCache>
                <c:formatCode>mmmm\ yyyy</c:formatCode>
                <c:ptCount val="12"/>
                <c:pt idx="0">
                  <c:v>45383</c:v>
                </c:pt>
                <c:pt idx="1">
                  <c:v>45413</c:v>
                </c:pt>
                <c:pt idx="2">
                  <c:v>45444</c:v>
                </c:pt>
                <c:pt idx="3">
                  <c:v>45474</c:v>
                </c:pt>
                <c:pt idx="4">
                  <c:v>45505</c:v>
                </c:pt>
                <c:pt idx="5">
                  <c:v>45536</c:v>
                </c:pt>
                <c:pt idx="6">
                  <c:v>45566</c:v>
                </c:pt>
                <c:pt idx="7">
                  <c:v>45597</c:v>
                </c:pt>
                <c:pt idx="8">
                  <c:v>45627</c:v>
                </c:pt>
                <c:pt idx="9">
                  <c:v>45658</c:v>
                </c:pt>
                <c:pt idx="10">
                  <c:v>45689</c:v>
                </c:pt>
                <c:pt idx="11">
                  <c:v>45717</c:v>
                </c:pt>
              </c:numCache>
            </c:numRef>
          </c:xVal>
          <c:yVal>
            <c:numRef>
              <c:f>'Wordstat застройщики'!$E$2:$E$13</c:f>
              <c:numCache>
                <c:formatCode>0</c:formatCode>
                <c:ptCount val="12"/>
                <c:pt idx="0">
                  <c:v>108352</c:v>
                </c:pt>
                <c:pt idx="1">
                  <c:v>106659</c:v>
                </c:pt>
                <c:pt idx="2">
                  <c:v>94670</c:v>
                </c:pt>
                <c:pt idx="3">
                  <c:v>93662</c:v>
                </c:pt>
                <c:pt idx="4">
                  <c:v>96396</c:v>
                </c:pt>
                <c:pt idx="5">
                  <c:v>106788</c:v>
                </c:pt>
                <c:pt idx="6">
                  <c:v>110568</c:v>
                </c:pt>
                <c:pt idx="7">
                  <c:v>129706</c:v>
                </c:pt>
                <c:pt idx="8">
                  <c:v>149471</c:v>
                </c:pt>
                <c:pt idx="9">
                  <c:v>125757</c:v>
                </c:pt>
                <c:pt idx="10">
                  <c:v>131510</c:v>
                </c:pt>
                <c:pt idx="11">
                  <c:v>127778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D47-4936-BCA5-204D2AAFD1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2124831"/>
        <c:axId val="1652130111"/>
      </c:scatterChart>
      <c:valAx>
        <c:axId val="1652124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mm\ 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652130111"/>
        <c:crosses val="autoZero"/>
        <c:crossBetween val="midCat"/>
      </c:valAx>
      <c:valAx>
        <c:axId val="1652130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1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Кол-во</a:t>
                </a:r>
                <a:r>
                  <a:rPr lang="ru-RU" sz="11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запросов в месяц</a:t>
                </a:r>
              </a:p>
            </c:rich>
          </c:tx>
          <c:layout>
            <c:manualLayout>
              <c:xMode val="edge"/>
              <c:yMode val="edge"/>
              <c:x val="1.0766580534022395E-2"/>
              <c:y val="0.265543461479079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6521248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ubbleChart>
        <c:varyColors val="0"/>
        <c:ser>
          <c:idx val="0"/>
          <c:order val="0"/>
          <c:tx>
            <c:strRef>
              <c:f>'wordstat итог'!$A$57</c:f>
              <c:strCache>
                <c:ptCount val="1"/>
                <c:pt idx="0">
                  <c:v>агентство недвижимости</c:v>
                </c:pt>
              </c:strCache>
            </c:strRef>
          </c:tx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xVal>
            <c:numRef>
              <c:f>'wordstat итог'!$D$57</c:f>
              <c:numCache>
                <c:formatCode>0.00%</c:formatCode>
                <c:ptCount val="1"/>
                <c:pt idx="0">
                  <c:v>0.13493449736259569</c:v>
                </c:pt>
              </c:numCache>
            </c:numRef>
          </c:xVal>
          <c:yVal>
            <c:numRef>
              <c:f>'wordstat итог'!$C$57</c:f>
              <c:numCache>
                <c:formatCode>0.00%</c:formatCode>
                <c:ptCount val="1"/>
                <c:pt idx="0">
                  <c:v>3.4177903888519454E-3</c:v>
                </c:pt>
              </c:numCache>
            </c:numRef>
          </c:yVal>
          <c:bubbleSize>
            <c:numRef>
              <c:f>'wordstat итог'!$B$57</c:f>
              <c:numCache>
                <c:formatCode>0</c:formatCode>
                <c:ptCount val="1"/>
                <c:pt idx="0">
                  <c:v>48736.615384615383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C51E-4376-BD9F-674304749966}"/>
            </c:ext>
          </c:extLst>
        </c:ser>
        <c:ser>
          <c:idx val="1"/>
          <c:order val="1"/>
          <c:tx>
            <c:strRef>
              <c:f>'wordstat итог'!$A$58</c:f>
              <c:strCache>
                <c:ptCount val="1"/>
                <c:pt idx="0">
                  <c:v>москва новостройки</c:v>
                </c:pt>
              </c:strCache>
            </c:strRef>
          </c:tx>
          <c:spPr>
            <a:solidFill>
              <a:schemeClr val="accent2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'wordstat итог'!$D$58</c:f>
              <c:numCache>
                <c:formatCode>0.00%</c:formatCode>
                <c:ptCount val="1"/>
                <c:pt idx="0">
                  <c:v>0.22519211119224769</c:v>
                </c:pt>
              </c:numCache>
            </c:numRef>
          </c:xVal>
          <c:yVal>
            <c:numRef>
              <c:f>'wordstat итог'!$C$58</c:f>
              <c:numCache>
                <c:formatCode>0.00%</c:formatCode>
                <c:ptCount val="1"/>
                <c:pt idx="0">
                  <c:v>2.2094922268443173E-2</c:v>
                </c:pt>
              </c:numCache>
            </c:numRef>
          </c:yVal>
          <c:bubbleSize>
            <c:numRef>
              <c:f>'wordstat итог'!$B$58</c:f>
              <c:numCache>
                <c:formatCode>0</c:formatCode>
                <c:ptCount val="1"/>
                <c:pt idx="0">
                  <c:v>83322.769230769234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1-C51E-4376-BD9F-674304749966}"/>
            </c:ext>
          </c:extLst>
        </c:ser>
        <c:ser>
          <c:idx val="2"/>
          <c:order val="2"/>
          <c:tx>
            <c:strRef>
              <c:f>'wordstat итог'!$A$59</c:f>
              <c:strCache>
                <c:ptCount val="1"/>
                <c:pt idx="0">
                  <c:v>сдать квартиру в москве</c:v>
                </c:pt>
              </c:strCache>
            </c:strRef>
          </c:tx>
          <c:spPr>
            <a:solidFill>
              <a:schemeClr val="accent3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'wordstat итог'!$D$59</c:f>
              <c:numCache>
                <c:formatCode>0.00%</c:formatCode>
                <c:ptCount val="1"/>
                <c:pt idx="0">
                  <c:v>1.149520550221317E-2</c:v>
                </c:pt>
              </c:numCache>
            </c:numRef>
          </c:xVal>
          <c:yVal>
            <c:numRef>
              <c:f>'wordstat итог'!$C$59</c:f>
              <c:numCache>
                <c:formatCode>0.00%</c:formatCode>
                <c:ptCount val="1"/>
                <c:pt idx="0">
                  <c:v>3.8101179657896216E-2</c:v>
                </c:pt>
              </c:numCache>
            </c:numRef>
          </c:yVal>
          <c:bubbleSize>
            <c:numRef>
              <c:f>'wordstat итог'!$B$59</c:f>
              <c:numCache>
                <c:formatCode>0</c:formatCode>
                <c:ptCount val="1"/>
                <c:pt idx="0">
                  <c:v>4297.8461538461543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2-C51E-4376-BD9F-674304749966}"/>
            </c:ext>
          </c:extLst>
        </c:ser>
        <c:ser>
          <c:idx val="3"/>
          <c:order val="3"/>
          <c:tx>
            <c:strRef>
              <c:f>'wordstat итог'!$A$60</c:f>
              <c:strCache>
                <c:ptCount val="1"/>
                <c:pt idx="0">
                  <c:v>продать квартиру</c:v>
                </c:pt>
              </c:strCache>
            </c:strRef>
          </c:tx>
          <c:spPr>
            <a:solidFill>
              <a:schemeClr val="accent4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'wordstat итог'!$D$60</c:f>
              <c:numCache>
                <c:formatCode>0.00%</c:formatCode>
                <c:ptCount val="1"/>
                <c:pt idx="0">
                  <c:v>0.16208202038848768</c:v>
                </c:pt>
              </c:numCache>
            </c:numRef>
          </c:xVal>
          <c:yVal>
            <c:numRef>
              <c:f>'wordstat итог'!$C$60</c:f>
              <c:numCache>
                <c:formatCode>0.00%</c:formatCode>
                <c:ptCount val="1"/>
                <c:pt idx="0">
                  <c:v>1.0727937288751386E-2</c:v>
                </c:pt>
              </c:numCache>
            </c:numRef>
          </c:yVal>
          <c:bubbleSize>
            <c:numRef>
              <c:f>'wordstat итог'!$B$60</c:f>
              <c:numCache>
                <c:formatCode>0</c:formatCode>
                <c:ptCount val="1"/>
                <c:pt idx="0">
                  <c:v>59103.230769230766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3-C51E-4376-BD9F-674304749966}"/>
            </c:ext>
          </c:extLst>
        </c:ser>
        <c:ser>
          <c:idx val="4"/>
          <c:order val="4"/>
          <c:tx>
            <c:strRef>
              <c:f>'wordstat итог'!$A$61</c:f>
              <c:strCache>
                <c:ptCount val="1"/>
                <c:pt idx="0">
                  <c:v>офис продаж</c:v>
                </c:pt>
              </c:strCache>
            </c:strRef>
          </c:tx>
          <c:spPr>
            <a:solidFill>
              <a:schemeClr val="accent5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'wordstat итог'!$D$61</c:f>
              <c:numCache>
                <c:formatCode>0.00%</c:formatCode>
                <c:ptCount val="1"/>
                <c:pt idx="0">
                  <c:v>5.1557120525217444E-2</c:v>
                </c:pt>
              </c:numCache>
            </c:numRef>
          </c:xVal>
          <c:yVal>
            <c:numRef>
              <c:f>'wordstat итог'!$C$61</c:f>
              <c:numCache>
                <c:formatCode>0.00%</c:formatCode>
                <c:ptCount val="1"/>
                <c:pt idx="0">
                  <c:v>8.2730373061511066E-3</c:v>
                </c:pt>
              </c:numCache>
            </c:numRef>
          </c:yVal>
          <c:bubbleSize>
            <c:numRef>
              <c:f>'wordstat итог'!$B$61</c:f>
              <c:numCache>
                <c:formatCode>0</c:formatCode>
                <c:ptCount val="1"/>
                <c:pt idx="0">
                  <c:v>18674.76923076923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4-C51E-4376-BD9F-674304749966}"/>
            </c:ext>
          </c:extLst>
        </c:ser>
        <c:ser>
          <c:idx val="5"/>
          <c:order val="5"/>
          <c:tx>
            <c:strRef>
              <c:f>'wordstat итог'!$A$62</c:f>
              <c:strCache>
                <c:ptCount val="1"/>
                <c:pt idx="0">
                  <c:v>купить дом от застройщика</c:v>
                </c:pt>
              </c:strCache>
            </c:strRef>
          </c:tx>
          <c:spPr>
            <a:solidFill>
              <a:schemeClr val="accent6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'wordstat итог'!$D$62</c:f>
              <c:numCache>
                <c:formatCode>0.00%</c:formatCode>
                <c:ptCount val="1"/>
                <c:pt idx="0">
                  <c:v>6.4680045762506378E-3</c:v>
                </c:pt>
              </c:numCache>
            </c:numRef>
          </c:xVal>
          <c:yVal>
            <c:numRef>
              <c:f>'wordstat итог'!$C$62</c:f>
              <c:numCache>
                <c:formatCode>0.00%</c:formatCode>
                <c:ptCount val="1"/>
                <c:pt idx="0">
                  <c:v>2.3440222469701278E-2</c:v>
                </c:pt>
              </c:numCache>
            </c:numRef>
          </c:yVal>
          <c:bubbleSize>
            <c:numRef>
              <c:f>'wordstat итог'!$B$62</c:f>
              <c:numCache>
                <c:formatCode>0</c:formatCode>
                <c:ptCount val="1"/>
                <c:pt idx="0">
                  <c:v>2367.3846153846152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5-C51E-4376-BD9F-674304749966}"/>
            </c:ext>
          </c:extLst>
        </c:ser>
        <c:ser>
          <c:idx val="6"/>
          <c:order val="6"/>
          <c:tx>
            <c:strRef>
              <c:f>'wordstat итог'!$A$63</c:f>
              <c:strCache>
                <c:ptCount val="1"/>
                <c:pt idx="0">
                  <c:v>коттеджи подмосковья</c:v>
                </c:pt>
              </c:strCache>
            </c:strRef>
          </c:tx>
          <c:spPr>
            <a:solidFill>
              <a:schemeClr val="accent1">
                <a:lumMod val="60000"/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'wordstat итог'!$D$63</c:f>
              <c:numCache>
                <c:formatCode>0.00%</c:formatCode>
                <c:ptCount val="1"/>
                <c:pt idx="0">
                  <c:v>2.1132308514942265E-2</c:v>
                </c:pt>
              </c:numCache>
            </c:numRef>
          </c:xVal>
          <c:yVal>
            <c:numRef>
              <c:f>'wordstat итог'!$C$63</c:f>
              <c:numCache>
                <c:formatCode>0.00%</c:formatCode>
                <c:ptCount val="1"/>
                <c:pt idx="0">
                  <c:v>1.6555852872795308E-2</c:v>
                </c:pt>
              </c:numCache>
            </c:numRef>
          </c:yVal>
          <c:bubbleSize>
            <c:numRef>
              <c:f>'wordstat итог'!$B$63</c:f>
              <c:numCache>
                <c:formatCode>0</c:formatCode>
                <c:ptCount val="1"/>
                <c:pt idx="0">
                  <c:v>7693.4615384615381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6-C51E-4376-BD9F-674304749966}"/>
            </c:ext>
          </c:extLst>
        </c:ser>
        <c:ser>
          <c:idx val="7"/>
          <c:order val="7"/>
          <c:tx>
            <c:strRef>
              <c:f>'wordstat итог'!$A$64</c:f>
              <c:strCache>
                <c:ptCount val="1"/>
                <c:pt idx="0">
                  <c:v>купить квартиру новостройки</c:v>
                </c:pt>
              </c:strCache>
            </c:strRef>
          </c:tx>
          <c:spPr>
            <a:solidFill>
              <a:schemeClr val="accent2">
                <a:lumMod val="60000"/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'wordstat итог'!$D$64</c:f>
              <c:numCache>
                <c:formatCode>0.00%</c:formatCode>
                <c:ptCount val="1"/>
                <c:pt idx="0">
                  <c:v>0.11273928533773553</c:v>
                </c:pt>
              </c:numCache>
            </c:numRef>
          </c:xVal>
          <c:yVal>
            <c:numRef>
              <c:f>'wordstat итог'!$C$64</c:f>
              <c:numCache>
                <c:formatCode>0.00%</c:formatCode>
                <c:ptCount val="1"/>
                <c:pt idx="0">
                  <c:v>1.9753702019799129E-2</c:v>
                </c:pt>
              </c:numCache>
            </c:numRef>
          </c:yVal>
          <c:bubbleSize>
            <c:numRef>
              <c:f>'wordstat итог'!$B$64</c:f>
              <c:numCache>
                <c:formatCode>0</c:formatCode>
                <c:ptCount val="1"/>
                <c:pt idx="0">
                  <c:v>41455.153846153844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7-C51E-4376-BD9F-674304749966}"/>
            </c:ext>
          </c:extLst>
        </c:ser>
        <c:ser>
          <c:idx val="8"/>
          <c:order val="8"/>
          <c:tx>
            <c:strRef>
              <c:f>'wordstat итог'!$A$65</c:f>
              <c:strCache>
                <c:ptCount val="1"/>
                <c:pt idx="0">
                  <c:v>девелоперы москвы</c:v>
                </c:pt>
              </c:strCache>
            </c:strRef>
          </c:tx>
          <c:spPr>
            <a:solidFill>
              <a:schemeClr val="accent3">
                <a:lumMod val="60000"/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'wordstat итог'!$D$65</c:f>
              <c:numCache>
                <c:formatCode>0.00%</c:formatCode>
                <c:ptCount val="1"/>
                <c:pt idx="0">
                  <c:v>0.2197102678921273</c:v>
                </c:pt>
              </c:numCache>
            </c:numRef>
          </c:xVal>
          <c:yVal>
            <c:numRef>
              <c:f>'wordstat итог'!$C$65</c:f>
              <c:numCache>
                <c:formatCode>0.00%</c:formatCode>
                <c:ptCount val="1"/>
                <c:pt idx="0">
                  <c:v>7.2341271660420758E-3</c:v>
                </c:pt>
              </c:numCache>
            </c:numRef>
          </c:yVal>
          <c:bubbleSize>
            <c:numRef>
              <c:f>'wordstat итог'!$B$65</c:f>
              <c:numCache>
                <c:formatCode>0</c:formatCode>
                <c:ptCount val="1"/>
                <c:pt idx="0">
                  <c:v>80083.923076923078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8-C51E-4376-BD9F-674304749966}"/>
            </c:ext>
          </c:extLst>
        </c:ser>
        <c:ser>
          <c:idx val="9"/>
          <c:order val="9"/>
          <c:tx>
            <c:strRef>
              <c:f>'wordstat итог'!$A$66</c:f>
              <c:strCache>
                <c:ptCount val="1"/>
                <c:pt idx="0">
                  <c:v>пик москва</c:v>
                </c:pt>
              </c:strCache>
            </c:strRef>
          </c:tx>
          <c:spPr>
            <a:solidFill>
              <a:schemeClr val="accent4">
                <a:lumMod val="60000"/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'wordstat итог'!$D$66</c:f>
              <c:numCache>
                <c:formatCode>0.00%</c:formatCode>
                <c:ptCount val="1"/>
                <c:pt idx="0">
                  <c:v>5.5701878782665568E-2</c:v>
                </c:pt>
              </c:numCache>
            </c:numRef>
          </c:xVal>
          <c:yVal>
            <c:numRef>
              <c:f>'wordstat итог'!$C$66</c:f>
              <c:numCache>
                <c:formatCode>0.00%</c:formatCode>
                <c:ptCount val="1"/>
                <c:pt idx="0">
                  <c:v>1.8238273477795969E-2</c:v>
                </c:pt>
              </c:numCache>
            </c:numRef>
          </c:yVal>
          <c:bubbleSize>
            <c:numRef>
              <c:f>'wordstat итог'!$B$66</c:f>
              <c:numCache>
                <c:formatCode>0</c:formatCode>
                <c:ptCount val="1"/>
                <c:pt idx="0">
                  <c:v>20654.833333333332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9-C51E-4376-BD9F-6743047499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841026223"/>
        <c:axId val="954165775"/>
      </c:bubbleChart>
      <c:valAx>
        <c:axId val="841026223"/>
        <c:scaling>
          <c:orientation val="minMax"/>
          <c:max val="0.5"/>
          <c:min val="-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4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Доля</a:t>
                </a:r>
                <a:r>
                  <a:rPr lang="ru-RU" sz="14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запросов</a:t>
                </a:r>
                <a:endParaRPr lang="ru-RU" sz="14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954165775"/>
        <c:crosses val="autoZero"/>
        <c:crossBetween val="midCat"/>
      </c:valAx>
      <c:valAx>
        <c:axId val="954165775"/>
        <c:scaling>
          <c:orientation val="minMax"/>
          <c:min val="-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4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Темп</a:t>
                </a:r>
                <a:r>
                  <a:rPr lang="ru-RU" sz="14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роста кол-ва запросов</a:t>
                </a:r>
              </a:p>
            </c:rich>
          </c:tx>
          <c:layout>
            <c:manualLayout>
              <c:xMode val="edge"/>
              <c:yMode val="edge"/>
              <c:x val="4.7114252061248524E-3"/>
              <c:y val="0.1835769584217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alpha val="98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8410262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3245625546806644E-2"/>
          <c:y val="0.77584640710843145"/>
          <c:w val="0.92461986001749785"/>
          <c:h val="0.2241535928915686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'лепестковая диаграмма'!$B$1</c:f>
              <c:strCache>
                <c:ptCount val="1"/>
                <c:pt idx="0">
                  <c:v>Молодые исследователи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'лепестковая диаграмма'!$A$2:$A$11</c:f>
              <c:strCache>
                <c:ptCount val="10"/>
                <c:pt idx="0">
                  <c:v>Транспортная доступность и Близость к метро</c:v>
                </c:pt>
                <c:pt idx="1">
                  <c:v>Цена</c:v>
                </c:pt>
                <c:pt idx="2">
                  <c:v>Местоположение</c:v>
                </c:pt>
                <c:pt idx="3">
                  <c:v>Инфраструктура</c:v>
                </c:pt>
                <c:pt idx="4">
                  <c:v>Планировка квартиры</c:v>
                </c:pt>
                <c:pt idx="5">
                  <c:v>Сроки сдачи объекта</c:v>
                </c:pt>
                <c:pt idx="6">
                  <c:v>Дизайн ЖК</c:v>
                </c:pt>
                <c:pt idx="7">
                  <c:v>Репутация застройщика</c:v>
                </c:pt>
                <c:pt idx="8">
                  <c:v>Придомовая территория</c:v>
                </c:pt>
                <c:pt idx="9">
                  <c:v>Наличие парковки</c:v>
                </c:pt>
              </c:strCache>
            </c:strRef>
          </c:cat>
          <c:val>
            <c:numRef>
              <c:f>'лепестковая диаграмма'!$B$2:$B$11</c:f>
              <c:numCache>
                <c:formatCode>General</c:formatCode>
                <c:ptCount val="10"/>
                <c:pt idx="0">
                  <c:v>3.7291666669999999</c:v>
                </c:pt>
                <c:pt idx="1">
                  <c:v>3.6666666669999999</c:v>
                </c:pt>
                <c:pt idx="2">
                  <c:v>3.6458333330000001</c:v>
                </c:pt>
                <c:pt idx="3">
                  <c:v>3.3958333330000001</c:v>
                </c:pt>
                <c:pt idx="4">
                  <c:v>3.2916666669999999</c:v>
                </c:pt>
                <c:pt idx="5">
                  <c:v>3.2291666669999999</c:v>
                </c:pt>
                <c:pt idx="6">
                  <c:v>3.1875</c:v>
                </c:pt>
                <c:pt idx="7">
                  <c:v>3.1458333330000001</c:v>
                </c:pt>
                <c:pt idx="8">
                  <c:v>3.1041666669999999</c:v>
                </c:pt>
                <c:pt idx="9">
                  <c:v>3.1041666669999999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A0-473C-BA09-A6228AC87D58}"/>
            </c:ext>
          </c:extLst>
        </c:ser>
        <c:ser>
          <c:idx val="1"/>
          <c:order val="1"/>
          <c:tx>
            <c:strRef>
              <c:f>'лепестковая диаграмма'!$C$1</c:f>
              <c:strCache>
                <c:ptCount val="1"/>
                <c:pt idx="0">
                  <c:v>Прагматичные оптимизаторы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'лепестковая диаграмма'!$A$2:$A$11</c:f>
              <c:strCache>
                <c:ptCount val="10"/>
                <c:pt idx="0">
                  <c:v>Транспортная доступность и Близость к метро</c:v>
                </c:pt>
                <c:pt idx="1">
                  <c:v>Цена</c:v>
                </c:pt>
                <c:pt idx="2">
                  <c:v>Местоположение</c:v>
                </c:pt>
                <c:pt idx="3">
                  <c:v>Инфраструктура</c:v>
                </c:pt>
                <c:pt idx="4">
                  <c:v>Планировка квартиры</c:v>
                </c:pt>
                <c:pt idx="5">
                  <c:v>Сроки сдачи объекта</c:v>
                </c:pt>
                <c:pt idx="6">
                  <c:v>Дизайн ЖК</c:v>
                </c:pt>
                <c:pt idx="7">
                  <c:v>Репутация застройщика</c:v>
                </c:pt>
                <c:pt idx="8">
                  <c:v>Придомовая территория</c:v>
                </c:pt>
                <c:pt idx="9">
                  <c:v>Наличие парковки</c:v>
                </c:pt>
              </c:strCache>
            </c:strRef>
          </c:cat>
          <c:val>
            <c:numRef>
              <c:f>'лепестковая диаграмма'!$C$2:$C$11</c:f>
              <c:numCache>
                <c:formatCode>General</c:formatCode>
                <c:ptCount val="10"/>
                <c:pt idx="0">
                  <c:v>3.4468085106382977</c:v>
                </c:pt>
                <c:pt idx="1">
                  <c:v>3.1702127659574466</c:v>
                </c:pt>
                <c:pt idx="2">
                  <c:v>3.2127659574468086</c:v>
                </c:pt>
                <c:pt idx="3">
                  <c:v>3.2765957446808511</c:v>
                </c:pt>
                <c:pt idx="4">
                  <c:v>3.4680851063829787</c:v>
                </c:pt>
                <c:pt idx="5">
                  <c:v>2.7446808510638299</c:v>
                </c:pt>
                <c:pt idx="6">
                  <c:v>2.7659574468085109</c:v>
                </c:pt>
                <c:pt idx="7">
                  <c:v>3.1276595744680851</c:v>
                </c:pt>
                <c:pt idx="8">
                  <c:v>3.1276595744680851</c:v>
                </c:pt>
                <c:pt idx="9">
                  <c:v>3.5106382978723403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A0-473C-BA09-A6228AC87D58}"/>
            </c:ext>
          </c:extLst>
        </c:ser>
        <c:ser>
          <c:idx val="2"/>
          <c:order val="2"/>
          <c:tx>
            <c:strRef>
              <c:f>'лепестковая диаграмма'!$D$1</c:f>
              <c:strCache>
                <c:ptCount val="1"/>
                <c:pt idx="0">
                  <c:v>Опытные инвесторы/Улучшатели жилищных условий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'лепестковая диаграмма'!$A$2:$A$11</c:f>
              <c:strCache>
                <c:ptCount val="10"/>
                <c:pt idx="0">
                  <c:v>Транспортная доступность и Близость к метро</c:v>
                </c:pt>
                <c:pt idx="1">
                  <c:v>Цена</c:v>
                </c:pt>
                <c:pt idx="2">
                  <c:v>Местоположение</c:v>
                </c:pt>
                <c:pt idx="3">
                  <c:v>Инфраструктура</c:v>
                </c:pt>
                <c:pt idx="4">
                  <c:v>Планировка квартиры</c:v>
                </c:pt>
                <c:pt idx="5">
                  <c:v>Сроки сдачи объекта</c:v>
                </c:pt>
                <c:pt idx="6">
                  <c:v>Дизайн ЖК</c:v>
                </c:pt>
                <c:pt idx="7">
                  <c:v>Репутация застройщика</c:v>
                </c:pt>
                <c:pt idx="8">
                  <c:v>Придомовая территория</c:v>
                </c:pt>
                <c:pt idx="9">
                  <c:v>Наличие парковки</c:v>
                </c:pt>
              </c:strCache>
            </c:strRef>
          </c:cat>
          <c:val>
            <c:numRef>
              <c:f>'лепестковая диаграмма'!$D$2:$D$11</c:f>
              <c:numCache>
                <c:formatCode>General</c:formatCode>
                <c:ptCount val="10"/>
                <c:pt idx="0">
                  <c:v>3.1333333333333333</c:v>
                </c:pt>
                <c:pt idx="1">
                  <c:v>2.3333333333333335</c:v>
                </c:pt>
                <c:pt idx="2">
                  <c:v>3.0666666666666669</c:v>
                </c:pt>
                <c:pt idx="3">
                  <c:v>2.3333333333333335</c:v>
                </c:pt>
                <c:pt idx="4">
                  <c:v>2.6666666666666665</c:v>
                </c:pt>
                <c:pt idx="5">
                  <c:v>2.6</c:v>
                </c:pt>
                <c:pt idx="6">
                  <c:v>2.7333333333333334</c:v>
                </c:pt>
                <c:pt idx="7">
                  <c:v>2.8</c:v>
                </c:pt>
                <c:pt idx="8">
                  <c:v>2.6</c:v>
                </c:pt>
                <c:pt idx="9">
                  <c:v>3.1333333333333333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3A0-473C-BA09-A6228AC87D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0870623"/>
        <c:axId val="1790872063"/>
      </c:radarChart>
      <c:catAx>
        <c:axId val="1790870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790872063"/>
        <c:crosses val="autoZero"/>
        <c:auto val="1"/>
        <c:lblAlgn val="ctr"/>
        <c:lblOffset val="100"/>
        <c:noMultiLvlLbl val="0"/>
      </c:catAx>
      <c:valAx>
        <c:axId val="1790872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790870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368075456998971"/>
          <c:y val="0.76823909328244755"/>
          <c:w val="0.72802129415801831"/>
          <c:h val="0.205129748262159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ru-RU" altLang="zh-CN" sz="1400" b="0" i="0" u="none" strike="noStrike" baseline="0">
                <a:solidFill>
                  <a:sysClr val="windowText" lastClr="000000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Удовлетворенность</a:t>
            </a:r>
            <a:r>
              <a:rPr lang="ru-RU" altLang="zh-CN" sz="1400" b="0" i="0" u="none" strike="noStrike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endParaRPr lang="zh-CN" altLang="en-US" sz="140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23363349600305397"/>
          <c:y val="1.67362815952560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 alt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0483148014785638E-2"/>
          <c:y val="9.2881317335693464E-2"/>
          <c:w val="0.62666895667597178"/>
          <c:h val="0.83372494294824395"/>
        </c:manualLayout>
      </c:layout>
      <c:scatterChart>
        <c:scatterStyle val="lineMarker"/>
        <c:varyColors val="0"/>
        <c:ser>
          <c:idx val="0"/>
          <c:order val="0"/>
          <c:tx>
            <c:strRef>
              <c:f>ПИК!$A$37</c:f>
              <c:strCache>
                <c:ptCount val="1"/>
                <c:pt idx="0">
                  <c:v>Цена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ПИК!$B$37</c:f>
              <c:numCache>
                <c:formatCode>General</c:formatCode>
                <c:ptCount val="1"/>
                <c:pt idx="0">
                  <c:v>3.161290322580645</c:v>
                </c:pt>
              </c:numCache>
            </c:numRef>
          </c:xVal>
          <c:yVal>
            <c:numRef>
              <c:f>ПИК!$C$37</c:f>
              <c:numCache>
                <c:formatCode>General</c:formatCode>
                <c:ptCount val="1"/>
                <c:pt idx="0">
                  <c:v>2.5161290322580645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449-4085-9E57-92161E2C77E9}"/>
            </c:ext>
          </c:extLst>
        </c:ser>
        <c:ser>
          <c:idx val="1"/>
          <c:order val="1"/>
          <c:tx>
            <c:strRef>
              <c:f>ПИК!$A$38</c:f>
              <c:strCache>
                <c:ptCount val="1"/>
                <c:pt idx="0">
                  <c:v>Местоположение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ПИК!$B$38</c:f>
              <c:numCache>
                <c:formatCode>General</c:formatCode>
                <c:ptCount val="1"/>
                <c:pt idx="0">
                  <c:v>3.2580645161290325</c:v>
                </c:pt>
              </c:numCache>
            </c:numRef>
          </c:xVal>
          <c:yVal>
            <c:numRef>
              <c:f>ПИК!$C$38</c:f>
              <c:numCache>
                <c:formatCode>General</c:formatCode>
                <c:ptCount val="1"/>
                <c:pt idx="0">
                  <c:v>3.3548387096774195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5449-4085-9E57-92161E2C77E9}"/>
            </c:ext>
          </c:extLst>
        </c:ser>
        <c:ser>
          <c:idx val="2"/>
          <c:order val="2"/>
          <c:tx>
            <c:strRef>
              <c:f>ПИК!$A$39</c:f>
              <c:strCache>
                <c:ptCount val="1"/>
                <c:pt idx="0">
                  <c:v>Инфраструктура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ПИК!$B$39</c:f>
              <c:numCache>
                <c:formatCode>General</c:formatCode>
                <c:ptCount val="1"/>
                <c:pt idx="0">
                  <c:v>2.903225806451613</c:v>
                </c:pt>
              </c:numCache>
            </c:numRef>
          </c:xVal>
          <c:yVal>
            <c:numRef>
              <c:f>ПИК!$C$39</c:f>
              <c:numCache>
                <c:formatCode>General</c:formatCode>
                <c:ptCount val="1"/>
                <c:pt idx="0">
                  <c:v>3.225806451612903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5449-4085-9E57-92161E2C77E9}"/>
            </c:ext>
          </c:extLst>
        </c:ser>
        <c:ser>
          <c:idx val="3"/>
          <c:order val="3"/>
          <c:tx>
            <c:strRef>
              <c:f>ПИК!$A$40</c:f>
              <c:strCache>
                <c:ptCount val="1"/>
                <c:pt idx="0">
                  <c:v>Транспорт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ПИК!$B$40</c:f>
              <c:numCache>
                <c:formatCode>General</c:formatCode>
                <c:ptCount val="1"/>
                <c:pt idx="0">
                  <c:v>3.3870967741935485</c:v>
                </c:pt>
              </c:numCache>
            </c:numRef>
          </c:xVal>
          <c:yVal>
            <c:numRef>
              <c:f>ПИК!$C$40</c:f>
              <c:numCache>
                <c:formatCode>General</c:formatCode>
                <c:ptCount val="1"/>
                <c:pt idx="0">
                  <c:v>3.064516129032258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5449-4085-9E57-92161E2C77E9}"/>
            </c:ext>
          </c:extLst>
        </c:ser>
        <c:ser>
          <c:idx val="4"/>
          <c:order val="4"/>
          <c:tx>
            <c:strRef>
              <c:f>ПИК!$A$41</c:f>
              <c:strCache>
                <c:ptCount val="1"/>
                <c:pt idx="0">
                  <c:v>Дизайн ЖК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ПИК!$B$41</c:f>
              <c:numCache>
                <c:formatCode>General</c:formatCode>
                <c:ptCount val="1"/>
                <c:pt idx="0">
                  <c:v>3.032258064516129</c:v>
                </c:pt>
              </c:numCache>
            </c:numRef>
          </c:xVal>
          <c:yVal>
            <c:numRef>
              <c:f>ПИК!$C$41</c:f>
              <c:numCache>
                <c:formatCode>General</c:formatCode>
                <c:ptCount val="1"/>
                <c:pt idx="0">
                  <c:v>2.967741935483871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5449-4085-9E57-92161E2C77E9}"/>
            </c:ext>
          </c:extLst>
        </c:ser>
        <c:ser>
          <c:idx val="5"/>
          <c:order val="5"/>
          <c:tx>
            <c:strRef>
              <c:f>ПИК!$A$42</c:f>
              <c:strCache>
                <c:ptCount val="1"/>
                <c:pt idx="0">
                  <c:v>Планировка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ПИК!$B$42</c:f>
              <c:numCache>
                <c:formatCode>General</c:formatCode>
                <c:ptCount val="1"/>
                <c:pt idx="0">
                  <c:v>3.032258064516129</c:v>
                </c:pt>
              </c:numCache>
            </c:numRef>
          </c:xVal>
          <c:yVal>
            <c:numRef>
              <c:f>ПИК!$C$42</c:f>
              <c:numCache>
                <c:formatCode>General</c:formatCode>
                <c:ptCount val="1"/>
                <c:pt idx="0">
                  <c:v>2.6129032258064515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5449-4085-9E57-92161E2C77E9}"/>
            </c:ext>
          </c:extLst>
        </c:ser>
        <c:ser>
          <c:idx val="6"/>
          <c:order val="6"/>
          <c:tx>
            <c:strRef>
              <c:f>ПИК!$A$43</c:f>
              <c:strCache>
                <c:ptCount val="1"/>
                <c:pt idx="0">
                  <c:v>Придомовая терр-рия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ПИК!$B$43</c:f>
              <c:numCache>
                <c:formatCode>General</c:formatCode>
                <c:ptCount val="1"/>
                <c:pt idx="0">
                  <c:v>3.161290322580645</c:v>
                </c:pt>
              </c:numCache>
            </c:numRef>
          </c:xVal>
          <c:yVal>
            <c:numRef>
              <c:f>ПИК!$C$43</c:f>
              <c:numCache>
                <c:formatCode>General</c:formatCode>
                <c:ptCount val="1"/>
                <c:pt idx="0">
                  <c:v>2.806451612903226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5449-4085-9E57-92161E2C77E9}"/>
            </c:ext>
          </c:extLst>
        </c:ser>
        <c:ser>
          <c:idx val="7"/>
          <c:order val="7"/>
          <c:tx>
            <c:strRef>
              <c:f>ПИК!$A$44</c:f>
              <c:strCache>
                <c:ptCount val="1"/>
                <c:pt idx="0">
                  <c:v>Репутация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ПИК!$B$44</c:f>
              <c:numCache>
                <c:formatCode>General</c:formatCode>
                <c:ptCount val="1"/>
                <c:pt idx="0">
                  <c:v>3.2903225806451615</c:v>
                </c:pt>
              </c:numCache>
            </c:numRef>
          </c:xVal>
          <c:yVal>
            <c:numRef>
              <c:f>ПИК!$C$44</c:f>
              <c:numCache>
                <c:formatCode>General</c:formatCode>
                <c:ptCount val="1"/>
                <c:pt idx="0">
                  <c:v>2.967741935483871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5449-4085-9E57-92161E2C77E9}"/>
            </c:ext>
          </c:extLst>
        </c:ser>
        <c:ser>
          <c:idx val="8"/>
          <c:order val="8"/>
          <c:tx>
            <c:strRef>
              <c:f>ПИК!$A$45</c:f>
              <c:strCache>
                <c:ptCount val="1"/>
                <c:pt idx="0">
                  <c:v>Парковка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ПИК!$B$45</c:f>
              <c:numCache>
                <c:formatCode>General</c:formatCode>
                <c:ptCount val="1"/>
                <c:pt idx="0">
                  <c:v>3.4838709677419355</c:v>
                </c:pt>
              </c:numCache>
            </c:numRef>
          </c:xVal>
          <c:yVal>
            <c:numRef>
              <c:f>ПИК!$C$45</c:f>
              <c:numCache>
                <c:formatCode>General</c:formatCode>
                <c:ptCount val="1"/>
                <c:pt idx="0">
                  <c:v>2.967741935483871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5449-4085-9E57-92161E2C77E9}"/>
            </c:ext>
          </c:extLst>
        </c:ser>
        <c:ser>
          <c:idx val="9"/>
          <c:order val="9"/>
          <c:tx>
            <c:strRef>
              <c:f>ПИК!$A$46</c:f>
              <c:strCache>
                <c:ptCount val="1"/>
                <c:pt idx="0">
                  <c:v>Сроки сдачи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ПИК!$B$46</c:f>
              <c:numCache>
                <c:formatCode>General</c:formatCode>
                <c:ptCount val="1"/>
                <c:pt idx="0">
                  <c:v>2.6451612903225805</c:v>
                </c:pt>
              </c:numCache>
            </c:numRef>
          </c:xVal>
          <c:yVal>
            <c:numRef>
              <c:f>ПИК!$C$46</c:f>
              <c:numCache>
                <c:formatCode>General</c:formatCode>
                <c:ptCount val="1"/>
                <c:pt idx="0">
                  <c:v>2.5806451612903225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5449-4085-9E57-92161E2C77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6353119"/>
        <c:axId val="456355199"/>
      </c:scatterChart>
      <c:valAx>
        <c:axId val="456353119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altLang="zh-CN" sz="1400" b="0" i="0" u="none" strike="noStrike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Важность</a:t>
                </a:r>
                <a:r>
                  <a:rPr lang="ru-RU" altLang="zh-CN" sz="1400" b="0" i="0" u="none" strike="noStrike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endParaRPr lang="zh-CN" altLang="en-US" sz="14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57568051092247363"/>
              <c:y val="0.450092066596920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 alt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456355199"/>
        <c:crossesAt val="2.5"/>
        <c:crossBetween val="midCat"/>
        <c:majorUnit val="0.5"/>
      </c:valAx>
      <c:valAx>
        <c:axId val="456355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456353119"/>
        <c:crossesAt val="2.5"/>
        <c:crossBetween val="midCat"/>
        <c:majorUnit val="0.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621698887236539"/>
          <c:y val="8.3682178887795278E-2"/>
          <c:w val="0.2937829832618189"/>
          <c:h val="0.8543924807250655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ru-RU" altLang="zh-CN" sz="1400" b="0" i="0" u="none" strike="noStrike" baseline="0">
                <a:solidFill>
                  <a:sysClr val="windowText" lastClr="000000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Удовлетворенность</a:t>
            </a:r>
            <a:r>
              <a:rPr lang="ru-RU" altLang="zh-CN" sz="1400" b="0" i="0" u="none" strike="noStrike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endParaRPr lang="zh-CN" altLang="en-US" sz="140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23363349600305397"/>
          <c:y val="1.67362815952560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 alt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0483148014785638E-2"/>
          <c:y val="9.2881317335693464E-2"/>
          <c:w val="0.62666895667597178"/>
          <c:h val="0.83372494294824395"/>
        </c:manualLayout>
      </c:layout>
      <c:scatterChart>
        <c:scatterStyle val="lineMarker"/>
        <c:varyColors val="0"/>
        <c:ser>
          <c:idx val="0"/>
          <c:order val="0"/>
          <c:tx>
            <c:strRef>
              <c:f>Самолет!$B$20</c:f>
              <c:strCache>
                <c:ptCount val="1"/>
                <c:pt idx="0">
                  <c:v>Цена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Самолет!$C$20</c:f>
              <c:numCache>
                <c:formatCode>General</c:formatCode>
                <c:ptCount val="1"/>
                <c:pt idx="0">
                  <c:v>2.9230769230769229</c:v>
                </c:pt>
              </c:numCache>
            </c:numRef>
          </c:xVal>
          <c:yVal>
            <c:numRef>
              <c:f>Самолет!$D$20</c:f>
              <c:numCache>
                <c:formatCode>General</c:formatCode>
                <c:ptCount val="1"/>
                <c:pt idx="0">
                  <c:v>2.9230769230769229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BD00-40EB-9E65-18020A99A63D}"/>
            </c:ext>
          </c:extLst>
        </c:ser>
        <c:ser>
          <c:idx val="1"/>
          <c:order val="1"/>
          <c:tx>
            <c:strRef>
              <c:f>Самолет!$B$21</c:f>
              <c:strCache>
                <c:ptCount val="1"/>
                <c:pt idx="0">
                  <c:v>Местоположение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Самолет!$C$21</c:f>
              <c:numCache>
                <c:formatCode>General</c:formatCode>
                <c:ptCount val="1"/>
                <c:pt idx="0">
                  <c:v>2.8461538461538463</c:v>
                </c:pt>
              </c:numCache>
            </c:numRef>
          </c:xVal>
          <c:yVal>
            <c:numRef>
              <c:f>Самолет!$D$21</c:f>
              <c:numCache>
                <c:formatCode>General</c:formatCode>
                <c:ptCount val="1"/>
                <c:pt idx="0">
                  <c:v>3.3076923076923075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BD00-40EB-9E65-18020A99A63D}"/>
            </c:ext>
          </c:extLst>
        </c:ser>
        <c:ser>
          <c:idx val="2"/>
          <c:order val="2"/>
          <c:tx>
            <c:strRef>
              <c:f>Самолет!$B$22</c:f>
              <c:strCache>
                <c:ptCount val="1"/>
                <c:pt idx="0">
                  <c:v>Инфраструктура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Самолет!$C$22</c:f>
              <c:numCache>
                <c:formatCode>General</c:formatCode>
                <c:ptCount val="1"/>
                <c:pt idx="0">
                  <c:v>2.9230769230769229</c:v>
                </c:pt>
              </c:numCache>
            </c:numRef>
          </c:xVal>
          <c:yVal>
            <c:numRef>
              <c:f>Самолет!$D$22</c:f>
              <c:numCache>
                <c:formatCode>General</c:formatCode>
                <c:ptCount val="1"/>
                <c:pt idx="0">
                  <c:v>3.1538461538461537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BD00-40EB-9E65-18020A99A63D}"/>
            </c:ext>
          </c:extLst>
        </c:ser>
        <c:ser>
          <c:idx val="3"/>
          <c:order val="3"/>
          <c:tx>
            <c:strRef>
              <c:f>Самолет!$B$23</c:f>
              <c:strCache>
                <c:ptCount val="1"/>
                <c:pt idx="0">
                  <c:v>Транспорт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Самолет!$C$23</c:f>
              <c:numCache>
                <c:formatCode>General</c:formatCode>
                <c:ptCount val="1"/>
                <c:pt idx="0">
                  <c:v>3.1538461538461537</c:v>
                </c:pt>
              </c:numCache>
            </c:numRef>
          </c:xVal>
          <c:yVal>
            <c:numRef>
              <c:f>Самолет!$D$23</c:f>
              <c:numCache>
                <c:formatCode>General</c:formatCode>
                <c:ptCount val="1"/>
                <c:pt idx="0">
                  <c:v>2.4615384615384617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BD00-40EB-9E65-18020A99A63D}"/>
            </c:ext>
          </c:extLst>
        </c:ser>
        <c:ser>
          <c:idx val="4"/>
          <c:order val="4"/>
          <c:tx>
            <c:strRef>
              <c:f>Самолет!$B$24</c:f>
              <c:strCache>
                <c:ptCount val="1"/>
                <c:pt idx="0">
                  <c:v>Дизайн ЖК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Самолет!$C$24</c:f>
              <c:numCache>
                <c:formatCode>General</c:formatCode>
                <c:ptCount val="1"/>
                <c:pt idx="0">
                  <c:v>3.0769230769230771</c:v>
                </c:pt>
              </c:numCache>
            </c:numRef>
          </c:xVal>
          <c:yVal>
            <c:numRef>
              <c:f>Самолет!$D$24</c:f>
              <c:numCache>
                <c:formatCode>General</c:formatCode>
                <c:ptCount val="1"/>
                <c:pt idx="0">
                  <c:v>2.6923076923076925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BD00-40EB-9E65-18020A99A63D}"/>
            </c:ext>
          </c:extLst>
        </c:ser>
        <c:ser>
          <c:idx val="5"/>
          <c:order val="5"/>
          <c:tx>
            <c:strRef>
              <c:f>Самолет!$B$25</c:f>
              <c:strCache>
                <c:ptCount val="1"/>
                <c:pt idx="0">
                  <c:v>Планировка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Самолет!$C$25</c:f>
              <c:numCache>
                <c:formatCode>General</c:formatCode>
                <c:ptCount val="1"/>
                <c:pt idx="0">
                  <c:v>3</c:v>
                </c:pt>
              </c:numCache>
            </c:numRef>
          </c:xVal>
          <c:yVal>
            <c:numRef>
              <c:f>Самолет!$D$25</c:f>
              <c:numCache>
                <c:formatCode>General</c:formatCode>
                <c:ptCount val="1"/>
                <c:pt idx="0">
                  <c:v>2.6923076923076925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BD00-40EB-9E65-18020A99A63D}"/>
            </c:ext>
          </c:extLst>
        </c:ser>
        <c:ser>
          <c:idx val="6"/>
          <c:order val="6"/>
          <c:tx>
            <c:strRef>
              <c:f>Самолет!$B$26</c:f>
              <c:strCache>
                <c:ptCount val="1"/>
                <c:pt idx="0">
                  <c:v>Придомовая терр-рия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Самолет!$C$26</c:f>
              <c:numCache>
                <c:formatCode>General</c:formatCode>
                <c:ptCount val="1"/>
                <c:pt idx="0">
                  <c:v>3.1538461538461537</c:v>
                </c:pt>
              </c:numCache>
            </c:numRef>
          </c:xVal>
          <c:yVal>
            <c:numRef>
              <c:f>Самолет!$D$26</c:f>
              <c:numCache>
                <c:formatCode>General</c:formatCode>
                <c:ptCount val="1"/>
                <c:pt idx="0">
                  <c:v>2.9230769230769229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BD00-40EB-9E65-18020A99A63D}"/>
            </c:ext>
          </c:extLst>
        </c:ser>
        <c:ser>
          <c:idx val="7"/>
          <c:order val="7"/>
          <c:tx>
            <c:strRef>
              <c:f>Самолет!$B$27</c:f>
              <c:strCache>
                <c:ptCount val="1"/>
                <c:pt idx="0">
                  <c:v>Репутация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Самолет!$C$27</c:f>
              <c:numCache>
                <c:formatCode>General</c:formatCode>
                <c:ptCount val="1"/>
                <c:pt idx="0">
                  <c:v>3.5384615384615383</c:v>
                </c:pt>
              </c:numCache>
            </c:numRef>
          </c:xVal>
          <c:yVal>
            <c:numRef>
              <c:f>Самолет!$D$27</c:f>
              <c:numCache>
                <c:formatCode>General</c:formatCode>
                <c:ptCount val="1"/>
                <c:pt idx="0">
                  <c:v>3.4615384615384617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BD00-40EB-9E65-18020A99A63D}"/>
            </c:ext>
          </c:extLst>
        </c:ser>
        <c:ser>
          <c:idx val="8"/>
          <c:order val="8"/>
          <c:tx>
            <c:strRef>
              <c:f>Самолет!$B$28</c:f>
              <c:strCache>
                <c:ptCount val="1"/>
                <c:pt idx="0">
                  <c:v>Парковка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Самолет!$C$28</c:f>
              <c:numCache>
                <c:formatCode>General</c:formatCode>
                <c:ptCount val="1"/>
                <c:pt idx="0">
                  <c:v>2.7692307692307692</c:v>
                </c:pt>
              </c:numCache>
            </c:numRef>
          </c:xVal>
          <c:yVal>
            <c:numRef>
              <c:f>Самолет!$D$28</c:f>
              <c:numCache>
                <c:formatCode>General</c:formatCode>
                <c:ptCount val="1"/>
                <c:pt idx="0">
                  <c:v>3.0769230769230771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BD00-40EB-9E65-18020A99A63D}"/>
            </c:ext>
          </c:extLst>
        </c:ser>
        <c:ser>
          <c:idx val="9"/>
          <c:order val="9"/>
          <c:tx>
            <c:strRef>
              <c:f>Самолет!$B$29</c:f>
              <c:strCache>
                <c:ptCount val="1"/>
                <c:pt idx="0">
                  <c:v>Сроки сдачи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Самолет!$C$29</c:f>
              <c:numCache>
                <c:formatCode>General</c:formatCode>
                <c:ptCount val="1"/>
                <c:pt idx="0">
                  <c:v>3.5384615384615383</c:v>
                </c:pt>
              </c:numCache>
            </c:numRef>
          </c:xVal>
          <c:yVal>
            <c:numRef>
              <c:f>Самолет!$D$29</c:f>
              <c:numCache>
                <c:formatCode>General</c:formatCode>
                <c:ptCount val="1"/>
                <c:pt idx="0">
                  <c:v>2.6923076923076925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BD00-40EB-9E65-18020A99A6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6353119"/>
        <c:axId val="456355199"/>
      </c:scatterChart>
      <c:valAx>
        <c:axId val="456353119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altLang="zh-CN" sz="1400" b="0" i="0" u="none" strike="noStrike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Важность</a:t>
                </a:r>
                <a:r>
                  <a:rPr lang="ru-RU" altLang="zh-CN" sz="1400" b="0" i="0" u="none" strike="noStrike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endParaRPr lang="zh-CN" altLang="en-US" sz="14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57568051092247363"/>
              <c:y val="0.450092066596920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 alt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456355199"/>
        <c:crossesAt val="2.5"/>
        <c:crossBetween val="midCat"/>
        <c:majorUnit val="0.5"/>
      </c:valAx>
      <c:valAx>
        <c:axId val="456355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456353119"/>
        <c:crossesAt val="2.5"/>
        <c:crossBetween val="midCat"/>
        <c:majorUnit val="0.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621698887236539"/>
          <c:y val="8.3682178887795278E-2"/>
          <c:w val="0.26982141378138397"/>
          <c:h val="0.6949844160104986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ru-RU" altLang="zh-CN" sz="1400" b="0" i="0" u="none" strike="noStrike" baseline="0">
                <a:solidFill>
                  <a:sysClr val="windowText" lastClr="000000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Удовлетворенность</a:t>
            </a:r>
            <a:r>
              <a:rPr lang="ru-RU" altLang="zh-CN" sz="1400" b="0" i="0" u="none" strike="noStrike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endParaRPr lang="zh-CN" altLang="en-US" sz="140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23363349600305397"/>
          <c:y val="1.67362815952560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 alt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0483148014785638E-2"/>
          <c:y val="9.2881317335693464E-2"/>
          <c:w val="0.62666895667597178"/>
          <c:h val="0.83372494294824395"/>
        </c:manualLayout>
      </c:layout>
      <c:scatterChart>
        <c:scatterStyle val="lineMarker"/>
        <c:varyColors val="0"/>
        <c:ser>
          <c:idx val="0"/>
          <c:order val="0"/>
          <c:tx>
            <c:strRef>
              <c:f>Level!$C$27</c:f>
              <c:strCache>
                <c:ptCount val="1"/>
                <c:pt idx="0">
                  <c:v>Цена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Level!$D$27</c:f>
              <c:numCache>
                <c:formatCode>General</c:formatCode>
                <c:ptCount val="1"/>
                <c:pt idx="0">
                  <c:v>3.9</c:v>
                </c:pt>
              </c:numCache>
            </c:numRef>
          </c:xVal>
          <c:yVal>
            <c:numRef>
              <c:f>Level!$E$27</c:f>
              <c:numCache>
                <c:formatCode>General</c:formatCode>
                <c:ptCount val="1"/>
                <c:pt idx="0">
                  <c:v>3.3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BF02-4266-9F48-D311B3DCAEDE}"/>
            </c:ext>
          </c:extLst>
        </c:ser>
        <c:ser>
          <c:idx val="1"/>
          <c:order val="1"/>
          <c:tx>
            <c:strRef>
              <c:f>Level!$C$28</c:f>
              <c:strCache>
                <c:ptCount val="1"/>
                <c:pt idx="0">
                  <c:v>Местоположение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Level!$D$28</c:f>
              <c:numCache>
                <c:formatCode>General</c:formatCode>
                <c:ptCount val="1"/>
                <c:pt idx="0">
                  <c:v>4</c:v>
                </c:pt>
              </c:numCache>
            </c:numRef>
          </c:xVal>
          <c:yVal>
            <c:numRef>
              <c:f>Level!$E$28</c:f>
              <c:numCache>
                <c:formatCode>General</c:formatCode>
                <c:ptCount val="1"/>
                <c:pt idx="0">
                  <c:v>3.55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BF02-4266-9F48-D311B3DCAEDE}"/>
            </c:ext>
          </c:extLst>
        </c:ser>
        <c:ser>
          <c:idx val="2"/>
          <c:order val="2"/>
          <c:tx>
            <c:strRef>
              <c:f>Level!$C$29</c:f>
              <c:strCache>
                <c:ptCount val="1"/>
                <c:pt idx="0">
                  <c:v>Инфраструктура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Level!$D$29</c:f>
              <c:numCache>
                <c:formatCode>General</c:formatCode>
                <c:ptCount val="1"/>
                <c:pt idx="0">
                  <c:v>4.0999999999999996</c:v>
                </c:pt>
              </c:numCache>
            </c:numRef>
          </c:xVal>
          <c:yVal>
            <c:numRef>
              <c:f>Level!$E$29</c:f>
              <c:numCache>
                <c:formatCode>General</c:formatCode>
                <c:ptCount val="1"/>
                <c:pt idx="0">
                  <c:v>3.25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BF02-4266-9F48-D311B3DCAEDE}"/>
            </c:ext>
          </c:extLst>
        </c:ser>
        <c:ser>
          <c:idx val="3"/>
          <c:order val="3"/>
          <c:tx>
            <c:strRef>
              <c:f>Level!$C$30</c:f>
              <c:strCache>
                <c:ptCount val="1"/>
                <c:pt idx="0">
                  <c:v>Транспорт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Level!$D$30</c:f>
              <c:numCache>
                <c:formatCode>General</c:formatCode>
                <c:ptCount val="1"/>
                <c:pt idx="0">
                  <c:v>3.75</c:v>
                </c:pt>
              </c:numCache>
            </c:numRef>
          </c:xVal>
          <c:yVal>
            <c:numRef>
              <c:f>Level!$E$30</c:f>
              <c:numCache>
                <c:formatCode>General</c:formatCode>
                <c:ptCount val="1"/>
                <c:pt idx="0">
                  <c:v>3.65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BF02-4266-9F48-D311B3DCAEDE}"/>
            </c:ext>
          </c:extLst>
        </c:ser>
        <c:ser>
          <c:idx val="4"/>
          <c:order val="4"/>
          <c:tx>
            <c:strRef>
              <c:f>Level!$C$31</c:f>
              <c:strCache>
                <c:ptCount val="1"/>
                <c:pt idx="0">
                  <c:v>Дизайн ЖК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Level!$D$31</c:f>
              <c:numCache>
                <c:formatCode>General</c:formatCode>
                <c:ptCount val="1"/>
                <c:pt idx="0">
                  <c:v>3.5</c:v>
                </c:pt>
              </c:numCache>
            </c:numRef>
          </c:xVal>
          <c:yVal>
            <c:numRef>
              <c:f>Level!$E$31</c:f>
              <c:numCache>
                <c:formatCode>General</c:formatCode>
                <c:ptCount val="1"/>
                <c:pt idx="0">
                  <c:v>3.95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BF02-4266-9F48-D311B3DCAEDE}"/>
            </c:ext>
          </c:extLst>
        </c:ser>
        <c:ser>
          <c:idx val="5"/>
          <c:order val="5"/>
          <c:tx>
            <c:strRef>
              <c:f>Level!$C$32</c:f>
              <c:strCache>
                <c:ptCount val="1"/>
                <c:pt idx="0">
                  <c:v>Планировка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Level!$D$32</c:f>
              <c:numCache>
                <c:formatCode>General</c:formatCode>
                <c:ptCount val="1"/>
                <c:pt idx="0">
                  <c:v>3.95</c:v>
                </c:pt>
              </c:numCache>
            </c:numRef>
          </c:xVal>
          <c:yVal>
            <c:numRef>
              <c:f>Level!$E$32</c:f>
              <c:numCache>
                <c:formatCode>General</c:formatCode>
                <c:ptCount val="1"/>
                <c:pt idx="0">
                  <c:v>3.3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BF02-4266-9F48-D311B3DCAEDE}"/>
            </c:ext>
          </c:extLst>
        </c:ser>
        <c:ser>
          <c:idx val="6"/>
          <c:order val="6"/>
          <c:tx>
            <c:strRef>
              <c:f>Level!$C$33</c:f>
              <c:strCache>
                <c:ptCount val="1"/>
                <c:pt idx="0">
                  <c:v>Придомовая терр-рия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Level!$D$33</c:f>
              <c:numCache>
                <c:formatCode>General</c:formatCode>
                <c:ptCount val="1"/>
                <c:pt idx="0">
                  <c:v>3.25</c:v>
                </c:pt>
              </c:numCache>
            </c:numRef>
          </c:xVal>
          <c:yVal>
            <c:numRef>
              <c:f>Level!$E$33</c:f>
              <c:numCache>
                <c:formatCode>General</c:formatCode>
                <c:ptCount val="1"/>
                <c:pt idx="0">
                  <c:v>3.25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BF02-4266-9F48-D311B3DCAEDE}"/>
            </c:ext>
          </c:extLst>
        </c:ser>
        <c:ser>
          <c:idx val="7"/>
          <c:order val="7"/>
          <c:tx>
            <c:strRef>
              <c:f>Level!$C$34</c:f>
              <c:strCache>
                <c:ptCount val="1"/>
                <c:pt idx="0">
                  <c:v>Репутация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Level!$D$34</c:f>
              <c:numCache>
                <c:formatCode>General</c:formatCode>
                <c:ptCount val="1"/>
                <c:pt idx="0">
                  <c:v>3.5</c:v>
                </c:pt>
              </c:numCache>
            </c:numRef>
          </c:xVal>
          <c:yVal>
            <c:numRef>
              <c:f>Level!$E$34</c:f>
              <c:numCache>
                <c:formatCode>General</c:formatCode>
                <c:ptCount val="1"/>
                <c:pt idx="0">
                  <c:v>3.9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BF02-4266-9F48-D311B3DCAEDE}"/>
            </c:ext>
          </c:extLst>
        </c:ser>
        <c:ser>
          <c:idx val="8"/>
          <c:order val="8"/>
          <c:tx>
            <c:strRef>
              <c:f>Level!$C$35</c:f>
              <c:strCache>
                <c:ptCount val="1"/>
                <c:pt idx="0">
                  <c:v>Парковка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Level!$D$35</c:f>
              <c:numCache>
                <c:formatCode>General</c:formatCode>
                <c:ptCount val="1"/>
                <c:pt idx="0">
                  <c:v>3.95</c:v>
                </c:pt>
              </c:numCache>
            </c:numRef>
          </c:xVal>
          <c:yVal>
            <c:numRef>
              <c:f>Level!$E$35</c:f>
              <c:numCache>
                <c:formatCode>General</c:formatCode>
                <c:ptCount val="1"/>
                <c:pt idx="0">
                  <c:v>3.6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BF02-4266-9F48-D311B3DCAEDE}"/>
            </c:ext>
          </c:extLst>
        </c:ser>
        <c:ser>
          <c:idx val="9"/>
          <c:order val="9"/>
          <c:tx>
            <c:strRef>
              <c:f>Level!$C$36</c:f>
              <c:strCache>
                <c:ptCount val="1"/>
                <c:pt idx="0">
                  <c:v>Сроки сдачи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Level!$D$36</c:f>
              <c:numCache>
                <c:formatCode>General</c:formatCode>
                <c:ptCount val="1"/>
                <c:pt idx="0">
                  <c:v>3.35</c:v>
                </c:pt>
              </c:numCache>
            </c:numRef>
          </c:xVal>
          <c:yVal>
            <c:numRef>
              <c:f>Level!$E$36</c:f>
              <c:numCache>
                <c:formatCode>General</c:formatCode>
                <c:ptCount val="1"/>
                <c:pt idx="0">
                  <c:v>3.65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BF02-4266-9F48-D311B3DCAE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6353119"/>
        <c:axId val="456355199"/>
      </c:scatterChart>
      <c:valAx>
        <c:axId val="456353119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altLang="zh-CN" sz="1400" b="0" i="0" u="none" strike="noStrike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Важность</a:t>
                </a:r>
                <a:r>
                  <a:rPr lang="ru-RU" altLang="zh-CN" sz="1400" b="0" i="0" u="none" strike="noStrike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endParaRPr lang="zh-CN" altLang="en-US" sz="14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57568051092247363"/>
              <c:y val="0.450092066596920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 alt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456355199"/>
        <c:crossesAt val="2.5"/>
        <c:crossBetween val="midCat"/>
        <c:majorUnit val="0.5"/>
      </c:valAx>
      <c:valAx>
        <c:axId val="456355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456353119"/>
        <c:crossesAt val="2.5"/>
        <c:crossBetween val="midCat"/>
        <c:majorUnit val="0.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621698887236539"/>
          <c:y val="8.3682178887795278E-2"/>
          <c:w val="0.26982141378138397"/>
          <c:h val="0.6949844160104986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ru-RU" altLang="zh-CN" sz="1400" b="0" i="0" u="none" strike="noStrike" baseline="0">
                <a:solidFill>
                  <a:sysClr val="windowText" lastClr="000000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Удовлетворенность</a:t>
            </a:r>
            <a:r>
              <a:rPr lang="ru-RU" altLang="zh-CN" sz="1400" b="0" i="0" u="none" strike="noStrike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endParaRPr lang="zh-CN" altLang="en-US" sz="140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23363349600305397"/>
          <c:y val="1.67362815952560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 alt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0483148014785638E-2"/>
          <c:y val="9.2881317335693464E-2"/>
          <c:w val="0.62666895667597178"/>
          <c:h val="0.83372494294824395"/>
        </c:manualLayout>
      </c:layout>
      <c:scatterChart>
        <c:scatterStyle val="lineMarker"/>
        <c:varyColors val="0"/>
        <c:ser>
          <c:idx val="0"/>
          <c:order val="0"/>
          <c:tx>
            <c:strRef>
              <c:f>ФСК!$C$19</c:f>
              <c:strCache>
                <c:ptCount val="1"/>
                <c:pt idx="0">
                  <c:v>Цена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ФСК!$D$19</c:f>
              <c:numCache>
                <c:formatCode>General</c:formatCode>
                <c:ptCount val="1"/>
                <c:pt idx="0">
                  <c:v>3.5</c:v>
                </c:pt>
              </c:numCache>
            </c:numRef>
          </c:xVal>
          <c:yVal>
            <c:numRef>
              <c:f>ФСК!$E$19</c:f>
              <c:numCache>
                <c:formatCode>General</c:formatCode>
                <c:ptCount val="1"/>
                <c:pt idx="0">
                  <c:v>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414E-4B39-912E-8F16B4FC8E4D}"/>
            </c:ext>
          </c:extLst>
        </c:ser>
        <c:ser>
          <c:idx val="1"/>
          <c:order val="1"/>
          <c:tx>
            <c:strRef>
              <c:f>ФСК!$C$20</c:f>
              <c:strCache>
                <c:ptCount val="1"/>
                <c:pt idx="0">
                  <c:v>Местоположение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ФСК!$D$20</c:f>
              <c:numCache>
                <c:formatCode>General</c:formatCode>
                <c:ptCount val="1"/>
                <c:pt idx="0">
                  <c:v>3.3</c:v>
                </c:pt>
              </c:numCache>
            </c:numRef>
          </c:xVal>
          <c:yVal>
            <c:numRef>
              <c:f>ФСК!$E$20</c:f>
              <c:numCache>
                <c:formatCode>General</c:formatCode>
                <c:ptCount val="1"/>
                <c:pt idx="0">
                  <c:v>3.3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414E-4B39-912E-8F16B4FC8E4D}"/>
            </c:ext>
          </c:extLst>
        </c:ser>
        <c:ser>
          <c:idx val="2"/>
          <c:order val="2"/>
          <c:tx>
            <c:strRef>
              <c:f>ФСК!$C$21</c:f>
              <c:strCache>
                <c:ptCount val="1"/>
                <c:pt idx="0">
                  <c:v>Инфраструктура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ФСК!$D$21</c:f>
              <c:numCache>
                <c:formatCode>General</c:formatCode>
                <c:ptCount val="1"/>
                <c:pt idx="0">
                  <c:v>2.4</c:v>
                </c:pt>
              </c:numCache>
            </c:numRef>
          </c:xVal>
          <c:yVal>
            <c:numRef>
              <c:f>ФСК!$E$21</c:f>
              <c:numCache>
                <c:formatCode>General</c:formatCode>
                <c:ptCount val="1"/>
                <c:pt idx="0">
                  <c:v>2.6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414E-4B39-912E-8F16B4FC8E4D}"/>
            </c:ext>
          </c:extLst>
        </c:ser>
        <c:ser>
          <c:idx val="3"/>
          <c:order val="3"/>
          <c:tx>
            <c:strRef>
              <c:f>ФСК!$C$22</c:f>
              <c:strCache>
                <c:ptCount val="1"/>
                <c:pt idx="0">
                  <c:v>Транспорт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ФСК!$D$22</c:f>
              <c:numCache>
                <c:formatCode>General</c:formatCode>
                <c:ptCount val="1"/>
                <c:pt idx="0">
                  <c:v>3.3</c:v>
                </c:pt>
              </c:numCache>
            </c:numRef>
          </c:xVal>
          <c:yVal>
            <c:numRef>
              <c:f>ФСК!$E$22</c:f>
              <c:numCache>
                <c:formatCode>General</c:formatCode>
                <c:ptCount val="1"/>
                <c:pt idx="0">
                  <c:v>3.8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414E-4B39-912E-8F16B4FC8E4D}"/>
            </c:ext>
          </c:extLst>
        </c:ser>
        <c:ser>
          <c:idx val="4"/>
          <c:order val="4"/>
          <c:tx>
            <c:strRef>
              <c:f>ФСК!$C$23</c:f>
              <c:strCache>
                <c:ptCount val="1"/>
                <c:pt idx="0">
                  <c:v>Дизайн ЖК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ФСК!$D$23</c:f>
              <c:numCache>
                <c:formatCode>General</c:formatCode>
                <c:ptCount val="1"/>
                <c:pt idx="0">
                  <c:v>2.4</c:v>
                </c:pt>
              </c:numCache>
            </c:numRef>
          </c:xVal>
          <c:yVal>
            <c:numRef>
              <c:f>ФСК!$E$23</c:f>
              <c:numCache>
                <c:formatCode>General</c:formatCode>
                <c:ptCount val="1"/>
                <c:pt idx="0">
                  <c:v>3.4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414E-4B39-912E-8F16B4FC8E4D}"/>
            </c:ext>
          </c:extLst>
        </c:ser>
        <c:ser>
          <c:idx val="5"/>
          <c:order val="5"/>
          <c:tx>
            <c:strRef>
              <c:f>ФСК!$C$24</c:f>
              <c:strCache>
                <c:ptCount val="1"/>
                <c:pt idx="0">
                  <c:v>Планировка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ФСК!$D$24</c:f>
              <c:numCache>
                <c:formatCode>General</c:formatCode>
                <c:ptCount val="1"/>
                <c:pt idx="0">
                  <c:v>3.5</c:v>
                </c:pt>
              </c:numCache>
            </c:numRef>
          </c:xVal>
          <c:yVal>
            <c:numRef>
              <c:f>ФСК!$E$24</c:f>
              <c:numCache>
                <c:formatCode>General</c:formatCode>
                <c:ptCount val="1"/>
                <c:pt idx="0">
                  <c:v>2.7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414E-4B39-912E-8F16B4FC8E4D}"/>
            </c:ext>
          </c:extLst>
        </c:ser>
        <c:ser>
          <c:idx val="6"/>
          <c:order val="6"/>
          <c:tx>
            <c:strRef>
              <c:f>ФСК!$C$25</c:f>
              <c:strCache>
                <c:ptCount val="1"/>
                <c:pt idx="0">
                  <c:v>Придомовая терр-рия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ФСК!$D$25</c:f>
              <c:numCache>
                <c:formatCode>General</c:formatCode>
                <c:ptCount val="1"/>
                <c:pt idx="0">
                  <c:v>3.3</c:v>
                </c:pt>
              </c:numCache>
            </c:numRef>
          </c:xVal>
          <c:yVal>
            <c:numRef>
              <c:f>ФСК!$E$25</c:f>
              <c:numCache>
                <c:formatCode>General</c:formatCode>
                <c:ptCount val="1"/>
                <c:pt idx="0">
                  <c:v>2.9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414E-4B39-912E-8F16B4FC8E4D}"/>
            </c:ext>
          </c:extLst>
        </c:ser>
        <c:ser>
          <c:idx val="7"/>
          <c:order val="7"/>
          <c:tx>
            <c:strRef>
              <c:f>ФСК!$C$26</c:f>
              <c:strCache>
                <c:ptCount val="1"/>
                <c:pt idx="0">
                  <c:v>Репутация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ФСК!$D$26</c:f>
              <c:numCache>
                <c:formatCode>General</c:formatCode>
                <c:ptCount val="1"/>
                <c:pt idx="0">
                  <c:v>2.4</c:v>
                </c:pt>
              </c:numCache>
            </c:numRef>
          </c:xVal>
          <c:yVal>
            <c:numRef>
              <c:f>ФСК!$E$26</c:f>
              <c:numCache>
                <c:formatCode>General</c:formatCode>
                <c:ptCount val="1"/>
                <c:pt idx="0">
                  <c:v>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414E-4B39-912E-8F16B4FC8E4D}"/>
            </c:ext>
          </c:extLst>
        </c:ser>
        <c:ser>
          <c:idx val="8"/>
          <c:order val="8"/>
          <c:tx>
            <c:strRef>
              <c:f>ФСК!$C$27</c:f>
              <c:strCache>
                <c:ptCount val="1"/>
                <c:pt idx="0">
                  <c:v>Парковка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ФСК!$D$27</c:f>
              <c:numCache>
                <c:formatCode>General</c:formatCode>
                <c:ptCount val="1"/>
                <c:pt idx="0">
                  <c:v>2.9</c:v>
                </c:pt>
              </c:numCache>
            </c:numRef>
          </c:xVal>
          <c:yVal>
            <c:numRef>
              <c:f>ФСК!$E$27</c:f>
              <c:numCache>
                <c:formatCode>General</c:formatCode>
                <c:ptCount val="1"/>
                <c:pt idx="0">
                  <c:v>3.4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414E-4B39-912E-8F16B4FC8E4D}"/>
            </c:ext>
          </c:extLst>
        </c:ser>
        <c:ser>
          <c:idx val="9"/>
          <c:order val="9"/>
          <c:tx>
            <c:strRef>
              <c:f>ФСК!$C$28</c:f>
              <c:strCache>
                <c:ptCount val="1"/>
                <c:pt idx="0">
                  <c:v>Сроки сдачи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ФСК!$D$28</c:f>
              <c:numCache>
                <c:formatCode>General</c:formatCode>
                <c:ptCount val="1"/>
                <c:pt idx="0">
                  <c:v>2.9</c:v>
                </c:pt>
              </c:numCache>
            </c:numRef>
          </c:xVal>
          <c:yVal>
            <c:numRef>
              <c:f>ФСК!$E$28</c:f>
              <c:numCache>
                <c:formatCode>General</c:formatCode>
                <c:ptCount val="1"/>
                <c:pt idx="0">
                  <c:v>2.9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414E-4B39-912E-8F16B4FC8E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6353119"/>
        <c:axId val="456355199"/>
      </c:scatterChart>
      <c:valAx>
        <c:axId val="456353119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altLang="zh-CN" sz="1400" b="0" i="0" u="none" strike="noStrike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Важность</a:t>
                </a:r>
                <a:r>
                  <a:rPr lang="ru-RU" altLang="zh-CN" sz="1400" b="0" i="0" u="none" strike="noStrike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endParaRPr lang="zh-CN" altLang="en-US" sz="14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57568051092247363"/>
              <c:y val="0.450092066596920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 alt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456355199"/>
        <c:crossesAt val="2.5"/>
        <c:crossBetween val="midCat"/>
        <c:majorUnit val="0.5"/>
      </c:valAx>
      <c:valAx>
        <c:axId val="456355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456353119"/>
        <c:crossesAt val="2.5"/>
        <c:crossBetween val="midCat"/>
        <c:majorUnit val="0.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621698887236539"/>
          <c:y val="8.3682178887795278E-2"/>
          <c:w val="0.26982141378138397"/>
          <c:h val="0.6949844160104986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ru-RU" altLang="zh-CN" sz="1400" b="0" i="0" u="none" strike="noStrike" baseline="0">
                <a:solidFill>
                  <a:sysClr val="windowText" lastClr="000000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Удовлетворенность</a:t>
            </a:r>
            <a:r>
              <a:rPr lang="ru-RU" altLang="zh-CN" sz="1400" b="0" i="0" u="none" strike="noStrike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endParaRPr lang="zh-CN" altLang="en-US" sz="140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23363349600305397"/>
          <c:y val="1.67362815952560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 alt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0483148014785638E-2"/>
          <c:y val="9.2881317335693464E-2"/>
          <c:w val="0.62666895667597178"/>
          <c:h val="0.83372494294824395"/>
        </c:manualLayout>
      </c:layout>
      <c:scatterChart>
        <c:scatterStyle val="lineMarker"/>
        <c:varyColors val="0"/>
        <c:ser>
          <c:idx val="0"/>
          <c:order val="0"/>
          <c:tx>
            <c:strRef>
              <c:f>ЛСР!$C$14</c:f>
              <c:strCache>
                <c:ptCount val="1"/>
                <c:pt idx="0">
                  <c:v>Цена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ЛСР!$D$14</c:f>
              <c:numCache>
                <c:formatCode>General</c:formatCode>
                <c:ptCount val="1"/>
                <c:pt idx="0">
                  <c:v>3.5714285714285716</c:v>
                </c:pt>
              </c:numCache>
            </c:numRef>
          </c:xVal>
          <c:yVal>
            <c:numRef>
              <c:f>ЛСР!$E$14</c:f>
              <c:numCache>
                <c:formatCode>General</c:formatCode>
                <c:ptCount val="1"/>
                <c:pt idx="0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E1DB-4EF6-8F2E-ECDF93B2D8D6}"/>
            </c:ext>
          </c:extLst>
        </c:ser>
        <c:ser>
          <c:idx val="1"/>
          <c:order val="1"/>
          <c:tx>
            <c:strRef>
              <c:f>ЛСР!$C$15</c:f>
              <c:strCache>
                <c:ptCount val="1"/>
                <c:pt idx="0">
                  <c:v>Местоположение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ЛСР!$D$15</c:f>
              <c:numCache>
                <c:formatCode>General</c:formatCode>
                <c:ptCount val="1"/>
                <c:pt idx="0">
                  <c:v>2.5714285714285716</c:v>
                </c:pt>
              </c:numCache>
            </c:numRef>
          </c:xVal>
          <c:yVal>
            <c:numRef>
              <c:f>ЛСР!$E$15</c:f>
              <c:numCache>
                <c:formatCode>General</c:formatCode>
                <c:ptCount val="1"/>
                <c:pt idx="0">
                  <c:v>2.7142857142857144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E1DB-4EF6-8F2E-ECDF93B2D8D6}"/>
            </c:ext>
          </c:extLst>
        </c:ser>
        <c:ser>
          <c:idx val="2"/>
          <c:order val="2"/>
          <c:tx>
            <c:strRef>
              <c:f>ЛСР!$C$16</c:f>
              <c:strCache>
                <c:ptCount val="1"/>
                <c:pt idx="0">
                  <c:v>Инфраструктура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ЛСР!$D$16</c:f>
              <c:numCache>
                <c:formatCode>General</c:formatCode>
                <c:ptCount val="1"/>
                <c:pt idx="0">
                  <c:v>3.1428571428571428</c:v>
                </c:pt>
              </c:numCache>
            </c:numRef>
          </c:xVal>
          <c:yVal>
            <c:numRef>
              <c:f>ЛСР!$E$16</c:f>
              <c:numCache>
                <c:formatCode>General</c:formatCode>
                <c:ptCount val="1"/>
                <c:pt idx="0">
                  <c:v>3.2857142857142856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E1DB-4EF6-8F2E-ECDF93B2D8D6}"/>
            </c:ext>
          </c:extLst>
        </c:ser>
        <c:ser>
          <c:idx val="3"/>
          <c:order val="3"/>
          <c:tx>
            <c:strRef>
              <c:f>ЛСР!$C$17</c:f>
              <c:strCache>
                <c:ptCount val="1"/>
                <c:pt idx="0">
                  <c:v>Транспорт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ЛСР!$D$17</c:f>
              <c:numCache>
                <c:formatCode>General</c:formatCode>
                <c:ptCount val="1"/>
                <c:pt idx="0">
                  <c:v>3.2857142857142856</c:v>
                </c:pt>
              </c:numCache>
            </c:numRef>
          </c:xVal>
          <c:yVal>
            <c:numRef>
              <c:f>ЛСР!$E$17</c:f>
              <c:numCache>
                <c:formatCode>General</c:formatCode>
                <c:ptCount val="1"/>
                <c:pt idx="0">
                  <c:v>2.8571428571428572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E1DB-4EF6-8F2E-ECDF93B2D8D6}"/>
            </c:ext>
          </c:extLst>
        </c:ser>
        <c:ser>
          <c:idx val="4"/>
          <c:order val="4"/>
          <c:tx>
            <c:strRef>
              <c:f>ЛСР!$C$18</c:f>
              <c:strCache>
                <c:ptCount val="1"/>
                <c:pt idx="0">
                  <c:v>Дизайн ЖК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ЛСР!$D$18</c:f>
              <c:numCache>
                <c:formatCode>General</c:formatCode>
                <c:ptCount val="1"/>
                <c:pt idx="0">
                  <c:v>2.7142857142857144</c:v>
                </c:pt>
              </c:numCache>
            </c:numRef>
          </c:xVal>
          <c:yVal>
            <c:numRef>
              <c:f>ЛСР!$E$18</c:f>
              <c:numCache>
                <c:formatCode>General</c:formatCode>
                <c:ptCount val="1"/>
                <c:pt idx="0">
                  <c:v>3.2857142857142856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E1DB-4EF6-8F2E-ECDF93B2D8D6}"/>
            </c:ext>
          </c:extLst>
        </c:ser>
        <c:ser>
          <c:idx val="5"/>
          <c:order val="5"/>
          <c:tx>
            <c:strRef>
              <c:f>ЛСР!$C$19</c:f>
              <c:strCache>
                <c:ptCount val="1"/>
                <c:pt idx="0">
                  <c:v>Планировка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ЛСР!$D$19</c:f>
              <c:numCache>
                <c:formatCode>General</c:formatCode>
                <c:ptCount val="1"/>
                <c:pt idx="0">
                  <c:v>3.1428571428571428</c:v>
                </c:pt>
              </c:numCache>
            </c:numRef>
          </c:xVal>
          <c:yVal>
            <c:numRef>
              <c:f>ЛСР!$E$19</c:f>
              <c:numCache>
                <c:formatCode>General</c:formatCode>
                <c:ptCount val="1"/>
                <c:pt idx="0">
                  <c:v>2.7142857142857144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E1DB-4EF6-8F2E-ECDF93B2D8D6}"/>
            </c:ext>
          </c:extLst>
        </c:ser>
        <c:ser>
          <c:idx val="6"/>
          <c:order val="6"/>
          <c:tx>
            <c:strRef>
              <c:f>ЛСР!$C$20</c:f>
              <c:strCache>
                <c:ptCount val="1"/>
                <c:pt idx="0">
                  <c:v>Придомовая терр-рия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ЛСР!$D$20</c:f>
              <c:numCache>
                <c:formatCode>General</c:formatCode>
                <c:ptCount val="1"/>
                <c:pt idx="0">
                  <c:v>2.8571428571428572</c:v>
                </c:pt>
              </c:numCache>
            </c:numRef>
          </c:xVal>
          <c:yVal>
            <c:numRef>
              <c:f>ЛСР!$E$20</c:f>
              <c:numCache>
                <c:formatCode>General</c:formatCode>
                <c:ptCount val="1"/>
                <c:pt idx="0">
                  <c:v>3.5714285714285716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E1DB-4EF6-8F2E-ECDF93B2D8D6}"/>
            </c:ext>
          </c:extLst>
        </c:ser>
        <c:ser>
          <c:idx val="7"/>
          <c:order val="7"/>
          <c:tx>
            <c:strRef>
              <c:f>ЛСР!$C$21</c:f>
              <c:strCache>
                <c:ptCount val="1"/>
                <c:pt idx="0">
                  <c:v>Репутация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ЛСР!$D$21</c:f>
              <c:numCache>
                <c:formatCode>General</c:formatCode>
                <c:ptCount val="1"/>
                <c:pt idx="0">
                  <c:v>2.7142857142857144</c:v>
                </c:pt>
              </c:numCache>
            </c:numRef>
          </c:xVal>
          <c:yVal>
            <c:numRef>
              <c:f>ЛСР!$E$21</c:f>
              <c:numCache>
                <c:formatCode>General</c:formatCode>
                <c:ptCount val="1"/>
                <c:pt idx="0">
                  <c:v>2.7142857142857144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E1DB-4EF6-8F2E-ECDF93B2D8D6}"/>
            </c:ext>
          </c:extLst>
        </c:ser>
        <c:ser>
          <c:idx val="8"/>
          <c:order val="8"/>
          <c:tx>
            <c:strRef>
              <c:f>ЛСР!$C$22</c:f>
              <c:strCache>
                <c:ptCount val="1"/>
                <c:pt idx="0">
                  <c:v>Парковка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ЛСР!$D$22</c:f>
              <c:numCache>
                <c:formatCode>General</c:formatCode>
                <c:ptCount val="1"/>
                <c:pt idx="0">
                  <c:v>2.8571428571428572</c:v>
                </c:pt>
              </c:numCache>
            </c:numRef>
          </c:xVal>
          <c:yVal>
            <c:numRef>
              <c:f>ЛСР!$E$22</c:f>
              <c:numCache>
                <c:formatCode>General</c:formatCode>
                <c:ptCount val="1"/>
                <c:pt idx="0">
                  <c:v>3.1428571428571428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E1DB-4EF6-8F2E-ECDF93B2D8D6}"/>
            </c:ext>
          </c:extLst>
        </c:ser>
        <c:ser>
          <c:idx val="9"/>
          <c:order val="9"/>
          <c:tx>
            <c:strRef>
              <c:f>ЛСР!$C$23</c:f>
              <c:strCache>
                <c:ptCount val="1"/>
                <c:pt idx="0">
                  <c:v>Сроки сдачи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ЛСР!$D$23</c:f>
              <c:numCache>
                <c:formatCode>General</c:formatCode>
                <c:ptCount val="1"/>
                <c:pt idx="0">
                  <c:v>2.5714285714285716</c:v>
                </c:pt>
              </c:numCache>
            </c:numRef>
          </c:xVal>
          <c:yVal>
            <c:numRef>
              <c:f>ЛСР!$E$23</c:f>
              <c:numCache>
                <c:formatCode>General</c:formatCode>
                <c:ptCount val="1"/>
                <c:pt idx="0">
                  <c:v>2.8571428571428572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E1DB-4EF6-8F2E-ECDF93B2D8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6353119"/>
        <c:axId val="456355199"/>
      </c:scatterChart>
      <c:valAx>
        <c:axId val="456353119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altLang="zh-CN" sz="1400" b="0" i="0" u="none" strike="noStrike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Важность</a:t>
                </a:r>
                <a:r>
                  <a:rPr lang="ru-RU" altLang="zh-CN" sz="1400" b="0" i="0" u="none" strike="noStrike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endParaRPr lang="zh-CN" altLang="en-US" sz="14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57568051092247363"/>
              <c:y val="0.450092066596920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 alt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456355199"/>
        <c:crossesAt val="2.5"/>
        <c:crossBetween val="midCat"/>
        <c:majorUnit val="0.5"/>
      </c:valAx>
      <c:valAx>
        <c:axId val="456355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456353119"/>
        <c:crossesAt val="2.5"/>
        <c:crossBetween val="midCat"/>
        <c:majorUnit val="0.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621698887236539"/>
          <c:y val="8.3682178887795278E-2"/>
          <c:w val="0.26982141378138397"/>
          <c:h val="0.6949844160104986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1101513</xdr:colOff>
      <xdr:row>122</xdr:row>
      <xdr:rowOff>143086</xdr:rowOff>
    </xdr:from>
    <xdr:to>
      <xdr:col>7</xdr:col>
      <xdr:colOff>2327486</xdr:colOff>
      <xdr:row>141</xdr:row>
      <xdr:rowOff>9313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303A7955-B267-4507-BC68-73BC1F0454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16</xdr:row>
      <xdr:rowOff>0</xdr:rowOff>
    </xdr:from>
    <xdr:to>
      <xdr:col>18</xdr:col>
      <xdr:colOff>297180</xdr:colOff>
      <xdr:row>28</xdr:row>
      <xdr:rowOff>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530224FC-BB2D-4220-888D-525DA0EC5E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15</xdr:row>
      <xdr:rowOff>0</xdr:rowOff>
    </xdr:from>
    <xdr:to>
      <xdr:col>17</xdr:col>
      <xdr:colOff>297180</xdr:colOff>
      <xdr:row>27</xdr:row>
      <xdr:rowOff>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1949CF5A-4E69-40BB-88B2-537C42FEC5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419100</xdr:colOff>
      <xdr:row>10</xdr:row>
      <xdr:rowOff>60960</xdr:rowOff>
    </xdr:from>
    <xdr:to>
      <xdr:col>18</xdr:col>
      <xdr:colOff>106680</xdr:colOff>
      <xdr:row>22</xdr:row>
      <xdr:rowOff>60960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9EA2A11B-A86E-49BE-BEDF-2C2DEF4904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190500</xdr:rowOff>
    </xdr:from>
    <xdr:to>
      <xdr:col>15</xdr:col>
      <xdr:colOff>411480</xdr:colOff>
      <xdr:row>23</xdr:row>
      <xdr:rowOff>53340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BFB198DE-DA65-4898-8CEB-DEC0EE3114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1060077</xdr:colOff>
      <xdr:row>58</xdr:row>
      <xdr:rowOff>3809</xdr:rowOff>
    </xdr:from>
    <xdr:to>
      <xdr:col>10</xdr:col>
      <xdr:colOff>899161</xdr:colOff>
      <xdr:row>81</xdr:row>
      <xdr:rowOff>45719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67CC3867-9528-4A62-A5BF-118ABD2660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501650</xdr:colOff>
      <xdr:row>0</xdr:row>
      <xdr:rowOff>838200</xdr:rowOff>
    </xdr:from>
    <xdr:to>
      <xdr:col>13</xdr:col>
      <xdr:colOff>406400</xdr:colOff>
      <xdr:row>17</xdr:row>
      <xdr:rowOff>107950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8CD39713-CFC8-04F7-2CA7-2C3F3EEA07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594360</xdr:colOff>
      <xdr:row>36</xdr:row>
      <xdr:rowOff>160020</xdr:rowOff>
    </xdr:from>
    <xdr:to>
      <xdr:col>17</xdr:col>
      <xdr:colOff>281940</xdr:colOff>
      <xdr:row>54</xdr:row>
      <xdr:rowOff>53340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21CF6851-5E43-41C7-B008-0C6AEAE16E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</xdr:colOff>
      <xdr:row>18</xdr:row>
      <xdr:rowOff>45720</xdr:rowOff>
    </xdr:from>
    <xdr:to>
      <xdr:col>14</xdr:col>
      <xdr:colOff>464820</xdr:colOff>
      <xdr:row>30</xdr:row>
      <xdr:rowOff>45720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68217623-2884-484F-BC4C-7A1E95B6BC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25</xdr:row>
      <xdr:rowOff>0</xdr:rowOff>
    </xdr:from>
    <xdr:to>
      <xdr:col>16</xdr:col>
      <xdr:colOff>396240</xdr:colOff>
      <xdr:row>37</xdr:row>
      <xdr:rowOff>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F2E203C3-C2A2-47B4-B3EC-88480528D9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17</xdr:row>
      <xdr:rowOff>0</xdr:rowOff>
    </xdr:from>
    <xdr:to>
      <xdr:col>19</xdr:col>
      <xdr:colOff>297180</xdr:colOff>
      <xdr:row>29</xdr:row>
      <xdr:rowOff>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F181104B-1926-49A0-AA3F-A060D767F5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274320</xdr:colOff>
      <xdr:row>11</xdr:row>
      <xdr:rowOff>129540</xdr:rowOff>
    </xdr:from>
    <xdr:to>
      <xdr:col>18</xdr:col>
      <xdr:colOff>571500</xdr:colOff>
      <xdr:row>23</xdr:row>
      <xdr:rowOff>129540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6DDE3AB3-A506-470E-8FD0-C7AB82DD27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&#1044;&#1072;&#1088;&#1100;&#1103;\Downloads\&#1054;&#1090;&#1074;&#1077;&#1090;&#1099;%20&#1088;&#1077;&#1089;&#1087;&#1086;&#1085;&#1076;&#1077;&#1085;&#1090;&#1086;&#1074;.xlsx" TargetMode="External"/><Relationship Id="rId1" Type="http://schemas.openxmlformats.org/officeDocument/2006/relationships/externalLinkPath" Target="file:///C:\Users\&#1044;&#1072;&#1088;&#1100;&#1103;\Downloads\&#1054;&#1090;&#1074;&#1077;&#1090;&#1099;%20&#1088;&#1077;&#1089;&#1087;&#1086;&#1085;&#1076;&#1077;&#1085;&#1090;&#1086;&#1074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Ответы на форму (2)"/>
    </sheetNames>
    <sheetDataSet>
      <sheetData sheetId="0">
        <row r="37">
          <cell r="C37">
            <v>4</v>
          </cell>
        </row>
        <row r="117">
          <cell r="C117" t="str">
            <v>Цена</v>
          </cell>
          <cell r="D117">
            <v>3.2844036697247705</v>
          </cell>
          <cell r="E117">
            <v>2.8715596330275228</v>
          </cell>
        </row>
        <row r="118">
          <cell r="C118" t="str">
            <v>Местоположение</v>
          </cell>
          <cell r="D118">
            <v>3.3853211009174311</v>
          </cell>
          <cell r="E118">
            <v>3.3761467889908259</v>
          </cell>
        </row>
        <row r="119">
          <cell r="C119" t="str">
            <v>Инфраструктура</v>
          </cell>
          <cell r="D119">
            <v>3.2201834862385321</v>
          </cell>
          <cell r="E119">
            <v>3.2293577981651378</v>
          </cell>
        </row>
        <row r="120">
          <cell r="C120" t="str">
            <v>Транспорт</v>
          </cell>
          <cell r="D120">
            <v>3.522935779816514</v>
          </cell>
          <cell r="E120">
            <v>3.2477064220183487</v>
          </cell>
        </row>
        <row r="121">
          <cell r="C121" t="str">
            <v>Дизайн ЖК</v>
          </cell>
          <cell r="D121">
            <v>2.926605504587156</v>
          </cell>
          <cell r="E121">
            <v>3.3211009174311927</v>
          </cell>
        </row>
        <row r="122">
          <cell r="C122" t="str">
            <v>Планировка</v>
          </cell>
          <cell r="D122">
            <v>3.2660550458715596</v>
          </cell>
          <cell r="E122">
            <v>2.9541284403669725</v>
          </cell>
        </row>
        <row r="123">
          <cell r="C123" t="str">
            <v>Придомовая терр-рия</v>
          </cell>
          <cell r="D123">
            <v>3.0642201834862384</v>
          </cell>
          <cell r="E123">
            <v>3.073394495412844</v>
          </cell>
        </row>
        <row r="124">
          <cell r="C124" t="str">
            <v>Репутация</v>
          </cell>
          <cell r="D124">
            <v>3.1009174311926606</v>
          </cell>
          <cell r="E124">
            <v>3.2844036697247705</v>
          </cell>
        </row>
        <row r="125">
          <cell r="C125" t="str">
            <v>Парковка</v>
          </cell>
          <cell r="D125">
            <v>3.3027522935779818</v>
          </cell>
          <cell r="E125">
            <v>3.1559633027522938</v>
          </cell>
        </row>
        <row r="126">
          <cell r="C126" t="str">
            <v>Сроки сдачи</v>
          </cell>
          <cell r="D126">
            <v>2.9541284403669725</v>
          </cell>
          <cell r="E126">
            <v>3.0550458715596331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FC97895-6744-42EA-BEFB-508877591904}" name="Form_Responses19" displayName="Form_Responses19" ref="A1:AH111" totalsRowCount="1">
  <autoFilter ref="A1:AH110" xr:uid="{00000000-0009-0000-0100-000001000000}"/>
  <tableColumns count="34">
    <tableColumn id="1" xr3:uid="{00000000-0010-0000-0000-000001000000}" name="Отметка времени" totalsRowDxfId="3"/>
    <tableColumn id="2" xr3:uid="{00000000-0010-0000-0000-000002000000}" name="1. Покупали ли Вы когда-нибудь квартиру? "/>
    <tableColumn id="3" xr3:uid="{00000000-0010-0000-0000-000003000000}" name="2. Что для Вас важно при выборе квартиры? По шкале от 1 до 5, _x000a_где 1 – не важный, 5 – очень важный.  [Цена]" totalsRowFunction="custom">
      <totalsRowFormula>AVERAGE(C2:C110)</totalsRowFormula>
    </tableColumn>
    <tableColumn id="4" xr3:uid="{00000000-0010-0000-0000-000004000000}" name="2. Что для Вас важно при выборе квартиры? По шкале от 1 до 5, _x000a_где 1 – не важный, 5 – очень важный.  [Местоположение]" totalsRowFunction="custom">
      <totalsRowFormula>AVERAGE(D2:D110)</totalsRowFormula>
    </tableColumn>
    <tableColumn id="5" xr3:uid="{00000000-0010-0000-0000-000005000000}" name="2. Что для Вас важно при выборе квартиры? По шкале от 1 до 5, _x000a_где 1 – не важный, 5 – очень важный.  [Инфраструктура (магазины, школы, детские сады)]" totalsRowFunction="custom">
      <totalsRowFormula>AVERAGE(E2:E110)</totalsRowFormula>
    </tableColumn>
    <tableColumn id="6" xr3:uid="{00000000-0010-0000-0000-000006000000}" name="2. Что для Вас важно при выборе квартиры? По шкале от 1 до 5, _x000a_где 1 – не важный, 5 – очень важный.  [Транспортная доступность и Близость к метро]" totalsRowFunction="custom">
      <totalsRowFormula>AVERAGE(F2:F110)</totalsRowFormula>
    </tableColumn>
    <tableColumn id="7" xr3:uid="{00000000-0010-0000-0000-000007000000}" name="2. Что для Вас важно при выборе квартиры? По шкале от 1 до 5, _x000a_где 1 – не важный, 5 – очень важный.  [Дизайн ЖК]" totalsRowFunction="custom">
      <totalsRowFormula>AVERAGE(G2:G110)</totalsRowFormula>
    </tableColumn>
    <tableColumn id="8" xr3:uid="{00000000-0010-0000-0000-000008000000}" name="2. Что для Вас важно при выборе квартиры? По шкале от 1 до 5, _x000a_где 1 – не важный, 5 – очень важный.  [Планировка квартиры]" totalsRowFunction="custom">
      <totalsRowFormula>AVERAGE(H2:H110)</totalsRowFormula>
    </tableColumn>
    <tableColumn id="9" xr3:uid="{00000000-0010-0000-0000-000009000000}" name="2. Что для Вас важно при выборе квартиры? По шкале от 1 до 5, _x000a_где 1 – не важный, 5 – очень важный.  [Придомовая территория]" totalsRowFunction="custom">
      <totalsRowFormula>AVERAGE(I2:I110)</totalsRowFormula>
    </tableColumn>
    <tableColumn id="10" xr3:uid="{00000000-0010-0000-0000-00000A000000}" name="2. Что для Вас важно при выборе квартиры? По шкале от 1 до 5, _x000a_где 1 – не важный, 5 – очень важный.  [Репутация застройщика]" totalsRowFunction="custom">
      <totalsRowFormula>AVERAGE(J2:J110)</totalsRowFormula>
    </tableColumn>
    <tableColumn id="11" xr3:uid="{00000000-0010-0000-0000-00000B000000}" name="2. Что для Вас важно при выборе квартиры? По шкале от 1 до 5, _x000a_где 1 – не важный, 5 – очень важный.  [Наличие парковки]" totalsRowFunction="custom">
      <totalsRowFormula>AVERAGE(K2:K110)</totalsRowFormula>
    </tableColumn>
    <tableColumn id="12" xr3:uid="{00000000-0010-0000-0000-00000C000000}" name="2. Что для Вас важно при выборе квартиры? По шкале от 1 до 5, _x000a_где 1 – не важный, 5 – очень важный.  [Сроки сдачи объекта]" totalsRowFunction="custom">
      <totalsRowFormula>AVERAGE(L2:L110)</totalsRowFormula>
    </tableColumn>
    <tableColumn id="13" xr3:uid="{00000000-0010-0000-0000-00000D000000}" name="3. Какую цену вы считаете оптимальной для 1-комнатной квартиры в спальном районе Москвы (в пределах МКАД)? "/>
    <tableColumn id="14" xr3:uid="{00000000-0010-0000-0000-00000E000000}" name="4. Какая площадь квартиры для Вас оптимальна? "/>
    <tableColumn id="15" xr3:uid="{00000000-0010-0000-0000-00000F000000}" name="5. Выберите одного предпочитаемого Вами застройщика новостроек в г. Москва. "/>
    <tableColumn id="16" xr3:uid="{00000000-0010-0000-0000-000010000000}" name="6. Оцените Вашу удовлетворенность застройщиком по шкале от 1 до 5, _x000a_где 1 – абсолютно неудовлетворен, 5 – абсолютно удовлетворен.  [Цена]" totalsRowFunction="custom">
      <totalsRowFormula>AVERAGE(P2:P110)</totalsRowFormula>
    </tableColumn>
    <tableColumn id="34" xr3:uid="{17D55BA1-FAE7-4A9D-9CD5-19B10E803FF8}" name="6. Оцените Вашу удовлетворенность застройщиком по шкале от 1 до 5, _x000a_где 1 – абсолютно неудовлетворен, 5 – абсолютно удовлетворен.  [Местоположение]" totalsRowFunction="custom" dataDxfId="2">
      <totalsRowFormula>AVERAGE(Q2:Q110)</totalsRowFormula>
    </tableColumn>
    <tableColumn id="17" xr3:uid="{00000000-0010-0000-0000-000011000000}" name="6. Оцените Вашу удовлетворенность застройщиком по шкале от 1 до 5, _x000a_где 1 – абсолютно неудовлетворен, 5 – абсолютно удовлетворен.  [Инфраструктура (магазины, школы, детские сады)]" totalsRowFunction="custom">
      <totalsRowFormula>AVERAGE(R2:R110)</totalsRowFormula>
    </tableColumn>
    <tableColumn id="18" xr3:uid="{00000000-0010-0000-0000-000012000000}" name="6. Оцените Вашу удовлетворенность застройщиком по шкале от 1 до 5, _x000a_где 1 – абсолютно неудовлетворен, 5 – абсолютно удовлетворен.  [Транспортная доступность + Близость к метро]" totalsRowFunction="custom">
      <totalsRowFormula>AVERAGE(S2:S110)</totalsRowFormula>
    </tableColumn>
    <tableColumn id="19" xr3:uid="{00000000-0010-0000-0000-000013000000}" name="6. Оцените Вашу удовлетворенность застройщиком по шкале от 1 до 5, _x000a_где 1 – абсолютно неудовлетворен, 5 – абсолютно удовлетворен.  [Дизайн ЖК]" totalsRowFunction="custom">
      <totalsRowFormula>AVERAGE(T2:T110)</totalsRowFormula>
    </tableColumn>
    <tableColumn id="20" xr3:uid="{00000000-0010-0000-0000-000014000000}" name="6. Оцените Вашу удовлетворенность застройщиком по шкале от 1 до 5, _x000a_где 1 – абсолютно неудовлетворен, 5 – абсолютно удовлетворен.  [Планировка квартиры]" totalsRowFunction="custom">
      <totalsRowFormula>AVERAGE(U2:U110)</totalsRowFormula>
    </tableColumn>
    <tableColumn id="21" xr3:uid="{00000000-0010-0000-0000-000015000000}" name="6. Оцените Вашу удовлетворенность застройщиком по шкале от 1 до 5, _x000a_где 1 – абсолютно неудовлетворен, 5 – абсолютно удовлетворен.  [Придомовая территория]" totalsRowFunction="custom">
      <totalsRowFormula>AVERAGE(V2:V110)</totalsRowFormula>
    </tableColumn>
    <tableColumn id="22" xr3:uid="{00000000-0010-0000-0000-000016000000}" name="6. Оцените Вашу удовлетворенность застройщиком по шкале от 1 до 5, _x000a_где 1 – абсолютно неудовлетворен, 5 – абсолютно удовлетворен.  [Репутация застройщика]" totalsRowFunction="custom">
      <totalsRowFormula>AVERAGE(W2:W110)</totalsRowFormula>
    </tableColumn>
    <tableColumn id="23" xr3:uid="{00000000-0010-0000-0000-000017000000}" name="6. Оцените Вашу удовлетворенность застройщиком по шкале от 1 до 5, _x000a_где 1 – абсолютно неудовлетворен, 5 – абсолютно удовлетворен.  [Наличие парковки]" totalsRowFunction="custom">
      <totalsRowFormula>AVERAGE(X2:X110)</totalsRowFormula>
    </tableColumn>
    <tableColumn id="24" xr3:uid="{00000000-0010-0000-0000-000018000000}" name="6. Оцените Вашу удовлетворенность застройщиком по шкале от 1 до 5, _x000a_где 1 – абсолютно неудовлетворен, 5 – абсолютно удовлетворен.  [Срок сдачи объекта]" totalsRowFunction="custom">
      <totalsRowFormula>AVERAGE(Y2:Y110)</totalsRowFormula>
    </tableColumn>
    <tableColumn id="25" xr3:uid="{00000000-0010-0000-0000-000019000000}" name="7. Готовы ли Вы порекомендовать выбранного Вами застройщика? _x000a_По шкале от 0 до 10, где 0 – точно не порекомендую, 10 – точно порекомендую." totalsRowFunction="custom">
      <totalsRowFormula>AVERAGE(Z2:Z110)</totalsRowFormula>
    </tableColumn>
    <tableColumn id="26" xr3:uid="{00000000-0010-0000-0000-00001A000000}" name="8. Почему Вы так ответили?"/>
    <tableColumn id="27" xr3:uid="{00000000-0010-0000-0000-00001B000000}" name="9. Какие каналы информации Вы используете при поиске жилья? "/>
    <tableColumn id="28" xr3:uid="{00000000-0010-0000-0000-00001C000000}" name="10. Какие сайты Вы посещаете? "/>
    <tableColumn id="29" xr3:uid="{00000000-0010-0000-0000-00001D000000}" name="11. На каких блогеров вы подписаны?"/>
    <tableColumn id="30" xr3:uid="{00000000-0010-0000-0000-00001E000000}" name="12. Ваш пол:" totalsRowDxfId="1"/>
    <tableColumn id="31" xr3:uid="{00000000-0010-0000-0000-00001F000000}" name="18–25  лет" totalsRowDxfId="0"/>
    <tableColumn id="32" xr3:uid="{00000000-0010-0000-0000-000020000000}" name="Столбец 1"/>
    <tableColumn id="33" xr3:uid="{00000000-0010-0000-0000-000021000000}" name="Столбец 2"/>
  </tableColumns>
  <tableStyleInfo name="Ответы на форму (1)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84931B6-3AC2-461D-BEBA-1E65DFDCBE22}" name="Таблица1" displayName="Таблица1" ref="A1:AJ111" headerRowCount="0">
  <tableColumns count="36">
    <tableColumn id="1" xr3:uid="{00000000-0010-0000-0100-000001000000}" name="Column1"/>
    <tableColumn id="2" xr3:uid="{00000000-0010-0000-0100-000002000000}" name="Column2"/>
    <tableColumn id="3" xr3:uid="{00000000-0010-0000-0100-000003000000}" name="Column3"/>
    <tableColumn id="4" xr3:uid="{00000000-0010-0000-0100-000004000000}" name="Column4"/>
    <tableColumn id="5" xr3:uid="{00000000-0010-0000-0100-000005000000}" name="Column5"/>
    <tableColumn id="6" xr3:uid="{00000000-0010-0000-0100-000006000000}" name="Column6"/>
    <tableColumn id="7" xr3:uid="{00000000-0010-0000-0100-000007000000}" name="Column7"/>
    <tableColumn id="8" xr3:uid="{00000000-0010-0000-0100-000008000000}" name="Column8"/>
    <tableColumn id="9" xr3:uid="{00000000-0010-0000-0100-000009000000}" name="Column9"/>
    <tableColumn id="10" xr3:uid="{00000000-0010-0000-0100-00000A000000}" name="Column10"/>
    <tableColumn id="11" xr3:uid="{00000000-0010-0000-0100-00000B000000}" name="Column11"/>
    <tableColumn id="12" xr3:uid="{00000000-0010-0000-0100-00000C000000}" name="Column12"/>
    <tableColumn id="13" xr3:uid="{00000000-0010-0000-0100-00000D000000}" name="Column13"/>
    <tableColumn id="14" xr3:uid="{00000000-0010-0000-0100-00000E000000}" name="Column14"/>
    <tableColumn id="15" xr3:uid="{00000000-0010-0000-0100-00000F000000}" name="Column15"/>
    <tableColumn id="16" xr3:uid="{00000000-0010-0000-0100-000010000000}" name="Column16"/>
    <tableColumn id="17" xr3:uid="{00000000-0010-0000-0100-000011000000}" name="Column17"/>
    <tableColumn id="18" xr3:uid="{00000000-0010-0000-0100-000012000000}" name="Column18"/>
    <tableColumn id="19" xr3:uid="{00000000-0010-0000-0100-000013000000}" name="Column19"/>
    <tableColumn id="20" xr3:uid="{00000000-0010-0000-0100-000014000000}" name="Column20"/>
    <tableColumn id="21" xr3:uid="{00000000-0010-0000-0100-000015000000}" name="Column21"/>
    <tableColumn id="22" xr3:uid="{00000000-0010-0000-0100-000016000000}" name="Column22"/>
    <tableColumn id="23" xr3:uid="{00000000-0010-0000-0100-000017000000}" name="Column23"/>
    <tableColumn id="24" xr3:uid="{00000000-0010-0000-0100-000018000000}" name="Column24"/>
    <tableColumn id="25" xr3:uid="{00000000-0010-0000-0100-000019000000}" name="Column25"/>
    <tableColumn id="26" xr3:uid="{00000000-0010-0000-0100-00001A000000}" name="Column26"/>
    <tableColumn id="27" xr3:uid="{00000000-0010-0000-0100-00001B000000}" name="Column27"/>
    <tableColumn id="28" xr3:uid="{00000000-0010-0000-0100-00001C000000}" name="Column28"/>
    <tableColumn id="29" xr3:uid="{00000000-0010-0000-0100-00001D000000}" name="Column29"/>
    <tableColumn id="30" xr3:uid="{00000000-0010-0000-0100-00001E000000}" name="Column30"/>
    <tableColumn id="31" xr3:uid="{00000000-0010-0000-0100-00001F000000}" name="Column31"/>
    <tableColumn id="32" xr3:uid="{00000000-0010-0000-0100-000020000000}" name="Column32"/>
    <tableColumn id="33" xr3:uid="{00000000-0010-0000-0100-000021000000}" name="Column33"/>
    <tableColumn id="34" xr3:uid="{00000000-0010-0000-0100-000022000000}" name="Column34"/>
    <tableColumn id="35" xr3:uid="{00000000-0010-0000-0100-000023000000}" name="Column35"/>
    <tableColumn id="36" xr3:uid="{00000000-0010-0000-0100-000024000000}" name="Column36"/>
  </tableColumns>
  <tableStyleInfo name="Лист1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7A20D9B-338A-43C3-8D80-A21B82B3DE09}" name="Таблица3" displayName="Таблица3" ref="A1:AE11">
  <tableColumns count="31">
    <tableColumn id="1" xr3:uid="{00000000-0010-0000-0400-000001000000}" name="Отметка времени"/>
    <tableColumn id="2" xr3:uid="{00000000-0010-0000-0400-000002000000}" name="1. Покупали ли Вы когда-нибудь квартиру? "/>
    <tableColumn id="3" xr3:uid="{00000000-0010-0000-0400-000003000000}" name="2. Что для Вас важно при выборе квартиры? По шкале от 1 до 5, _x000a_где 1 – не важный, 5 – очень важный.  [Цена]"/>
    <tableColumn id="4" xr3:uid="{00000000-0010-0000-0400-000004000000}" name="2. Что для Вас важно при выборе квартиры? По шкале от 1 до 5, _x000a_где 1 – не важный, 5 – очень важный.  [Местоположение]"/>
    <tableColumn id="5" xr3:uid="{00000000-0010-0000-0400-000005000000}" name="2. Что для Вас важно при выборе квартиры? По шкале от 1 до 5, _x000a_где 1 – не важный, 5 – очень важный.  [Инфраструктура (магазины, школы, детские сады)]"/>
    <tableColumn id="6" xr3:uid="{00000000-0010-0000-0400-000006000000}" name="2. Что для Вас важно при выборе квартиры? По шкале от 1 до 5, _x000a_где 1 – не важный, 5 – очень важный.  [Транспортная доступность и Близость к метро]"/>
    <tableColumn id="7" xr3:uid="{00000000-0010-0000-0400-000007000000}" name="2. Что для Вас важно при выборе квартиры? По шкале от 1 до 5, _x000a_где 1 – не важный, 5 – очень важный.  [Дизайн ЖК]"/>
    <tableColumn id="8" xr3:uid="{00000000-0010-0000-0400-000008000000}" name="2. Что для Вас важно при выборе квартиры? По шкале от 1 до 5, _x000a_где 1 – не важный, 5 – очень важный.  [Планировка квартиры]"/>
    <tableColumn id="9" xr3:uid="{00000000-0010-0000-0400-000009000000}" name="2. Что для Вас важно при выборе квартиры? По шкале от 1 до 5, _x000a_где 1 – не важный, 5 – очень важный.  [Придомовая территория]"/>
    <tableColumn id="10" xr3:uid="{00000000-0010-0000-0400-00000A000000}" name="2. Что для Вас важно при выборе квартиры? По шкале от 1 до 5, _x000a_где 1 – не важный, 5 – очень важный.  [Репутация застройщика]"/>
    <tableColumn id="11" xr3:uid="{00000000-0010-0000-0400-00000B000000}" name="2. Что для Вас важно при выборе квартиры? По шкале от 1 до 5, _x000a_где 1 – не важный, 5 – очень важный.  [Наличие парковки]"/>
    <tableColumn id="12" xr3:uid="{00000000-0010-0000-0400-00000C000000}" name="2. Что для Вас важно при выборе квартиры? По шкале от 1 до 5, _x000a_где 1 – не важный, 5 – очень важный.  [Сроки сдачи объекта]"/>
    <tableColumn id="13" xr3:uid="{00000000-0010-0000-0400-00000D000000}" name="3. Какую цену вы считаете оптимальной для 1-комнатной квартиры в спальном районе Москвы (в пределах МКАД)? "/>
    <tableColumn id="14" xr3:uid="{00000000-0010-0000-0400-00000E000000}" name="4. Какая площадь квартиры для Вас оптимальна? "/>
    <tableColumn id="15" xr3:uid="{00000000-0010-0000-0400-00000F000000}" name="5. Выберите одного предпочитаемого Вами застройщика новостроек в г. Москва. "/>
    <tableColumn id="16" xr3:uid="{00000000-0010-0000-0400-000010000000}" name="6. Оцените Вашу удовлетворенность застройщиком по шкале от 1 до 5, _x000a_где 1 – абсолютно неудовлетворен, 5 – абсолютно удовлетворен.  [Цена]"/>
    <tableColumn id="17" xr3:uid="{00000000-0010-0000-0400-000011000000}" name="6. Оцените Вашу удовлетворенность застройщиком по шкале от 1 до 5, _x000a_где 1 – абсолютно неудовлетворен, 5 – абсолютно удовлетворен.  [Инфраструктура (магазины, школы, детские сады)]"/>
    <tableColumn id="18" xr3:uid="{00000000-0010-0000-0400-000012000000}" name="6. Оцените Вашу удовлетворенность застройщиком по шкале от 1 до 5, _x000a_где 1 – абсолютно неудовлетворен, 5 – абсолютно удовлетворен.  [Транспортная доступность + Близость к метро]"/>
    <tableColumn id="19" xr3:uid="{00000000-0010-0000-0400-000013000000}" name="6. Оцените Вашу удовлетворенность застройщиком по шкале от 1 до 5, _x000a_где 1 – абсолютно неудовлетворен, 5 – абсолютно удовлетворен.  [Дизайн ЖК]"/>
    <tableColumn id="20" xr3:uid="{00000000-0010-0000-0400-000014000000}" name="6. Оцените Вашу удовлетворенность застройщиком по шкале от 1 до 5, _x000a_где 1 – абсолютно неудовлетворен, 5 – абсолютно удовлетворен.  [Планировка квартиры]"/>
    <tableColumn id="21" xr3:uid="{00000000-0010-0000-0400-000015000000}" name="6. Оцените Вашу удовлетворенность застройщиком по шкале от 1 до 5, _x000a_где 1 – абсолютно неудовлетворен, 5 – абсолютно удовлетворен.  [Придомовая территория]"/>
    <tableColumn id="22" xr3:uid="{00000000-0010-0000-0400-000016000000}" name="6. Оцените Вашу удовлетворенность застройщиком по шкале от 1 до 5, _x000a_где 1 – абсолютно неудовлетворен, 5 – абсолютно удовлетворен.  [Репутация застройщика]"/>
    <tableColumn id="23" xr3:uid="{00000000-0010-0000-0400-000017000000}" name="6. Оцените Вашу удовлетворенность застройщиком по шкале от 1 до 5, _x000a_где 1 – абсолютно неудовлетворен, 5 – абсолютно удовлетворен.  [Наличие парковки]"/>
    <tableColumn id="24" xr3:uid="{00000000-0010-0000-0400-000018000000}" name="6. Оцените Вашу удовлетворенность застройщиком по шкале от 1 до 5, _x000a_где 1 – абсолютно неудовлетворен, 5 – абсолютно удовлетворен.  [Срок сдачи объекта]"/>
    <tableColumn id="25" xr3:uid="{00000000-0010-0000-0400-000019000000}" name="7. Готовы ли Вы порекомендовать выбранного Вами застройщика? _x000a_По шкале от 0 до 10, где 0 – точно не порекомендую, 10 – точно порекомендую."/>
    <tableColumn id="26" xr3:uid="{00000000-0010-0000-0400-00001A000000}" name="8. Почему Вы так ответили?"/>
    <tableColumn id="27" xr3:uid="{00000000-0010-0000-0400-00001B000000}" name="9. Какие каналы информации Вы используете при поиске жилья? "/>
    <tableColumn id="28" xr3:uid="{00000000-0010-0000-0400-00001C000000}" name="10. Какие сайты Вы посещаете? "/>
    <tableColumn id="29" xr3:uid="{00000000-0010-0000-0400-00001D000000}" name="11. На каких блогеров вы подписаны?"/>
    <tableColumn id="30" xr3:uid="{00000000-0010-0000-0400-00001E000000}" name="12. Ваш пол:"/>
    <tableColumn id="31" xr3:uid="{00000000-0010-0000-0400-00001F000000}" name="13. Ваш возраст:"/>
  </tableColumns>
  <tableStyleInfo name="Лист4-style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EA4701C-E8BF-4272-A48F-7E37C41FF1EE}" name="Table_2" displayName="Table_2" ref="A32:B38" headerRowCount="0">
  <tableColumns count="2">
    <tableColumn id="1" xr3:uid="{00000000-0010-0000-0500-000001000000}" name="Column1"/>
    <tableColumn id="2" xr3:uid="{00000000-0010-0000-0500-000002000000}" name="Column2"/>
  </tableColumns>
  <tableStyleInfo name="Лист4-style 2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E3CD55E-F1C5-4DDE-BDA5-50B102D2E92F}" name="Таблица2" displayName="Таблица2" ref="A1:AG49" totalsRowCount="1">
  <tableColumns count="33">
    <tableColumn id="1" xr3:uid="{00000000-0010-0000-0200-000001000000}" name="Отметка времени"/>
    <tableColumn id="2" xr3:uid="{00000000-0010-0000-0200-000002000000}" name="1. Покупали ли Вы когда-нибудь квартиру? "/>
    <tableColumn id="3" xr3:uid="{00000000-0010-0000-0200-000003000000}" name="2. Что для Вас важно при выборе квартиры? По шкале от 1 до 5, _x000a_где 1 – не важный, 5 – очень важный.  [Цена]" totalsRowFunction="custom">
      <totalsRowFormula>AVERAGE(C2:C48)</totalsRowFormula>
    </tableColumn>
    <tableColumn id="4" xr3:uid="{00000000-0010-0000-0200-000004000000}" name="2. Что для Вас важно при выборе квартиры? По шкале от 1 до 5, _x000a_где 1 – не важный, 5 – очень важный.  [Местоположение]" totalsRowFunction="custom">
      <totalsRowFormula>AVERAGE(D2:D48)</totalsRowFormula>
    </tableColumn>
    <tableColumn id="5" xr3:uid="{00000000-0010-0000-0200-000005000000}" name="2. Что для Вас важно при выборе квартиры? По шкале от 1 до 5, _x000a_где 1 – не важный, 5 – очень важный.  [Инфраструктура (магазины, школы, детские сады)]" totalsRowFunction="custom">
      <totalsRowFormula>AVERAGE(E2:E48)</totalsRowFormula>
    </tableColumn>
    <tableColumn id="6" xr3:uid="{00000000-0010-0000-0200-000006000000}" name="2. Что для Вас важно при выборе квартиры? По шкале от 1 до 5, _x000a_где 1 – не важный, 5 – очень важный.  [Транспортная доступность и Близость к метро]" totalsRowFunction="custom">
      <totalsRowFormula>AVERAGE(F2:F48)</totalsRowFormula>
    </tableColumn>
    <tableColumn id="7" xr3:uid="{00000000-0010-0000-0200-000007000000}" name="2. Что для Вас важно при выборе квартиры? По шкале от 1 до 5, _x000a_где 1 – не важный, 5 – очень важный.  [Дизайн ЖК]" totalsRowFunction="custom">
      <totalsRowFormula>AVERAGE(G2:G48)</totalsRowFormula>
    </tableColumn>
    <tableColumn id="8" xr3:uid="{00000000-0010-0000-0200-000008000000}" name="2. Что для Вас важно при выборе квартиры? По шкале от 1 до 5, _x000a_где 1 – не важный, 5 – очень важный.  [Планировка квартиры]" totalsRowFunction="custom">
      <totalsRowFormula>AVERAGE(H2:H48)</totalsRowFormula>
    </tableColumn>
    <tableColumn id="9" xr3:uid="{00000000-0010-0000-0200-000009000000}" name="2. Что для Вас важно при выборе квартиры? По шкале от 1 до 5, _x000a_где 1 – не важный, 5 – очень важный.  [Придомовая территория]" totalsRowFunction="custom">
      <totalsRowFormula>AVERAGE(I2:I48)</totalsRowFormula>
    </tableColumn>
    <tableColumn id="10" xr3:uid="{00000000-0010-0000-0200-00000A000000}" name="2. Что для Вас важно при выборе квартиры? По шкале от 1 до 5, _x000a_где 1 – не важный, 5 – очень важный.  [Репутация застройщика]" totalsRowFunction="custom">
      <totalsRowFormula>AVERAGE(J2:J48)</totalsRowFormula>
    </tableColumn>
    <tableColumn id="11" xr3:uid="{00000000-0010-0000-0200-00000B000000}" name="2. Что для Вас важно при выборе квартиры? По шкале от 1 до 5, _x000a_где 1 – не важный, 5 – очень важный.  [Наличие парковки]" totalsRowFunction="custom">
      <totalsRowFormula>AVERAGE(K2:K48)</totalsRowFormula>
    </tableColumn>
    <tableColumn id="12" xr3:uid="{00000000-0010-0000-0200-00000C000000}" name="2. Что для Вас важно при выборе квартиры? По шкале от 1 до 5, _x000a_где 1 – не важный, 5 – очень важный.  [Сроки сдачи объекта]" totalsRowFunction="custom">
      <totalsRowFormula>AVERAGE(L2:L48)</totalsRowFormula>
    </tableColumn>
    <tableColumn id="13" xr3:uid="{00000000-0010-0000-0200-00000D000000}" name="3. Какую цену вы считаете оптимальной для 1-комнатной квартиры в спальном районе Москвы (в пределах МКАД)? "/>
    <tableColumn id="14" xr3:uid="{00000000-0010-0000-0200-00000E000000}" name="4. Какая площадь квартиры для Вас оптимальна? "/>
    <tableColumn id="15" xr3:uid="{00000000-0010-0000-0200-00000F000000}" name="5. Выберите одного предпочитаемого Вами застройщика новостроек в г. Москва. "/>
    <tableColumn id="16" xr3:uid="{00000000-0010-0000-0200-000010000000}" name="6. Оцените Вашу удовлетворенность застройщиком по шкале от 1 до 5, _x000a_где 1 – абсолютно неудовлетворен, 5 – абсолютно удовлетворен.  [Цена]"/>
    <tableColumn id="17" xr3:uid="{00000000-0010-0000-0200-000011000000}" name="6. Оцените Вашу удовлетворенность застройщиком по шкале от 1 до 5, _x000a_где 1 – абсолютно неудовлетворен, 5 – абсолютно удовлетворен.  [Инфраструктура (магазины, школы, детские сады)]"/>
    <tableColumn id="18" xr3:uid="{00000000-0010-0000-0200-000012000000}" name="6. Оцените Вашу удовлетворенность застройщиком по шкале от 1 до 5, _x000a_где 1 – абсолютно неудовлетворен, 5 – абсолютно удовлетворен.  [Транспортная доступность + Близость к метро]"/>
    <tableColumn id="19" xr3:uid="{00000000-0010-0000-0200-000013000000}" name="6. Оцените Вашу удовлетворенность застройщиком по шкале от 1 до 5, _x000a_где 1 – абсолютно неудовлетворен, 5 – абсолютно удовлетворен.  [Дизайн ЖК]"/>
    <tableColumn id="20" xr3:uid="{00000000-0010-0000-0200-000014000000}" name="6. Оцените Вашу удовлетворенность застройщиком по шкале от 1 до 5, _x000a_где 1 – абсолютно неудовлетворен, 5 – абсолютно удовлетворен.  [Планировка квартиры]"/>
    <tableColumn id="21" xr3:uid="{00000000-0010-0000-0200-000015000000}" name="6. Оцените Вашу удовлетворенность застройщиком по шкале от 1 до 5, _x000a_где 1 – абсолютно неудовлетворен, 5 – абсолютно удовлетворен.  [Придомовая территория]"/>
    <tableColumn id="22" xr3:uid="{00000000-0010-0000-0200-000016000000}" name="6. Оцените Вашу удовлетворенность застройщиком по шкале от 1 до 5, _x000a_где 1 – абсолютно неудовлетворен, 5 – абсолютно удовлетворен.  [Репутация застройщика]"/>
    <tableColumn id="23" xr3:uid="{00000000-0010-0000-0200-000017000000}" name="6. Оцените Вашу удовлетворенность застройщиком по шкале от 1 до 5, _x000a_где 1 – абсолютно неудовлетворен, 5 – абсолютно удовлетворен.  [Наличие парковки]"/>
    <tableColumn id="24" xr3:uid="{00000000-0010-0000-0200-000018000000}" name="6. Оцените Вашу удовлетворенность застройщиком по шкале от 1 до 5, _x000a_где 1 – абсолютно неудовлетворен, 5 – абсолютно удовлетворен.  [Срок сдачи объекта]"/>
    <tableColumn id="25" xr3:uid="{00000000-0010-0000-0200-000019000000}" name="7. Готовы ли Вы порекомендовать выбранного Вами застройщика? _x000a_По шкале от 0 до 10, где 0 – точно не порекомендую, 10 – точно порекомендую."/>
    <tableColumn id="26" xr3:uid="{00000000-0010-0000-0200-00001A000000}" name="8. Почему Вы так ответили?"/>
    <tableColumn id="27" xr3:uid="{00000000-0010-0000-0200-00001B000000}" name="9. Какие каналы информации Вы используете при поиске жилья? "/>
    <tableColumn id="28" xr3:uid="{00000000-0010-0000-0200-00001C000000}" name="10. Какие сайты Вы посещаете? "/>
    <tableColumn id="29" xr3:uid="{00000000-0010-0000-0200-00001D000000}" name="11. На каких блогеров вы подписаны?"/>
    <tableColumn id="30" xr3:uid="{00000000-0010-0000-0200-00001E000000}" name="12. Ваш пол:"/>
    <tableColumn id="31" xr3:uid="{00000000-0010-0000-0200-00001F000000}" name="13. Ваш возраст:"/>
    <tableColumn id="32" xr3:uid="{00000000-0010-0000-0200-000020000000}" name="Столбец 32" totalsRowFunction="custom">
      <totalsRowFormula>AVERAGE(AF2:AF48)</totalsRowFormula>
    </tableColumn>
    <tableColumn id="33" xr3:uid="{00000000-0010-0000-0200-000021000000}" name="Столбец 33"/>
  </tableColumns>
  <tableStyleInfo name="Лист3-style" showFirstColumn="1" showLastColumn="1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23B93A4-C783-46FD-AEAB-996FFE6E2C48}" name="Table_1" displayName="Table_1" ref="B68:C74" headerRowCount="0">
  <tableColumns count="2">
    <tableColumn id="1" xr3:uid="{00000000-0010-0000-0300-000001000000}" name="Column1"/>
    <tableColumn id="2" xr3:uid="{00000000-0010-0000-0300-000002000000}" name="Column2"/>
  </tableColumns>
  <tableStyleInfo name="Лист3-style 2" showFirstColumn="1" showLastColumn="1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1BD3E40-DA0E-4C1B-854C-5BF6958A1932}" name="Table_3" displayName="Table_3" ref="C8:D11" headerRowCount="0">
  <tableColumns count="2">
    <tableColumn id="1" xr3:uid="{00000000-0010-0000-0600-000001000000}" name="Column1"/>
    <tableColumn id="2" xr3:uid="{00000000-0010-0000-0600-000002000000}" name="Column2"/>
  </tableColumns>
  <tableStyleInfo name="Лист5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rutube.ru/" TargetMode="External"/><Relationship Id="rId21" Type="http://schemas.openxmlformats.org/officeDocument/2006/relationships/hyperlink" Target="https://www.bitrix24.ru/" TargetMode="External"/><Relationship Id="rId42" Type="http://schemas.openxmlformats.org/officeDocument/2006/relationships/hyperlink" Target="https://www.bitrix24.ru/" TargetMode="External"/><Relationship Id="rId47" Type="http://schemas.openxmlformats.org/officeDocument/2006/relationships/hyperlink" Target="https://www.forbes.ru/" TargetMode="External"/><Relationship Id="rId63" Type="http://schemas.openxmlformats.org/officeDocument/2006/relationships/hyperlink" Target="https://daily.afisha.ru/" TargetMode="External"/><Relationship Id="rId68" Type="http://schemas.openxmlformats.org/officeDocument/2006/relationships/hyperlink" Target="https://geometria.ru/msk/" TargetMode="External"/><Relationship Id="rId16" Type="http://schemas.openxmlformats.org/officeDocument/2006/relationships/hyperlink" Target="https://www.baby.ru/" TargetMode="External"/><Relationship Id="rId11" Type="http://schemas.openxmlformats.org/officeDocument/2006/relationships/hyperlink" Target="https://www.baby.ru/" TargetMode="External"/><Relationship Id="rId32" Type="http://schemas.openxmlformats.org/officeDocument/2006/relationships/hyperlink" Target="https://www.baby.ru/" TargetMode="External"/><Relationship Id="rId37" Type="http://schemas.openxmlformats.org/officeDocument/2006/relationships/hyperlink" Target="https://www.bitrix24.ru/" TargetMode="External"/><Relationship Id="rId53" Type="http://schemas.openxmlformats.org/officeDocument/2006/relationships/hyperlink" Target="https://www.insales.ru/" TargetMode="External"/><Relationship Id="rId58" Type="http://schemas.openxmlformats.org/officeDocument/2006/relationships/hyperlink" Target="https://www.insales.ru/" TargetMode="External"/><Relationship Id="rId74" Type="http://schemas.openxmlformats.org/officeDocument/2006/relationships/hyperlink" Target="https://www.baby.ru/" TargetMode="External"/><Relationship Id="rId79" Type="http://schemas.openxmlformats.org/officeDocument/2006/relationships/hyperlink" Target="https://www.forbes.ru/" TargetMode="External"/><Relationship Id="rId5" Type="http://schemas.openxmlformats.org/officeDocument/2006/relationships/hyperlink" Target="https://www.insales.ru/" TargetMode="External"/><Relationship Id="rId61" Type="http://schemas.openxmlformats.org/officeDocument/2006/relationships/hyperlink" Target="https://www.behance.net/" TargetMode="External"/><Relationship Id="rId19" Type="http://schemas.openxmlformats.org/officeDocument/2006/relationships/hyperlink" Target="https://www.vedomosti.ru/" TargetMode="External"/><Relationship Id="rId14" Type="http://schemas.openxmlformats.org/officeDocument/2006/relationships/hyperlink" Target="https://rutube.ru/" TargetMode="External"/><Relationship Id="rId22" Type="http://schemas.openxmlformats.org/officeDocument/2006/relationships/hyperlink" Target="https://www.vedomosti.ru/" TargetMode="External"/><Relationship Id="rId27" Type="http://schemas.openxmlformats.org/officeDocument/2006/relationships/hyperlink" Target="https://geometria.ru/msk/" TargetMode="External"/><Relationship Id="rId30" Type="http://schemas.openxmlformats.org/officeDocument/2006/relationships/hyperlink" Target="https://daily.afisha.ru/" TargetMode="External"/><Relationship Id="rId35" Type="http://schemas.openxmlformats.org/officeDocument/2006/relationships/hyperlink" Target="https://www.behance.net/" TargetMode="External"/><Relationship Id="rId43" Type="http://schemas.openxmlformats.org/officeDocument/2006/relationships/hyperlink" Target="https://www.vedomosti.ru/" TargetMode="External"/><Relationship Id="rId48" Type="http://schemas.openxmlformats.org/officeDocument/2006/relationships/hyperlink" Target="https://www.forbes.ru/" TargetMode="External"/><Relationship Id="rId56" Type="http://schemas.openxmlformats.org/officeDocument/2006/relationships/hyperlink" Target="https://www.forbes.ru/" TargetMode="External"/><Relationship Id="rId64" Type="http://schemas.openxmlformats.org/officeDocument/2006/relationships/hyperlink" Target="https://geometria.ru/msk/" TargetMode="External"/><Relationship Id="rId69" Type="http://schemas.openxmlformats.org/officeDocument/2006/relationships/hyperlink" Target="https://daily.afisha.ru/" TargetMode="External"/><Relationship Id="rId77" Type="http://schemas.openxmlformats.org/officeDocument/2006/relationships/hyperlink" Target="https://www.behance.net/" TargetMode="External"/><Relationship Id="rId8" Type="http://schemas.openxmlformats.org/officeDocument/2006/relationships/hyperlink" Target="https://www.vedomosti.ru/" TargetMode="External"/><Relationship Id="rId51" Type="http://schemas.openxmlformats.org/officeDocument/2006/relationships/hyperlink" Target="https://www.behance.net/" TargetMode="External"/><Relationship Id="rId72" Type="http://schemas.openxmlformats.org/officeDocument/2006/relationships/hyperlink" Target="https://rutube.ru/" TargetMode="External"/><Relationship Id="rId80" Type="http://schemas.openxmlformats.org/officeDocument/2006/relationships/drawing" Target="../drawings/drawing1.xml"/><Relationship Id="rId3" Type="http://schemas.openxmlformats.org/officeDocument/2006/relationships/hyperlink" Target="https://www.forbes.ru/" TargetMode="External"/><Relationship Id="rId12" Type="http://schemas.openxmlformats.org/officeDocument/2006/relationships/hyperlink" Target="https://rutube.ru/" TargetMode="External"/><Relationship Id="rId17" Type="http://schemas.openxmlformats.org/officeDocument/2006/relationships/hyperlink" Target="https://geometria.ru/msk/" TargetMode="External"/><Relationship Id="rId25" Type="http://schemas.openxmlformats.org/officeDocument/2006/relationships/hyperlink" Target="https://rutube.ru/" TargetMode="External"/><Relationship Id="rId33" Type="http://schemas.openxmlformats.org/officeDocument/2006/relationships/hyperlink" Target="https://daily.afisha.ru/" TargetMode="External"/><Relationship Id="rId38" Type="http://schemas.openxmlformats.org/officeDocument/2006/relationships/hyperlink" Target="https://www.baby.ru/" TargetMode="External"/><Relationship Id="rId46" Type="http://schemas.openxmlformats.org/officeDocument/2006/relationships/hyperlink" Target="https://www.insales.ru/" TargetMode="External"/><Relationship Id="rId59" Type="http://schemas.openxmlformats.org/officeDocument/2006/relationships/hyperlink" Target="https://www.vedomosti.ru/" TargetMode="External"/><Relationship Id="rId67" Type="http://schemas.openxmlformats.org/officeDocument/2006/relationships/hyperlink" Target="https://geometria.ru/msk/" TargetMode="External"/><Relationship Id="rId20" Type="http://schemas.openxmlformats.org/officeDocument/2006/relationships/hyperlink" Target="https://geometria.ru/msk/" TargetMode="External"/><Relationship Id="rId41" Type="http://schemas.openxmlformats.org/officeDocument/2006/relationships/hyperlink" Target="https://geometria.ru/msk/" TargetMode="External"/><Relationship Id="rId54" Type="http://schemas.openxmlformats.org/officeDocument/2006/relationships/hyperlink" Target="https://www.forbes.ru/" TargetMode="External"/><Relationship Id="rId62" Type="http://schemas.openxmlformats.org/officeDocument/2006/relationships/hyperlink" Target="https://daily.afisha.ru/" TargetMode="External"/><Relationship Id="rId70" Type="http://schemas.openxmlformats.org/officeDocument/2006/relationships/hyperlink" Target="https://www.behance.net/" TargetMode="External"/><Relationship Id="rId75" Type="http://schemas.openxmlformats.org/officeDocument/2006/relationships/hyperlink" Target="https://www.vedomosti.ru/" TargetMode="External"/><Relationship Id="rId1" Type="http://schemas.openxmlformats.org/officeDocument/2006/relationships/hyperlink" Target="https://www.insales.ru/" TargetMode="External"/><Relationship Id="rId6" Type="http://schemas.openxmlformats.org/officeDocument/2006/relationships/hyperlink" Target="https://www.insales.ru/" TargetMode="External"/><Relationship Id="rId15" Type="http://schemas.openxmlformats.org/officeDocument/2006/relationships/hyperlink" Target="https://www.insales.ru/" TargetMode="External"/><Relationship Id="rId23" Type="http://schemas.openxmlformats.org/officeDocument/2006/relationships/hyperlink" Target="https://www.forbes.ru/" TargetMode="External"/><Relationship Id="rId28" Type="http://schemas.openxmlformats.org/officeDocument/2006/relationships/hyperlink" Target="https://rutube.ru/" TargetMode="External"/><Relationship Id="rId36" Type="http://schemas.openxmlformats.org/officeDocument/2006/relationships/hyperlink" Target="https://geometria.ru/msk/" TargetMode="External"/><Relationship Id="rId49" Type="http://schemas.openxmlformats.org/officeDocument/2006/relationships/hyperlink" Target="https://www.behance.net/" TargetMode="External"/><Relationship Id="rId57" Type="http://schemas.openxmlformats.org/officeDocument/2006/relationships/hyperlink" Target="https://www.vedomosti.ru/" TargetMode="External"/><Relationship Id="rId10" Type="http://schemas.openxmlformats.org/officeDocument/2006/relationships/hyperlink" Target="https://www.insales.ru/" TargetMode="External"/><Relationship Id="rId31" Type="http://schemas.openxmlformats.org/officeDocument/2006/relationships/hyperlink" Target="https://www.insales.ru/" TargetMode="External"/><Relationship Id="rId44" Type="http://schemas.openxmlformats.org/officeDocument/2006/relationships/hyperlink" Target="https://daily.afisha.ru/" TargetMode="External"/><Relationship Id="rId52" Type="http://schemas.openxmlformats.org/officeDocument/2006/relationships/hyperlink" Target="https://www.insales.ru/" TargetMode="External"/><Relationship Id="rId60" Type="http://schemas.openxmlformats.org/officeDocument/2006/relationships/hyperlink" Target="https://www.insales.ru/" TargetMode="External"/><Relationship Id="rId65" Type="http://schemas.openxmlformats.org/officeDocument/2006/relationships/hyperlink" Target="https://www.insales.ru/" TargetMode="External"/><Relationship Id="rId73" Type="http://schemas.openxmlformats.org/officeDocument/2006/relationships/hyperlink" Target="https://www.baby.ru/" TargetMode="External"/><Relationship Id="rId78" Type="http://schemas.openxmlformats.org/officeDocument/2006/relationships/hyperlink" Target="https://rutube.ru/" TargetMode="External"/><Relationship Id="rId81" Type="http://schemas.openxmlformats.org/officeDocument/2006/relationships/table" Target="../tables/table1.xml"/><Relationship Id="rId4" Type="http://schemas.openxmlformats.org/officeDocument/2006/relationships/hyperlink" Target="https://rutube.ru/" TargetMode="External"/><Relationship Id="rId9" Type="http://schemas.openxmlformats.org/officeDocument/2006/relationships/hyperlink" Target="https://www.bitrix24.ru/" TargetMode="External"/><Relationship Id="rId13" Type="http://schemas.openxmlformats.org/officeDocument/2006/relationships/hyperlink" Target="https://daily.afisha.ru/" TargetMode="External"/><Relationship Id="rId18" Type="http://schemas.openxmlformats.org/officeDocument/2006/relationships/hyperlink" Target="https://geometria.ru/msk/" TargetMode="External"/><Relationship Id="rId39" Type="http://schemas.openxmlformats.org/officeDocument/2006/relationships/hyperlink" Target="https://rutube.ru/" TargetMode="External"/><Relationship Id="rId34" Type="http://schemas.openxmlformats.org/officeDocument/2006/relationships/hyperlink" Target="https://geometria.ru/msk/" TargetMode="External"/><Relationship Id="rId50" Type="http://schemas.openxmlformats.org/officeDocument/2006/relationships/hyperlink" Target="https://www.behance.net/" TargetMode="External"/><Relationship Id="rId55" Type="http://schemas.openxmlformats.org/officeDocument/2006/relationships/hyperlink" Target="https://www.baby.ru/" TargetMode="External"/><Relationship Id="rId76" Type="http://schemas.openxmlformats.org/officeDocument/2006/relationships/hyperlink" Target="https://geometria.ru/msk/" TargetMode="External"/><Relationship Id="rId7" Type="http://schemas.openxmlformats.org/officeDocument/2006/relationships/hyperlink" Target="https://www.bitrix24.ru/" TargetMode="External"/><Relationship Id="rId71" Type="http://schemas.openxmlformats.org/officeDocument/2006/relationships/hyperlink" Target="https://rutube.ru/" TargetMode="External"/><Relationship Id="rId2" Type="http://schemas.openxmlformats.org/officeDocument/2006/relationships/hyperlink" Target="https://rutube.ru/" TargetMode="External"/><Relationship Id="rId29" Type="http://schemas.openxmlformats.org/officeDocument/2006/relationships/hyperlink" Target="https://www.vedomosti.ru/" TargetMode="External"/><Relationship Id="rId24" Type="http://schemas.openxmlformats.org/officeDocument/2006/relationships/hyperlink" Target="https://www.vedomosti.ru/" TargetMode="External"/><Relationship Id="rId40" Type="http://schemas.openxmlformats.org/officeDocument/2006/relationships/hyperlink" Target="https://geometria.ru/msk/" TargetMode="External"/><Relationship Id="rId45" Type="http://schemas.openxmlformats.org/officeDocument/2006/relationships/hyperlink" Target="https://www.insales.ru/" TargetMode="External"/><Relationship Id="rId66" Type="http://schemas.openxmlformats.org/officeDocument/2006/relationships/hyperlink" Target="https://www.baby.ru/" TargetMode="Externa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vedomosti.ru/" TargetMode="External"/><Relationship Id="rId13" Type="http://schemas.openxmlformats.org/officeDocument/2006/relationships/hyperlink" Target="https://www.baby.ru/" TargetMode="External"/><Relationship Id="rId18" Type="http://schemas.openxmlformats.org/officeDocument/2006/relationships/hyperlink" Target="https://geometria.ru/msk/" TargetMode="External"/><Relationship Id="rId26" Type="http://schemas.openxmlformats.org/officeDocument/2006/relationships/hyperlink" Target="https://www.insales.ru/" TargetMode="External"/><Relationship Id="rId3" Type="http://schemas.openxmlformats.org/officeDocument/2006/relationships/hyperlink" Target="https://www.insales.ru/" TargetMode="External"/><Relationship Id="rId21" Type="http://schemas.openxmlformats.org/officeDocument/2006/relationships/hyperlink" Target="https://www.insales.ru/" TargetMode="External"/><Relationship Id="rId7" Type="http://schemas.openxmlformats.org/officeDocument/2006/relationships/hyperlink" Target="https://www.insales.ru/" TargetMode="External"/><Relationship Id="rId12" Type="http://schemas.openxmlformats.org/officeDocument/2006/relationships/hyperlink" Target="https://www.insales.ru/" TargetMode="External"/><Relationship Id="rId17" Type="http://schemas.openxmlformats.org/officeDocument/2006/relationships/hyperlink" Target="https://geometria.ru/msk/" TargetMode="External"/><Relationship Id="rId25" Type="http://schemas.openxmlformats.org/officeDocument/2006/relationships/hyperlink" Target="https://www.behance.net/" TargetMode="External"/><Relationship Id="rId2" Type="http://schemas.openxmlformats.org/officeDocument/2006/relationships/hyperlink" Target="https://rutube.ru/" TargetMode="External"/><Relationship Id="rId16" Type="http://schemas.openxmlformats.org/officeDocument/2006/relationships/hyperlink" Target="https://www.baby.ru/" TargetMode="External"/><Relationship Id="rId20" Type="http://schemas.openxmlformats.org/officeDocument/2006/relationships/hyperlink" Target="https://www.vedomosti.ru/" TargetMode="External"/><Relationship Id="rId29" Type="http://schemas.openxmlformats.org/officeDocument/2006/relationships/hyperlink" Target="https://daily.afisha.ru/" TargetMode="External"/><Relationship Id="rId1" Type="http://schemas.openxmlformats.org/officeDocument/2006/relationships/hyperlink" Target="https://www.forbes.ru/" TargetMode="External"/><Relationship Id="rId6" Type="http://schemas.openxmlformats.org/officeDocument/2006/relationships/hyperlink" Target="https://rutube.ru/" TargetMode="External"/><Relationship Id="rId11" Type="http://schemas.openxmlformats.org/officeDocument/2006/relationships/hyperlink" Target="https://geometria.ru/msk/" TargetMode="External"/><Relationship Id="rId24" Type="http://schemas.openxmlformats.org/officeDocument/2006/relationships/hyperlink" Target="https://www.forbes.ru/" TargetMode="External"/><Relationship Id="rId32" Type="http://schemas.openxmlformats.org/officeDocument/2006/relationships/table" Target="../tables/table2.xml"/><Relationship Id="rId5" Type="http://schemas.openxmlformats.org/officeDocument/2006/relationships/hyperlink" Target="https://www.vedomosti.ru/" TargetMode="External"/><Relationship Id="rId15" Type="http://schemas.openxmlformats.org/officeDocument/2006/relationships/hyperlink" Target="https://www.behance.net/" TargetMode="External"/><Relationship Id="rId23" Type="http://schemas.openxmlformats.org/officeDocument/2006/relationships/hyperlink" Target="https://www.forbes.ru/" TargetMode="External"/><Relationship Id="rId28" Type="http://schemas.openxmlformats.org/officeDocument/2006/relationships/hyperlink" Target="https://www.behance.net/" TargetMode="External"/><Relationship Id="rId10" Type="http://schemas.openxmlformats.org/officeDocument/2006/relationships/hyperlink" Target="https://www.forbes.ru/" TargetMode="External"/><Relationship Id="rId19" Type="http://schemas.openxmlformats.org/officeDocument/2006/relationships/hyperlink" Target="https://www.bitrix24.ru/" TargetMode="External"/><Relationship Id="rId31" Type="http://schemas.openxmlformats.org/officeDocument/2006/relationships/hyperlink" Target="https://www.behance.net/" TargetMode="External"/><Relationship Id="rId4" Type="http://schemas.openxmlformats.org/officeDocument/2006/relationships/hyperlink" Target="https://www.insales.ru/" TargetMode="External"/><Relationship Id="rId9" Type="http://schemas.openxmlformats.org/officeDocument/2006/relationships/hyperlink" Target="https://www.bitrix24.ru/" TargetMode="External"/><Relationship Id="rId14" Type="http://schemas.openxmlformats.org/officeDocument/2006/relationships/hyperlink" Target="https://daily.afisha.ru/" TargetMode="External"/><Relationship Id="rId22" Type="http://schemas.openxmlformats.org/officeDocument/2006/relationships/hyperlink" Target="https://www.insales.ru/" TargetMode="External"/><Relationship Id="rId27" Type="http://schemas.openxmlformats.org/officeDocument/2006/relationships/hyperlink" Target="https://www.vedomosti.ru/" TargetMode="External"/><Relationship Id="rId30" Type="http://schemas.openxmlformats.org/officeDocument/2006/relationships/hyperlink" Target="https://www.insales.ru/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geometria.ru/msk/" TargetMode="External"/><Relationship Id="rId3" Type="http://schemas.openxmlformats.org/officeDocument/2006/relationships/hyperlink" Target="https://www.insales.ru/" TargetMode="External"/><Relationship Id="rId7" Type="http://schemas.openxmlformats.org/officeDocument/2006/relationships/hyperlink" Target="https://rutube.ru/" TargetMode="External"/><Relationship Id="rId2" Type="http://schemas.openxmlformats.org/officeDocument/2006/relationships/hyperlink" Target="https://www.baby.ru/" TargetMode="External"/><Relationship Id="rId1" Type="http://schemas.openxmlformats.org/officeDocument/2006/relationships/hyperlink" Target="https://www.bitrix24.ru/" TargetMode="External"/><Relationship Id="rId6" Type="http://schemas.openxmlformats.org/officeDocument/2006/relationships/hyperlink" Target="https://www.insales.ru/" TargetMode="External"/><Relationship Id="rId11" Type="http://schemas.openxmlformats.org/officeDocument/2006/relationships/table" Target="../tables/table4.xml"/><Relationship Id="rId5" Type="http://schemas.openxmlformats.org/officeDocument/2006/relationships/hyperlink" Target="https://www.insales.ru/" TargetMode="External"/><Relationship Id="rId10" Type="http://schemas.openxmlformats.org/officeDocument/2006/relationships/table" Target="../tables/table3.xml"/><Relationship Id="rId4" Type="http://schemas.openxmlformats.org/officeDocument/2006/relationships/hyperlink" Target="https://geometria.ru/msk/" TargetMode="External"/><Relationship Id="rId9" Type="http://schemas.openxmlformats.org/officeDocument/2006/relationships/hyperlink" Target="https://www.baby.ru/" TargetMode="External"/></Relationships>
</file>

<file path=xl/worksheets/_rels/sheet1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vedomosti.ru/" TargetMode="External"/><Relationship Id="rId18" Type="http://schemas.openxmlformats.org/officeDocument/2006/relationships/hyperlink" Target="https://rutube.ru/" TargetMode="External"/><Relationship Id="rId26" Type="http://schemas.openxmlformats.org/officeDocument/2006/relationships/hyperlink" Target="https://www.vedomosti.ru/" TargetMode="External"/><Relationship Id="rId39" Type="http://schemas.openxmlformats.org/officeDocument/2006/relationships/hyperlink" Target="https://rutube.ru/" TargetMode="External"/><Relationship Id="rId21" Type="http://schemas.openxmlformats.org/officeDocument/2006/relationships/hyperlink" Target="https://www.behance.net/" TargetMode="External"/><Relationship Id="rId34" Type="http://schemas.openxmlformats.org/officeDocument/2006/relationships/hyperlink" Target="https://www.behance.net/" TargetMode="External"/><Relationship Id="rId42" Type="http://schemas.openxmlformats.org/officeDocument/2006/relationships/table" Target="../tables/table6.xml"/><Relationship Id="rId7" Type="http://schemas.openxmlformats.org/officeDocument/2006/relationships/hyperlink" Target="https://geometria.ru/msk/" TargetMode="External"/><Relationship Id="rId2" Type="http://schemas.openxmlformats.org/officeDocument/2006/relationships/hyperlink" Target="https://www.bitrix24.ru/" TargetMode="External"/><Relationship Id="rId16" Type="http://schemas.openxmlformats.org/officeDocument/2006/relationships/hyperlink" Target="https://geometria.ru/msk/" TargetMode="External"/><Relationship Id="rId20" Type="http://schemas.openxmlformats.org/officeDocument/2006/relationships/hyperlink" Target="https://www.behance.net/" TargetMode="External"/><Relationship Id="rId29" Type="http://schemas.openxmlformats.org/officeDocument/2006/relationships/hyperlink" Target="https://geometria.ru/msk/" TargetMode="External"/><Relationship Id="rId41" Type="http://schemas.openxmlformats.org/officeDocument/2006/relationships/table" Target="../tables/table5.xml"/><Relationship Id="rId1" Type="http://schemas.openxmlformats.org/officeDocument/2006/relationships/hyperlink" Target="https://rutube.ru/" TargetMode="External"/><Relationship Id="rId6" Type="http://schemas.openxmlformats.org/officeDocument/2006/relationships/hyperlink" Target="https://geometria.ru/msk/" TargetMode="External"/><Relationship Id="rId11" Type="http://schemas.openxmlformats.org/officeDocument/2006/relationships/hyperlink" Target="https://rutube.ru/" TargetMode="External"/><Relationship Id="rId24" Type="http://schemas.openxmlformats.org/officeDocument/2006/relationships/hyperlink" Target="https://www.baby.ru/" TargetMode="External"/><Relationship Id="rId32" Type="http://schemas.openxmlformats.org/officeDocument/2006/relationships/hyperlink" Target="https://geometria.ru/msk/" TargetMode="External"/><Relationship Id="rId37" Type="http://schemas.openxmlformats.org/officeDocument/2006/relationships/hyperlink" Target="https://www.baby.ru/" TargetMode="External"/><Relationship Id="rId40" Type="http://schemas.openxmlformats.org/officeDocument/2006/relationships/hyperlink" Target="https://www.forbes.ru/" TargetMode="External"/><Relationship Id="rId5" Type="http://schemas.openxmlformats.org/officeDocument/2006/relationships/hyperlink" Target="https://geometria.ru/msk/" TargetMode="External"/><Relationship Id="rId15" Type="http://schemas.openxmlformats.org/officeDocument/2006/relationships/hyperlink" Target="https://geometria.ru/msk/" TargetMode="External"/><Relationship Id="rId23" Type="http://schemas.openxmlformats.org/officeDocument/2006/relationships/hyperlink" Target="https://www.forbes.ru/" TargetMode="External"/><Relationship Id="rId28" Type="http://schemas.openxmlformats.org/officeDocument/2006/relationships/hyperlink" Target="https://daily.afisha.ru/" TargetMode="External"/><Relationship Id="rId36" Type="http://schemas.openxmlformats.org/officeDocument/2006/relationships/hyperlink" Target="https://rutube.ru/" TargetMode="External"/><Relationship Id="rId10" Type="http://schemas.openxmlformats.org/officeDocument/2006/relationships/hyperlink" Target="https://rutube.ru/" TargetMode="External"/><Relationship Id="rId19" Type="http://schemas.openxmlformats.org/officeDocument/2006/relationships/hyperlink" Target="https://daily.afisha.ru/" TargetMode="External"/><Relationship Id="rId31" Type="http://schemas.openxmlformats.org/officeDocument/2006/relationships/hyperlink" Target="https://geometria.ru/msk/" TargetMode="External"/><Relationship Id="rId4" Type="http://schemas.openxmlformats.org/officeDocument/2006/relationships/hyperlink" Target="https://www.baby.ru/" TargetMode="External"/><Relationship Id="rId9" Type="http://schemas.openxmlformats.org/officeDocument/2006/relationships/hyperlink" Target="https://www.vedomosti.ru/" TargetMode="External"/><Relationship Id="rId14" Type="http://schemas.openxmlformats.org/officeDocument/2006/relationships/hyperlink" Target="https://daily.afisha.ru/" TargetMode="External"/><Relationship Id="rId22" Type="http://schemas.openxmlformats.org/officeDocument/2006/relationships/hyperlink" Target="https://www.insales.ru/" TargetMode="External"/><Relationship Id="rId27" Type="http://schemas.openxmlformats.org/officeDocument/2006/relationships/hyperlink" Target="https://www.insales.ru/" TargetMode="External"/><Relationship Id="rId30" Type="http://schemas.openxmlformats.org/officeDocument/2006/relationships/hyperlink" Target="https://www.baby.ru/" TargetMode="External"/><Relationship Id="rId35" Type="http://schemas.openxmlformats.org/officeDocument/2006/relationships/hyperlink" Target="https://rutube.ru/" TargetMode="External"/><Relationship Id="rId8" Type="http://schemas.openxmlformats.org/officeDocument/2006/relationships/hyperlink" Target="https://www.vedomosti.ru/" TargetMode="External"/><Relationship Id="rId3" Type="http://schemas.openxmlformats.org/officeDocument/2006/relationships/hyperlink" Target="https://daily.afisha.ru/" TargetMode="External"/><Relationship Id="rId12" Type="http://schemas.openxmlformats.org/officeDocument/2006/relationships/hyperlink" Target="https://rutube.ru/" TargetMode="External"/><Relationship Id="rId17" Type="http://schemas.openxmlformats.org/officeDocument/2006/relationships/hyperlink" Target="https://www.bitrix24.ru/" TargetMode="External"/><Relationship Id="rId25" Type="http://schemas.openxmlformats.org/officeDocument/2006/relationships/hyperlink" Target="https://www.forbes.ru/" TargetMode="External"/><Relationship Id="rId33" Type="http://schemas.openxmlformats.org/officeDocument/2006/relationships/hyperlink" Target="https://daily.afisha.ru/" TargetMode="External"/><Relationship Id="rId38" Type="http://schemas.openxmlformats.org/officeDocument/2006/relationships/hyperlink" Target="https://www.vedomosti.ru/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vedomosti.ru/" TargetMode="External"/><Relationship Id="rId13" Type="http://schemas.openxmlformats.org/officeDocument/2006/relationships/hyperlink" Target="https://www.forbes.ru/" TargetMode="External"/><Relationship Id="rId18" Type="http://schemas.openxmlformats.org/officeDocument/2006/relationships/hyperlink" Target="https://www.insales.ru/" TargetMode="External"/><Relationship Id="rId3" Type="http://schemas.openxmlformats.org/officeDocument/2006/relationships/hyperlink" Target="https://www.bitrix24.ru/" TargetMode="External"/><Relationship Id="rId21" Type="http://schemas.openxmlformats.org/officeDocument/2006/relationships/hyperlink" Target="https://rutube.ru/" TargetMode="External"/><Relationship Id="rId7" Type="http://schemas.openxmlformats.org/officeDocument/2006/relationships/hyperlink" Target="https://geometria.ru/msk/" TargetMode="External"/><Relationship Id="rId12" Type="http://schemas.openxmlformats.org/officeDocument/2006/relationships/hyperlink" Target="https://rutube.ru/" TargetMode="External"/><Relationship Id="rId17" Type="http://schemas.openxmlformats.org/officeDocument/2006/relationships/hyperlink" Target="https://www.insales.ru/" TargetMode="External"/><Relationship Id="rId25" Type="http://schemas.openxmlformats.org/officeDocument/2006/relationships/drawing" Target="../drawings/drawing5.xml"/><Relationship Id="rId2" Type="http://schemas.openxmlformats.org/officeDocument/2006/relationships/hyperlink" Target="https://www.bitrix24.ru/" TargetMode="External"/><Relationship Id="rId16" Type="http://schemas.openxmlformats.org/officeDocument/2006/relationships/hyperlink" Target="https://www.forbes.ru/" TargetMode="External"/><Relationship Id="rId20" Type="http://schemas.openxmlformats.org/officeDocument/2006/relationships/hyperlink" Target="https://geometria.ru/msk/" TargetMode="External"/><Relationship Id="rId1" Type="http://schemas.openxmlformats.org/officeDocument/2006/relationships/hyperlink" Target="https://www.insales.ru/" TargetMode="External"/><Relationship Id="rId6" Type="http://schemas.openxmlformats.org/officeDocument/2006/relationships/hyperlink" Target="https://www.baby.ru/" TargetMode="External"/><Relationship Id="rId11" Type="http://schemas.openxmlformats.org/officeDocument/2006/relationships/hyperlink" Target="https://www.baby.ru/" TargetMode="External"/><Relationship Id="rId24" Type="http://schemas.openxmlformats.org/officeDocument/2006/relationships/hyperlink" Target="https://rutube.ru/" TargetMode="External"/><Relationship Id="rId5" Type="http://schemas.openxmlformats.org/officeDocument/2006/relationships/hyperlink" Target="https://rutube.ru/" TargetMode="External"/><Relationship Id="rId15" Type="http://schemas.openxmlformats.org/officeDocument/2006/relationships/hyperlink" Target="https://www.insales.ru/" TargetMode="External"/><Relationship Id="rId23" Type="http://schemas.openxmlformats.org/officeDocument/2006/relationships/hyperlink" Target="https://www.baby.ru/" TargetMode="External"/><Relationship Id="rId10" Type="http://schemas.openxmlformats.org/officeDocument/2006/relationships/hyperlink" Target="https://daily.afisha.ru/" TargetMode="External"/><Relationship Id="rId19" Type="http://schemas.openxmlformats.org/officeDocument/2006/relationships/hyperlink" Target="https://daily.afisha.ru/" TargetMode="External"/><Relationship Id="rId4" Type="http://schemas.openxmlformats.org/officeDocument/2006/relationships/hyperlink" Target="https://rutube.ru/" TargetMode="External"/><Relationship Id="rId9" Type="http://schemas.openxmlformats.org/officeDocument/2006/relationships/hyperlink" Target="https://rutube.ru/" TargetMode="External"/><Relationship Id="rId14" Type="http://schemas.openxmlformats.org/officeDocument/2006/relationships/hyperlink" Target="https://www.behance.net/" TargetMode="External"/><Relationship Id="rId22" Type="http://schemas.openxmlformats.org/officeDocument/2006/relationships/hyperlink" Target="https://www.baby.ru/" TargetMode="Externa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baby.ru/" TargetMode="External"/><Relationship Id="rId3" Type="http://schemas.openxmlformats.org/officeDocument/2006/relationships/hyperlink" Target="https://www.baby.ru/" TargetMode="External"/><Relationship Id="rId7" Type="http://schemas.openxmlformats.org/officeDocument/2006/relationships/hyperlink" Target="https://www.insales.ru/" TargetMode="External"/><Relationship Id="rId2" Type="http://schemas.openxmlformats.org/officeDocument/2006/relationships/hyperlink" Target="https://www.insales.ru/" TargetMode="External"/><Relationship Id="rId1" Type="http://schemas.openxmlformats.org/officeDocument/2006/relationships/hyperlink" Target="https://www.vedomosti.ru/" TargetMode="External"/><Relationship Id="rId6" Type="http://schemas.openxmlformats.org/officeDocument/2006/relationships/hyperlink" Target="https://www.behance.net/" TargetMode="External"/><Relationship Id="rId5" Type="http://schemas.openxmlformats.org/officeDocument/2006/relationships/hyperlink" Target="https://www.vedomosti.ru/" TargetMode="External"/><Relationship Id="rId4" Type="http://schemas.openxmlformats.org/officeDocument/2006/relationships/hyperlink" Target="https://www.forbes.ru/" TargetMode="External"/><Relationship Id="rId9" Type="http://schemas.openxmlformats.org/officeDocument/2006/relationships/drawing" Target="../drawings/drawing6.xm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vedomosti.ru/" TargetMode="External"/><Relationship Id="rId13" Type="http://schemas.openxmlformats.org/officeDocument/2006/relationships/hyperlink" Target="https://www.forbes.ru/" TargetMode="External"/><Relationship Id="rId3" Type="http://schemas.openxmlformats.org/officeDocument/2006/relationships/hyperlink" Target="https://www.forbes.ru/" TargetMode="External"/><Relationship Id="rId7" Type="http://schemas.openxmlformats.org/officeDocument/2006/relationships/hyperlink" Target="https://geometria.ru/msk/" TargetMode="External"/><Relationship Id="rId12" Type="http://schemas.openxmlformats.org/officeDocument/2006/relationships/hyperlink" Target="https://www.insales.ru/" TargetMode="External"/><Relationship Id="rId2" Type="http://schemas.openxmlformats.org/officeDocument/2006/relationships/hyperlink" Target="https://rutube.ru/" TargetMode="External"/><Relationship Id="rId1" Type="http://schemas.openxmlformats.org/officeDocument/2006/relationships/hyperlink" Target="https://www.insales.ru/" TargetMode="External"/><Relationship Id="rId6" Type="http://schemas.openxmlformats.org/officeDocument/2006/relationships/hyperlink" Target="https://www.insales.ru/" TargetMode="External"/><Relationship Id="rId11" Type="http://schemas.openxmlformats.org/officeDocument/2006/relationships/hyperlink" Target="https://geometria.ru/msk/" TargetMode="External"/><Relationship Id="rId5" Type="http://schemas.openxmlformats.org/officeDocument/2006/relationships/hyperlink" Target="https://daily.afisha.ru/" TargetMode="External"/><Relationship Id="rId15" Type="http://schemas.openxmlformats.org/officeDocument/2006/relationships/drawing" Target="../drawings/drawing7.xml"/><Relationship Id="rId10" Type="http://schemas.openxmlformats.org/officeDocument/2006/relationships/hyperlink" Target="https://www.bitrix24.ru/" TargetMode="External"/><Relationship Id="rId4" Type="http://schemas.openxmlformats.org/officeDocument/2006/relationships/hyperlink" Target="https://rutube.ru/" TargetMode="External"/><Relationship Id="rId9" Type="http://schemas.openxmlformats.org/officeDocument/2006/relationships/hyperlink" Target="https://geometria.ru/msk/" TargetMode="External"/><Relationship Id="rId14" Type="http://schemas.openxmlformats.org/officeDocument/2006/relationships/hyperlink" Target="https://daily.afisha.ru/" TargetMode="External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hyperlink" Target="https://geometria.ru/msk/" TargetMode="External"/><Relationship Id="rId3" Type="http://schemas.openxmlformats.org/officeDocument/2006/relationships/hyperlink" Target="https://rutube.ru/" TargetMode="External"/><Relationship Id="rId7" Type="http://schemas.openxmlformats.org/officeDocument/2006/relationships/hyperlink" Target="https://www.insales.ru/" TargetMode="External"/><Relationship Id="rId2" Type="http://schemas.openxmlformats.org/officeDocument/2006/relationships/hyperlink" Target="https://www.bitrix24.ru/" TargetMode="External"/><Relationship Id="rId1" Type="http://schemas.openxmlformats.org/officeDocument/2006/relationships/hyperlink" Target="https://geometria.ru/msk/" TargetMode="External"/><Relationship Id="rId6" Type="http://schemas.openxmlformats.org/officeDocument/2006/relationships/hyperlink" Target="https://www.vedomosti.ru/" TargetMode="External"/><Relationship Id="rId5" Type="http://schemas.openxmlformats.org/officeDocument/2006/relationships/hyperlink" Target="https://www.insales.ru/" TargetMode="External"/><Relationship Id="rId10" Type="http://schemas.openxmlformats.org/officeDocument/2006/relationships/drawing" Target="../drawings/drawing8.xml"/><Relationship Id="rId4" Type="http://schemas.openxmlformats.org/officeDocument/2006/relationships/hyperlink" Target="https://www.insales.ru/" TargetMode="External"/><Relationship Id="rId9" Type="http://schemas.openxmlformats.org/officeDocument/2006/relationships/hyperlink" Target="https://www.behance.net/" TargetMode="Externa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hyperlink" Target="https://geometria.ru/msk/" TargetMode="External"/><Relationship Id="rId2" Type="http://schemas.openxmlformats.org/officeDocument/2006/relationships/hyperlink" Target="https://geometria.ru/msk/" TargetMode="External"/><Relationship Id="rId1" Type="http://schemas.openxmlformats.org/officeDocument/2006/relationships/hyperlink" Target="https://www.insales.ru/" TargetMode="External"/><Relationship Id="rId6" Type="http://schemas.openxmlformats.org/officeDocument/2006/relationships/drawing" Target="../drawings/drawing9.xml"/><Relationship Id="rId5" Type="http://schemas.openxmlformats.org/officeDocument/2006/relationships/hyperlink" Target="https://geometria.ru/msk/" TargetMode="External"/><Relationship Id="rId4" Type="http://schemas.openxmlformats.org/officeDocument/2006/relationships/hyperlink" Target="https://www.behance.net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8" Type="http://schemas.openxmlformats.org/officeDocument/2006/relationships/hyperlink" Target="https://rutube.ru/" TargetMode="External"/><Relationship Id="rId3" Type="http://schemas.openxmlformats.org/officeDocument/2006/relationships/hyperlink" Target="https://daily.afisha.ru/" TargetMode="External"/><Relationship Id="rId7" Type="http://schemas.openxmlformats.org/officeDocument/2006/relationships/hyperlink" Target="https://geometria.ru/msk/" TargetMode="External"/><Relationship Id="rId2" Type="http://schemas.openxmlformats.org/officeDocument/2006/relationships/hyperlink" Target="https://www.baby.ru/" TargetMode="External"/><Relationship Id="rId1" Type="http://schemas.openxmlformats.org/officeDocument/2006/relationships/hyperlink" Target="https://www.vedomosti.ru/" TargetMode="External"/><Relationship Id="rId6" Type="http://schemas.openxmlformats.org/officeDocument/2006/relationships/hyperlink" Target="https://daily.afisha.ru/" TargetMode="External"/><Relationship Id="rId5" Type="http://schemas.openxmlformats.org/officeDocument/2006/relationships/hyperlink" Target="https://www.forbes.ru/" TargetMode="External"/><Relationship Id="rId10" Type="http://schemas.openxmlformats.org/officeDocument/2006/relationships/drawing" Target="../drawings/drawing10.xml"/><Relationship Id="rId4" Type="http://schemas.openxmlformats.org/officeDocument/2006/relationships/hyperlink" Target="https://geometria.ru/msk/" TargetMode="External"/><Relationship Id="rId9" Type="http://schemas.openxmlformats.org/officeDocument/2006/relationships/hyperlink" Target="https://www.forbes.ru/" TargetMode="Externa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aby.ru/" TargetMode="External"/><Relationship Id="rId7" Type="http://schemas.openxmlformats.org/officeDocument/2006/relationships/drawing" Target="../drawings/drawing11.xml"/><Relationship Id="rId2" Type="http://schemas.openxmlformats.org/officeDocument/2006/relationships/hyperlink" Target="https://daily.afisha.ru/" TargetMode="External"/><Relationship Id="rId1" Type="http://schemas.openxmlformats.org/officeDocument/2006/relationships/hyperlink" Target="https://www.bitrix24.ru/" TargetMode="External"/><Relationship Id="rId6" Type="http://schemas.openxmlformats.org/officeDocument/2006/relationships/hyperlink" Target="https://www.behance.net/" TargetMode="External"/><Relationship Id="rId5" Type="http://schemas.openxmlformats.org/officeDocument/2006/relationships/hyperlink" Target="https://www.behance.net/" TargetMode="External"/><Relationship Id="rId4" Type="http://schemas.openxmlformats.org/officeDocument/2006/relationships/hyperlink" Target="https://www.vedomosti.ru/" TargetMode="Externa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ehance.net/" TargetMode="External"/><Relationship Id="rId2" Type="http://schemas.openxmlformats.org/officeDocument/2006/relationships/hyperlink" Target="https://www.vedomosti.ru/" TargetMode="External"/><Relationship Id="rId1" Type="http://schemas.openxmlformats.org/officeDocument/2006/relationships/hyperlink" Target="https://rutube.ru/" TargetMode="External"/><Relationship Id="rId5" Type="http://schemas.openxmlformats.org/officeDocument/2006/relationships/drawing" Target="../drawings/drawing12.xml"/><Relationship Id="rId4" Type="http://schemas.openxmlformats.org/officeDocument/2006/relationships/hyperlink" Target="https://www.vedomosti.ru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B15DD-5D7F-4D20-AFC9-4D1A646898C1}">
  <sheetPr>
    <outlinePr summaryBelow="0" summaryRight="0"/>
  </sheetPr>
  <dimension ref="A1:AH208"/>
  <sheetViews>
    <sheetView tabSelected="1" topLeftCell="N1" zoomScale="90" zoomScaleNormal="90" workbookViewId="0">
      <pane ySplit="1" topLeftCell="A87" activePane="bottomLeft" state="frozen"/>
      <selection pane="bottomLeft" activeCell="AB93" sqref="AB93"/>
    </sheetView>
  </sheetViews>
  <sheetFormatPr defaultColWidth="12.6640625" defaultRowHeight="15.75" customHeight="1"/>
  <cols>
    <col min="1" max="1" width="19" customWidth="1"/>
    <col min="2" max="26" width="37.6640625" customWidth="1"/>
    <col min="27" max="27" width="26.88671875" customWidth="1"/>
    <col min="28" max="28" width="37.6640625" customWidth="1"/>
    <col min="29" max="29" width="30.21875" customWidth="1"/>
    <col min="30" max="30" width="34.77734375" customWidth="1"/>
    <col min="31" max="38" width="18.88671875" customWidth="1"/>
  </cols>
  <sheetData>
    <row r="1" spans="1:34" ht="66">
      <c r="A1" s="241" t="s">
        <v>0</v>
      </c>
      <c r="B1" s="240" t="s">
        <v>1</v>
      </c>
      <c r="C1" s="239" t="s">
        <v>2</v>
      </c>
      <c r="D1" s="239" t="s">
        <v>3</v>
      </c>
      <c r="E1" s="239" t="s">
        <v>4</v>
      </c>
      <c r="F1" s="239" t="s">
        <v>5</v>
      </c>
      <c r="G1" s="239" t="s">
        <v>6</v>
      </c>
      <c r="H1" s="239" t="s">
        <v>7</v>
      </c>
      <c r="I1" s="239" t="s">
        <v>8</v>
      </c>
      <c r="J1" s="239" t="s">
        <v>9</v>
      </c>
      <c r="K1" s="239" t="s">
        <v>10</v>
      </c>
      <c r="L1" s="239" t="s">
        <v>11</v>
      </c>
      <c r="M1" s="239" t="s">
        <v>557</v>
      </c>
      <c r="N1" s="239" t="s">
        <v>556</v>
      </c>
      <c r="O1" s="240" t="s">
        <v>14</v>
      </c>
      <c r="P1" s="283" t="s">
        <v>15</v>
      </c>
      <c r="Q1" s="283" t="s">
        <v>571</v>
      </c>
      <c r="R1" s="239" t="s">
        <v>16</v>
      </c>
      <c r="S1" s="239" t="s">
        <v>17</v>
      </c>
      <c r="T1" s="239" t="s">
        <v>18</v>
      </c>
      <c r="U1" s="239" t="s">
        <v>19</v>
      </c>
      <c r="V1" s="239" t="s">
        <v>20</v>
      </c>
      <c r="W1" s="239" t="s">
        <v>21</v>
      </c>
      <c r="X1" s="239" t="s">
        <v>22</v>
      </c>
      <c r="Y1" s="239" t="s">
        <v>23</v>
      </c>
      <c r="Z1" s="239" t="s">
        <v>555</v>
      </c>
      <c r="AA1" s="239" t="s">
        <v>554</v>
      </c>
      <c r="AB1" s="240" t="s">
        <v>26</v>
      </c>
      <c r="AC1" s="239" t="s">
        <v>553</v>
      </c>
      <c r="AD1" s="239" t="s">
        <v>552</v>
      </c>
      <c r="AE1" s="238" t="s">
        <v>551</v>
      </c>
      <c r="AF1" s="237" t="s">
        <v>38</v>
      </c>
      <c r="AG1" s="236" t="s">
        <v>459</v>
      </c>
      <c r="AH1" s="236" t="s">
        <v>489</v>
      </c>
    </row>
    <row r="2" spans="1:34" ht="15">
      <c r="A2" s="1">
        <v>45771.829509224539</v>
      </c>
      <c r="B2" s="174" t="s">
        <v>30</v>
      </c>
      <c r="C2" s="2">
        <v>5</v>
      </c>
      <c r="D2" s="2">
        <v>5</v>
      </c>
      <c r="E2" s="2">
        <v>4</v>
      </c>
      <c r="F2" s="2">
        <v>5</v>
      </c>
      <c r="G2" s="2">
        <v>4</v>
      </c>
      <c r="H2" s="2">
        <v>5</v>
      </c>
      <c r="I2" s="2">
        <v>4</v>
      </c>
      <c r="J2" s="2">
        <v>5</v>
      </c>
      <c r="K2" s="2">
        <v>4</v>
      </c>
      <c r="L2" s="2">
        <v>4</v>
      </c>
      <c r="M2" s="2" t="s">
        <v>31</v>
      </c>
      <c r="N2" s="2" t="s">
        <v>32</v>
      </c>
      <c r="O2" s="2" t="s">
        <v>33</v>
      </c>
      <c r="P2" s="2">
        <v>5</v>
      </c>
      <c r="Q2" s="2">
        <v>5</v>
      </c>
      <c r="R2" s="2">
        <v>4</v>
      </c>
      <c r="S2" s="2">
        <v>4</v>
      </c>
      <c r="T2" s="2">
        <v>3</v>
      </c>
      <c r="U2" s="2">
        <v>3</v>
      </c>
      <c r="V2" s="2">
        <v>3</v>
      </c>
      <c r="W2" s="2">
        <v>4</v>
      </c>
      <c r="X2" s="2">
        <v>4</v>
      </c>
      <c r="Y2" s="2">
        <v>5</v>
      </c>
      <c r="Z2" s="2">
        <v>6</v>
      </c>
      <c r="AA2" s="2"/>
      <c r="AB2" s="2" t="s">
        <v>34</v>
      </c>
      <c r="AC2" s="2" t="s">
        <v>35</v>
      </c>
      <c r="AD2" s="2" t="s">
        <v>36</v>
      </c>
      <c r="AE2" s="148" t="s">
        <v>37</v>
      </c>
      <c r="AF2" s="147" t="s">
        <v>46</v>
      </c>
      <c r="AG2" s="147"/>
      <c r="AH2" s="146"/>
    </row>
    <row r="3" spans="1:34" ht="15">
      <c r="A3" s="3">
        <v>45772.296641493056</v>
      </c>
      <c r="B3" s="173" t="s">
        <v>39</v>
      </c>
      <c r="C3" s="4">
        <v>5</v>
      </c>
      <c r="D3" s="4">
        <v>5</v>
      </c>
      <c r="E3" s="4">
        <v>4</v>
      </c>
      <c r="F3" s="4">
        <v>4</v>
      </c>
      <c r="G3" s="4">
        <v>3</v>
      </c>
      <c r="H3" s="4">
        <v>4</v>
      </c>
      <c r="I3" s="4">
        <v>3</v>
      </c>
      <c r="J3" s="4">
        <v>3</v>
      </c>
      <c r="K3" s="4">
        <v>4</v>
      </c>
      <c r="L3" s="4">
        <v>4</v>
      </c>
      <c r="M3" s="4" t="s">
        <v>40</v>
      </c>
      <c r="N3" s="4" t="s">
        <v>41</v>
      </c>
      <c r="O3" s="4" t="s">
        <v>42</v>
      </c>
      <c r="P3" s="4">
        <v>3</v>
      </c>
      <c r="Q3" s="4">
        <v>3</v>
      </c>
      <c r="R3" s="4">
        <v>3</v>
      </c>
      <c r="S3" s="4">
        <v>3</v>
      </c>
      <c r="T3" s="4">
        <v>3</v>
      </c>
      <c r="U3" s="4">
        <v>4</v>
      </c>
      <c r="V3" s="4">
        <v>4</v>
      </c>
      <c r="W3" s="4">
        <v>4</v>
      </c>
      <c r="X3" s="4">
        <v>5</v>
      </c>
      <c r="Y3" s="4">
        <v>5</v>
      </c>
      <c r="Z3" s="4">
        <v>8</v>
      </c>
      <c r="AA3" s="4"/>
      <c r="AB3" s="4" t="s">
        <v>43</v>
      </c>
      <c r="AC3" s="5" t="s">
        <v>44</v>
      </c>
      <c r="AD3" s="4" t="s">
        <v>45</v>
      </c>
      <c r="AE3" s="151" t="s">
        <v>37</v>
      </c>
      <c r="AF3" s="150" t="s">
        <v>46</v>
      </c>
      <c r="AG3" s="150"/>
      <c r="AH3" s="149"/>
    </row>
    <row r="4" spans="1:34" ht="15">
      <c r="A4" s="1">
        <v>45772.297371620371</v>
      </c>
      <c r="B4" s="174" t="s">
        <v>30</v>
      </c>
      <c r="C4" s="2">
        <v>5</v>
      </c>
      <c r="D4" s="2">
        <v>5</v>
      </c>
      <c r="E4" s="2">
        <v>5</v>
      </c>
      <c r="F4" s="2">
        <v>3</v>
      </c>
      <c r="G4" s="2">
        <v>3</v>
      </c>
      <c r="H4" s="2">
        <v>3</v>
      </c>
      <c r="I4" s="2">
        <v>3</v>
      </c>
      <c r="J4" s="2">
        <v>4</v>
      </c>
      <c r="K4" s="2">
        <v>5</v>
      </c>
      <c r="L4" s="2">
        <v>5</v>
      </c>
      <c r="M4" s="2" t="s">
        <v>40</v>
      </c>
      <c r="N4" s="2" t="s">
        <v>41</v>
      </c>
      <c r="O4" s="2" t="s">
        <v>42</v>
      </c>
      <c r="P4" s="2">
        <v>2</v>
      </c>
      <c r="Q4" s="2">
        <v>3</v>
      </c>
      <c r="R4" s="2">
        <v>4</v>
      </c>
      <c r="S4" s="2">
        <v>4</v>
      </c>
      <c r="T4" s="2">
        <v>4</v>
      </c>
      <c r="U4" s="2">
        <v>3</v>
      </c>
      <c r="V4" s="2">
        <v>4</v>
      </c>
      <c r="W4" s="2">
        <v>4</v>
      </c>
      <c r="X4" s="2">
        <v>5</v>
      </c>
      <c r="Y4" s="2">
        <v>4</v>
      </c>
      <c r="Z4" s="2">
        <v>8</v>
      </c>
      <c r="AA4" s="2"/>
      <c r="AB4" s="2" t="s">
        <v>47</v>
      </c>
      <c r="AC4" s="172" t="s">
        <v>48</v>
      </c>
      <c r="AD4" s="2" t="s">
        <v>36</v>
      </c>
      <c r="AE4" s="148" t="s">
        <v>49</v>
      </c>
      <c r="AF4" s="147" t="s">
        <v>46</v>
      </c>
      <c r="AG4" s="147"/>
      <c r="AH4" s="146"/>
    </row>
    <row r="5" spans="1:34" ht="15">
      <c r="A5" s="3">
        <v>45772.457257048613</v>
      </c>
      <c r="B5" s="173" t="s">
        <v>50</v>
      </c>
      <c r="C5" s="4">
        <v>5</v>
      </c>
      <c r="D5" s="4">
        <v>5</v>
      </c>
      <c r="E5" s="4">
        <v>5</v>
      </c>
      <c r="F5" s="4">
        <v>5</v>
      </c>
      <c r="G5" s="4">
        <v>5</v>
      </c>
      <c r="H5" s="4">
        <v>5</v>
      </c>
      <c r="I5" s="4">
        <v>5</v>
      </c>
      <c r="J5" s="4">
        <v>5</v>
      </c>
      <c r="K5" s="4">
        <v>5</v>
      </c>
      <c r="L5" s="4">
        <v>5</v>
      </c>
      <c r="M5" s="4" t="s">
        <v>40</v>
      </c>
      <c r="N5" s="4" t="s">
        <v>51</v>
      </c>
      <c r="O5" s="4" t="s">
        <v>42</v>
      </c>
      <c r="P5" s="4">
        <v>1</v>
      </c>
      <c r="Q5" s="4">
        <v>2</v>
      </c>
      <c r="R5" s="4">
        <v>5</v>
      </c>
      <c r="S5" s="4">
        <v>5</v>
      </c>
      <c r="T5" s="4">
        <v>5</v>
      </c>
      <c r="U5" s="4">
        <v>5</v>
      </c>
      <c r="V5" s="4">
        <v>5</v>
      </c>
      <c r="W5" s="4">
        <v>5</v>
      </c>
      <c r="X5" s="4">
        <v>5</v>
      </c>
      <c r="Y5" s="4">
        <v>5</v>
      </c>
      <c r="Z5" s="4">
        <v>0</v>
      </c>
      <c r="AA5" s="4" t="s">
        <v>52</v>
      </c>
      <c r="AB5" s="4" t="s">
        <v>53</v>
      </c>
      <c r="AC5" s="5" t="s">
        <v>54</v>
      </c>
      <c r="AD5" s="4" t="s">
        <v>36</v>
      </c>
      <c r="AE5" s="151" t="s">
        <v>49</v>
      </c>
      <c r="AF5" s="150" t="s">
        <v>38</v>
      </c>
      <c r="AG5" s="150">
        <v>18</v>
      </c>
      <c r="AH5" s="149">
        <v>25</v>
      </c>
    </row>
    <row r="6" spans="1:34" ht="15">
      <c r="A6" s="1">
        <v>45772.457277905094</v>
      </c>
      <c r="B6" s="174" t="s">
        <v>50</v>
      </c>
      <c r="C6" s="2">
        <v>5</v>
      </c>
      <c r="D6" s="2">
        <v>5</v>
      </c>
      <c r="E6" s="2">
        <v>5</v>
      </c>
      <c r="F6" s="2">
        <v>5</v>
      </c>
      <c r="G6" s="2">
        <v>4</v>
      </c>
      <c r="H6" s="2">
        <v>4</v>
      </c>
      <c r="I6" s="2">
        <v>3</v>
      </c>
      <c r="J6" s="2">
        <v>3</v>
      </c>
      <c r="K6" s="2">
        <v>3</v>
      </c>
      <c r="L6" s="2">
        <v>3</v>
      </c>
      <c r="M6" s="2" t="s">
        <v>31</v>
      </c>
      <c r="N6" s="2" t="s">
        <v>41</v>
      </c>
      <c r="O6" s="2" t="s">
        <v>42</v>
      </c>
      <c r="P6" s="2">
        <v>4</v>
      </c>
      <c r="Q6" s="2">
        <v>3</v>
      </c>
      <c r="R6" s="2">
        <v>4</v>
      </c>
      <c r="S6" s="2">
        <v>4</v>
      </c>
      <c r="T6" s="2">
        <v>5</v>
      </c>
      <c r="U6" s="2">
        <v>4</v>
      </c>
      <c r="V6" s="2">
        <v>3</v>
      </c>
      <c r="W6" s="2">
        <v>4</v>
      </c>
      <c r="X6" s="2">
        <v>4</v>
      </c>
      <c r="Y6" s="2">
        <v>3</v>
      </c>
      <c r="Z6" s="2">
        <v>7</v>
      </c>
      <c r="AA6" s="2"/>
      <c r="AB6" s="2" t="s">
        <v>55</v>
      </c>
      <c r="AC6" s="2" t="s">
        <v>56</v>
      </c>
      <c r="AD6" s="2" t="s">
        <v>36</v>
      </c>
      <c r="AE6" s="148" t="s">
        <v>37</v>
      </c>
      <c r="AF6" s="147" t="s">
        <v>38</v>
      </c>
      <c r="AG6" s="147">
        <v>18</v>
      </c>
      <c r="AH6" s="146">
        <v>25</v>
      </c>
    </row>
    <row r="7" spans="1:34" ht="15">
      <c r="A7" s="3">
        <v>45772.458249108793</v>
      </c>
      <c r="B7" s="173" t="s">
        <v>50</v>
      </c>
      <c r="C7" s="4">
        <v>5</v>
      </c>
      <c r="D7" s="4">
        <v>5</v>
      </c>
      <c r="E7" s="4">
        <v>5</v>
      </c>
      <c r="F7" s="4">
        <v>5</v>
      </c>
      <c r="G7" s="4">
        <v>2</v>
      </c>
      <c r="H7" s="4">
        <v>3</v>
      </c>
      <c r="I7" s="4">
        <v>4</v>
      </c>
      <c r="J7" s="4">
        <v>4</v>
      </c>
      <c r="K7" s="4">
        <v>4</v>
      </c>
      <c r="L7" s="4">
        <v>2</v>
      </c>
      <c r="M7" s="4" t="s">
        <v>57</v>
      </c>
      <c r="N7" s="4" t="s">
        <v>32</v>
      </c>
      <c r="O7" s="4" t="s">
        <v>42</v>
      </c>
      <c r="P7" s="4">
        <v>3</v>
      </c>
      <c r="Q7" s="4">
        <v>3</v>
      </c>
      <c r="R7" s="4">
        <v>3</v>
      </c>
      <c r="S7" s="4">
        <v>4</v>
      </c>
      <c r="T7" s="4">
        <v>3</v>
      </c>
      <c r="U7" s="4">
        <v>3</v>
      </c>
      <c r="V7" s="4">
        <v>4</v>
      </c>
      <c r="W7" s="4">
        <v>3</v>
      </c>
      <c r="X7" s="4">
        <v>4</v>
      </c>
      <c r="Y7" s="4">
        <v>4</v>
      </c>
      <c r="Z7" s="4">
        <v>7</v>
      </c>
      <c r="AA7" s="4" t="s">
        <v>58</v>
      </c>
      <c r="AB7" s="4" t="s">
        <v>59</v>
      </c>
      <c r="AC7" s="5" t="s">
        <v>48</v>
      </c>
      <c r="AD7" s="4" t="s">
        <v>36</v>
      </c>
      <c r="AE7" s="151" t="s">
        <v>37</v>
      </c>
      <c r="AF7" s="150" t="s">
        <v>38</v>
      </c>
      <c r="AG7" s="150">
        <v>18</v>
      </c>
      <c r="AH7" s="149">
        <v>25</v>
      </c>
    </row>
    <row r="8" spans="1:34" ht="15">
      <c r="A8" s="1">
        <v>45772.459144641209</v>
      </c>
      <c r="B8" s="174" t="s">
        <v>50</v>
      </c>
      <c r="C8" s="2">
        <v>3</v>
      </c>
      <c r="D8" s="2">
        <v>4</v>
      </c>
      <c r="E8" s="2">
        <v>4</v>
      </c>
      <c r="F8" s="2">
        <v>4</v>
      </c>
      <c r="G8" s="2">
        <v>4</v>
      </c>
      <c r="H8" s="2">
        <v>4</v>
      </c>
      <c r="I8" s="2">
        <v>3</v>
      </c>
      <c r="J8" s="2">
        <v>4</v>
      </c>
      <c r="K8" s="2">
        <v>2</v>
      </c>
      <c r="L8" s="2">
        <v>3</v>
      </c>
      <c r="M8" s="2" t="s">
        <v>40</v>
      </c>
      <c r="N8" s="2" t="s">
        <v>41</v>
      </c>
      <c r="O8" s="2" t="s">
        <v>60</v>
      </c>
      <c r="P8" s="2">
        <v>3</v>
      </c>
      <c r="Q8" s="2">
        <v>4</v>
      </c>
      <c r="R8" s="2">
        <v>5</v>
      </c>
      <c r="S8" s="2">
        <v>4</v>
      </c>
      <c r="T8" s="2">
        <v>5</v>
      </c>
      <c r="U8" s="2">
        <v>4</v>
      </c>
      <c r="V8" s="2">
        <v>2</v>
      </c>
      <c r="W8" s="2">
        <v>4</v>
      </c>
      <c r="X8" s="2">
        <v>3</v>
      </c>
      <c r="Y8" s="2">
        <v>3</v>
      </c>
      <c r="Z8" s="2">
        <v>5</v>
      </c>
      <c r="AA8" s="2"/>
      <c r="AB8" s="2" t="s">
        <v>61</v>
      </c>
      <c r="AC8" s="2" t="s">
        <v>62</v>
      </c>
      <c r="AD8" s="2" t="s">
        <v>36</v>
      </c>
      <c r="AE8" s="148" t="s">
        <v>37</v>
      </c>
      <c r="AF8" s="147" t="s">
        <v>38</v>
      </c>
      <c r="AG8" s="147">
        <v>18</v>
      </c>
      <c r="AH8" s="146">
        <v>25</v>
      </c>
    </row>
    <row r="9" spans="1:34" ht="15">
      <c r="A9" s="3">
        <v>45772.459262025463</v>
      </c>
      <c r="B9" s="173" t="s">
        <v>50</v>
      </c>
      <c r="C9" s="4">
        <v>5</v>
      </c>
      <c r="D9" s="4">
        <v>5</v>
      </c>
      <c r="E9" s="4">
        <v>5</v>
      </c>
      <c r="F9" s="4">
        <v>5</v>
      </c>
      <c r="G9" s="4">
        <v>3</v>
      </c>
      <c r="H9" s="4">
        <v>4</v>
      </c>
      <c r="I9" s="4">
        <v>4</v>
      </c>
      <c r="J9" s="4">
        <v>4</v>
      </c>
      <c r="K9" s="4">
        <v>4</v>
      </c>
      <c r="L9" s="4">
        <v>4</v>
      </c>
      <c r="M9" s="4" t="s">
        <v>31</v>
      </c>
      <c r="N9" s="4" t="s">
        <v>41</v>
      </c>
      <c r="O9" s="4" t="s">
        <v>33</v>
      </c>
      <c r="P9" s="4">
        <v>2</v>
      </c>
      <c r="Q9" s="4">
        <v>4</v>
      </c>
      <c r="R9" s="4">
        <v>4</v>
      </c>
      <c r="S9" s="4">
        <v>2</v>
      </c>
      <c r="T9" s="4">
        <v>3</v>
      </c>
      <c r="U9" s="4">
        <v>3</v>
      </c>
      <c r="V9" s="4">
        <v>4</v>
      </c>
      <c r="W9" s="4">
        <v>3</v>
      </c>
      <c r="X9" s="4">
        <v>4</v>
      </c>
      <c r="Y9" s="4">
        <v>3</v>
      </c>
      <c r="Z9" s="4">
        <v>5</v>
      </c>
      <c r="AA9" s="4"/>
      <c r="AB9" s="4" t="s">
        <v>34</v>
      </c>
      <c r="AC9" s="4" t="s">
        <v>63</v>
      </c>
      <c r="AD9" s="4" t="s">
        <v>36</v>
      </c>
      <c r="AE9" s="151" t="s">
        <v>37</v>
      </c>
      <c r="AF9" s="150" t="s">
        <v>38</v>
      </c>
      <c r="AG9" s="150">
        <v>18</v>
      </c>
      <c r="AH9" s="149">
        <v>25</v>
      </c>
    </row>
    <row r="10" spans="1:34" ht="15">
      <c r="A10" s="1">
        <v>45772.462300219908</v>
      </c>
      <c r="B10" s="174" t="s">
        <v>50</v>
      </c>
      <c r="C10" s="2">
        <v>4</v>
      </c>
      <c r="D10" s="2">
        <v>4</v>
      </c>
      <c r="E10" s="2">
        <v>4</v>
      </c>
      <c r="F10" s="2">
        <v>3</v>
      </c>
      <c r="G10" s="2">
        <v>4</v>
      </c>
      <c r="H10" s="2">
        <v>5</v>
      </c>
      <c r="I10" s="2">
        <v>3</v>
      </c>
      <c r="J10" s="2">
        <v>4</v>
      </c>
      <c r="K10" s="2">
        <v>4</v>
      </c>
      <c r="L10" s="2">
        <v>2</v>
      </c>
      <c r="M10" s="2" t="s">
        <v>40</v>
      </c>
      <c r="N10" s="2" t="s">
        <v>41</v>
      </c>
      <c r="O10" s="2" t="s">
        <v>33</v>
      </c>
      <c r="P10" s="2">
        <v>3</v>
      </c>
      <c r="Q10" s="2">
        <v>3</v>
      </c>
      <c r="R10" s="2">
        <v>3</v>
      </c>
      <c r="S10" s="2">
        <v>3</v>
      </c>
      <c r="T10" s="2">
        <v>4</v>
      </c>
      <c r="U10" s="2">
        <v>3</v>
      </c>
      <c r="V10" s="2">
        <v>3</v>
      </c>
      <c r="W10" s="2">
        <v>4</v>
      </c>
      <c r="X10" s="2">
        <v>3</v>
      </c>
      <c r="Y10" s="2">
        <v>4</v>
      </c>
      <c r="Z10" s="2"/>
      <c r="AA10" s="2"/>
      <c r="AB10" s="2" t="s">
        <v>64</v>
      </c>
      <c r="AC10" s="172" t="s">
        <v>44</v>
      </c>
      <c r="AD10" s="2" t="s">
        <v>36</v>
      </c>
      <c r="AE10" s="148" t="s">
        <v>37</v>
      </c>
      <c r="AF10" s="147" t="s">
        <v>38</v>
      </c>
      <c r="AG10" s="147">
        <v>18</v>
      </c>
      <c r="AH10" s="146">
        <v>25</v>
      </c>
    </row>
    <row r="11" spans="1:34" ht="15">
      <c r="A11" s="3">
        <v>45772.469044780097</v>
      </c>
      <c r="B11" s="173" t="s">
        <v>50</v>
      </c>
      <c r="C11" s="4">
        <v>4</v>
      </c>
      <c r="D11" s="4">
        <v>5</v>
      </c>
      <c r="E11" s="4">
        <v>4</v>
      </c>
      <c r="F11" s="4">
        <v>4</v>
      </c>
      <c r="G11" s="4">
        <v>3</v>
      </c>
      <c r="H11" s="4">
        <v>3</v>
      </c>
      <c r="I11" s="4">
        <v>3</v>
      </c>
      <c r="J11" s="4">
        <v>3</v>
      </c>
      <c r="K11" s="4">
        <v>4</v>
      </c>
      <c r="L11" s="4">
        <v>3</v>
      </c>
      <c r="M11" s="4" t="s">
        <v>31</v>
      </c>
      <c r="N11" s="4" t="s">
        <v>41</v>
      </c>
      <c r="O11" s="4" t="s">
        <v>42</v>
      </c>
      <c r="P11" s="4">
        <v>3</v>
      </c>
      <c r="Q11" s="4">
        <v>4</v>
      </c>
      <c r="R11" s="4">
        <v>3</v>
      </c>
      <c r="S11" s="4">
        <v>3</v>
      </c>
      <c r="T11" s="4">
        <v>3</v>
      </c>
      <c r="U11" s="4">
        <v>3</v>
      </c>
      <c r="V11" s="4">
        <v>3</v>
      </c>
      <c r="W11" s="4">
        <v>3</v>
      </c>
      <c r="X11" s="4">
        <v>3</v>
      </c>
      <c r="Y11" s="4">
        <v>3</v>
      </c>
      <c r="Z11" s="4">
        <v>5</v>
      </c>
      <c r="AA11" s="4" t="s">
        <v>65</v>
      </c>
      <c r="AB11" s="4" t="s">
        <v>66</v>
      </c>
      <c r="AC11" s="4" t="s">
        <v>67</v>
      </c>
      <c r="AD11" s="4" t="s">
        <v>36</v>
      </c>
      <c r="AE11" s="151" t="s">
        <v>37</v>
      </c>
      <c r="AF11" s="150" t="s">
        <v>38</v>
      </c>
      <c r="AG11" s="150">
        <v>18</v>
      </c>
      <c r="AH11" s="149">
        <v>25</v>
      </c>
    </row>
    <row r="12" spans="1:34" ht="15">
      <c r="A12" s="1">
        <v>45772.501394016203</v>
      </c>
      <c r="B12" s="174" t="s">
        <v>50</v>
      </c>
      <c r="C12" s="2">
        <v>5</v>
      </c>
      <c r="D12" s="2">
        <v>5</v>
      </c>
      <c r="E12" s="2">
        <v>3</v>
      </c>
      <c r="F12" s="2">
        <v>4</v>
      </c>
      <c r="G12" s="2">
        <v>3</v>
      </c>
      <c r="H12" s="2">
        <v>3</v>
      </c>
      <c r="I12" s="2">
        <v>4</v>
      </c>
      <c r="J12" s="2">
        <v>4</v>
      </c>
      <c r="K12" s="2">
        <v>4</v>
      </c>
      <c r="L12" s="2">
        <v>1</v>
      </c>
      <c r="M12" s="2" t="s">
        <v>31</v>
      </c>
      <c r="N12" s="2" t="s">
        <v>32</v>
      </c>
      <c r="O12" s="2" t="s">
        <v>33</v>
      </c>
      <c r="P12" s="2">
        <v>4</v>
      </c>
      <c r="Q12" s="2">
        <v>4</v>
      </c>
      <c r="R12" s="2">
        <v>5</v>
      </c>
      <c r="S12" s="2">
        <v>5</v>
      </c>
      <c r="T12" s="2">
        <v>5</v>
      </c>
      <c r="U12" s="2">
        <v>5</v>
      </c>
      <c r="V12" s="2">
        <v>5</v>
      </c>
      <c r="W12" s="2">
        <v>4</v>
      </c>
      <c r="X12" s="2">
        <v>5</v>
      </c>
      <c r="Y12" s="2">
        <v>1</v>
      </c>
      <c r="Z12" s="2">
        <v>8</v>
      </c>
      <c r="AA12" s="2"/>
      <c r="AB12" s="2" t="s">
        <v>68</v>
      </c>
      <c r="AC12" s="2" t="s">
        <v>62</v>
      </c>
      <c r="AD12" s="2" t="s">
        <v>36</v>
      </c>
      <c r="AE12" s="148" t="s">
        <v>37</v>
      </c>
      <c r="AF12" s="147" t="s">
        <v>38</v>
      </c>
      <c r="AG12" s="147">
        <v>18</v>
      </c>
      <c r="AH12" s="146">
        <v>25</v>
      </c>
    </row>
    <row r="13" spans="1:34" ht="15">
      <c r="A13" s="3">
        <v>45772.50339622685</v>
      </c>
      <c r="B13" s="173" t="s">
        <v>50</v>
      </c>
      <c r="C13" s="4">
        <v>5</v>
      </c>
      <c r="D13" s="4">
        <v>5</v>
      </c>
      <c r="E13" s="4">
        <v>5</v>
      </c>
      <c r="F13" s="4">
        <v>5</v>
      </c>
      <c r="G13" s="4">
        <v>4</v>
      </c>
      <c r="H13" s="4">
        <v>4</v>
      </c>
      <c r="I13" s="4">
        <v>4</v>
      </c>
      <c r="J13" s="4">
        <v>4</v>
      </c>
      <c r="K13" s="4">
        <v>3</v>
      </c>
      <c r="L13" s="4">
        <v>4</v>
      </c>
      <c r="M13" s="4" t="s">
        <v>57</v>
      </c>
      <c r="N13" s="4" t="s">
        <v>32</v>
      </c>
      <c r="O13" s="4" t="s">
        <v>69</v>
      </c>
      <c r="P13" s="4">
        <v>3</v>
      </c>
      <c r="Q13" s="4">
        <v>5</v>
      </c>
      <c r="R13" s="4">
        <v>5</v>
      </c>
      <c r="S13" s="4">
        <v>5</v>
      </c>
      <c r="T13" s="4">
        <v>5</v>
      </c>
      <c r="U13" s="4">
        <v>4</v>
      </c>
      <c r="V13" s="4">
        <v>5</v>
      </c>
      <c r="W13" s="4">
        <v>5</v>
      </c>
      <c r="X13" s="4">
        <v>5</v>
      </c>
      <c r="Y13" s="4">
        <v>3</v>
      </c>
      <c r="Z13" s="4">
        <v>9</v>
      </c>
      <c r="AA13" s="4"/>
      <c r="AB13" s="4" t="s">
        <v>70</v>
      </c>
      <c r="AC13" s="4" t="s">
        <v>71</v>
      </c>
      <c r="AD13" s="4" t="s">
        <v>36</v>
      </c>
      <c r="AE13" s="151" t="s">
        <v>37</v>
      </c>
      <c r="AF13" s="150" t="s">
        <v>38</v>
      </c>
      <c r="AG13" s="150">
        <v>18</v>
      </c>
      <c r="AH13" s="149">
        <v>25</v>
      </c>
    </row>
    <row r="14" spans="1:34" ht="15">
      <c r="A14" s="1">
        <v>45772.513137430557</v>
      </c>
      <c r="B14" s="174" t="s">
        <v>50</v>
      </c>
      <c r="C14" s="2">
        <v>5</v>
      </c>
      <c r="D14" s="2">
        <v>5</v>
      </c>
      <c r="E14" s="2">
        <v>5</v>
      </c>
      <c r="F14" s="2">
        <v>5</v>
      </c>
      <c r="G14" s="2">
        <v>4</v>
      </c>
      <c r="H14" s="2">
        <v>3</v>
      </c>
      <c r="I14" s="2">
        <v>3</v>
      </c>
      <c r="J14" s="2">
        <v>4</v>
      </c>
      <c r="K14" s="2">
        <v>4</v>
      </c>
      <c r="L14" s="2">
        <v>4</v>
      </c>
      <c r="M14" s="2" t="s">
        <v>40</v>
      </c>
      <c r="N14" s="2" t="s">
        <v>51</v>
      </c>
      <c r="O14" s="2" t="s">
        <v>42</v>
      </c>
      <c r="P14" s="2">
        <v>1</v>
      </c>
      <c r="Q14" s="2">
        <v>4</v>
      </c>
      <c r="R14" s="2">
        <v>4</v>
      </c>
      <c r="S14" s="2">
        <v>3</v>
      </c>
      <c r="T14" s="2">
        <v>5</v>
      </c>
      <c r="U14" s="2">
        <v>2</v>
      </c>
      <c r="V14" s="2">
        <v>5</v>
      </c>
      <c r="W14" s="2">
        <v>4</v>
      </c>
      <c r="X14" s="2">
        <v>4</v>
      </c>
      <c r="Y14" s="2">
        <v>5</v>
      </c>
      <c r="Z14" s="2">
        <v>5</v>
      </c>
      <c r="AA14" s="2" t="s">
        <v>72</v>
      </c>
      <c r="AB14" s="2" t="s">
        <v>73</v>
      </c>
      <c r="AC14" s="2"/>
      <c r="AD14" s="2" t="s">
        <v>36</v>
      </c>
      <c r="AE14" s="148" t="s">
        <v>37</v>
      </c>
      <c r="AF14" s="147" t="s">
        <v>38</v>
      </c>
      <c r="AG14" s="147">
        <v>18</v>
      </c>
      <c r="AH14" s="146">
        <v>25</v>
      </c>
    </row>
    <row r="15" spans="1:34" ht="15">
      <c r="A15" s="3">
        <v>45772.525568541663</v>
      </c>
      <c r="B15" s="173" t="s">
        <v>74</v>
      </c>
      <c r="C15" s="4">
        <v>4</v>
      </c>
      <c r="D15" s="4">
        <v>5</v>
      </c>
      <c r="E15" s="4">
        <v>5</v>
      </c>
      <c r="F15" s="4">
        <v>3</v>
      </c>
      <c r="G15" s="4">
        <v>3</v>
      </c>
      <c r="H15" s="4">
        <v>5</v>
      </c>
      <c r="I15" s="4">
        <v>4</v>
      </c>
      <c r="J15" s="4">
        <v>5</v>
      </c>
      <c r="K15" s="4">
        <v>5</v>
      </c>
      <c r="L15" s="4">
        <v>3</v>
      </c>
      <c r="M15" s="4" t="s">
        <v>31</v>
      </c>
      <c r="N15" s="4" t="s">
        <v>51</v>
      </c>
      <c r="O15" s="4" t="s">
        <v>42</v>
      </c>
      <c r="P15" s="4">
        <v>5</v>
      </c>
      <c r="Q15" s="4">
        <v>4</v>
      </c>
      <c r="R15" s="4">
        <v>4</v>
      </c>
      <c r="S15" s="4">
        <v>3</v>
      </c>
      <c r="T15" s="4">
        <v>5</v>
      </c>
      <c r="U15" s="4">
        <v>5</v>
      </c>
      <c r="V15" s="4">
        <v>4</v>
      </c>
      <c r="W15" s="4">
        <v>4</v>
      </c>
      <c r="X15" s="4">
        <v>5</v>
      </c>
      <c r="Y15" s="4">
        <v>4</v>
      </c>
      <c r="Z15" s="4">
        <v>8</v>
      </c>
      <c r="AA15" s="4"/>
      <c r="AB15" s="4"/>
      <c r="AC15" s="4"/>
      <c r="AD15" s="4" t="s">
        <v>36</v>
      </c>
      <c r="AE15" s="151" t="s">
        <v>37</v>
      </c>
      <c r="AF15" s="150" t="s">
        <v>38</v>
      </c>
      <c r="AG15" s="150"/>
      <c r="AH15" s="149"/>
    </row>
    <row r="16" spans="1:34" ht="15">
      <c r="A16" s="1">
        <v>45772.550467303241</v>
      </c>
      <c r="B16" s="174" t="s">
        <v>50</v>
      </c>
      <c r="C16" s="2">
        <v>5</v>
      </c>
      <c r="D16" s="2">
        <v>5</v>
      </c>
      <c r="E16" s="2">
        <v>5</v>
      </c>
      <c r="F16" s="2">
        <v>5</v>
      </c>
      <c r="G16" s="2">
        <v>4</v>
      </c>
      <c r="H16" s="2">
        <v>4</v>
      </c>
      <c r="I16" s="2">
        <v>4</v>
      </c>
      <c r="J16" s="2">
        <v>3</v>
      </c>
      <c r="K16" s="2">
        <v>2</v>
      </c>
      <c r="L16" s="2">
        <v>4</v>
      </c>
      <c r="M16" s="2" t="s">
        <v>40</v>
      </c>
      <c r="N16" s="2" t="s">
        <v>32</v>
      </c>
      <c r="O16" s="2" t="s">
        <v>69</v>
      </c>
      <c r="P16" s="2">
        <v>4</v>
      </c>
      <c r="Q16" s="2">
        <v>3</v>
      </c>
      <c r="R16" s="2">
        <v>4</v>
      </c>
      <c r="S16" s="2">
        <v>4</v>
      </c>
      <c r="T16" s="2">
        <v>4</v>
      </c>
      <c r="U16" s="2">
        <v>4</v>
      </c>
      <c r="V16" s="2">
        <v>4</v>
      </c>
      <c r="W16" s="2">
        <v>4</v>
      </c>
      <c r="X16" s="2">
        <v>4</v>
      </c>
      <c r="Y16" s="2">
        <v>4</v>
      </c>
      <c r="Z16" s="2">
        <v>7</v>
      </c>
      <c r="AA16" s="2"/>
      <c r="AB16" s="2" t="s">
        <v>66</v>
      </c>
      <c r="AC16" s="2" t="s">
        <v>75</v>
      </c>
      <c r="AD16" s="2"/>
      <c r="AE16" s="148" t="s">
        <v>49</v>
      </c>
      <c r="AF16" s="147" t="s">
        <v>38</v>
      </c>
      <c r="AG16" s="147">
        <v>18</v>
      </c>
      <c r="AH16" s="146">
        <v>25</v>
      </c>
    </row>
    <row r="17" spans="1:34" ht="15">
      <c r="A17" s="3">
        <v>45772.56819244213</v>
      </c>
      <c r="B17" s="173" t="s">
        <v>50</v>
      </c>
      <c r="C17" s="4">
        <v>5</v>
      </c>
      <c r="D17" s="4">
        <v>5</v>
      </c>
      <c r="E17" s="4">
        <v>4</v>
      </c>
      <c r="F17" s="4">
        <v>5</v>
      </c>
      <c r="G17" s="4">
        <v>4</v>
      </c>
      <c r="H17" s="4">
        <v>5</v>
      </c>
      <c r="I17" s="4">
        <v>3</v>
      </c>
      <c r="J17" s="4">
        <v>3</v>
      </c>
      <c r="K17" s="4">
        <v>4</v>
      </c>
      <c r="L17" s="4">
        <v>3</v>
      </c>
      <c r="M17" s="4" t="s">
        <v>31</v>
      </c>
      <c r="N17" s="4" t="s">
        <v>76</v>
      </c>
      <c r="O17" s="4" t="s">
        <v>77</v>
      </c>
      <c r="P17" s="4">
        <v>2</v>
      </c>
      <c r="Q17" s="4">
        <v>3</v>
      </c>
      <c r="R17" s="4">
        <v>4</v>
      </c>
      <c r="S17" s="4">
        <v>4</v>
      </c>
      <c r="T17" s="4">
        <v>4</v>
      </c>
      <c r="U17" s="4">
        <v>5</v>
      </c>
      <c r="V17" s="4">
        <v>4</v>
      </c>
      <c r="W17" s="4">
        <v>5</v>
      </c>
      <c r="X17" s="4">
        <v>5</v>
      </c>
      <c r="Y17" s="4">
        <v>5</v>
      </c>
      <c r="Z17" s="4">
        <v>9</v>
      </c>
      <c r="AA17" s="4"/>
      <c r="AB17" s="4" t="s">
        <v>68</v>
      </c>
      <c r="AC17" s="4"/>
      <c r="AD17" s="4" t="s">
        <v>36</v>
      </c>
      <c r="AE17" s="151" t="s">
        <v>37</v>
      </c>
      <c r="AF17" s="150" t="s">
        <v>38</v>
      </c>
      <c r="AG17" s="150">
        <v>18</v>
      </c>
      <c r="AH17" s="149">
        <v>25</v>
      </c>
    </row>
    <row r="18" spans="1:34" ht="15">
      <c r="A18" s="1">
        <v>45772.569668587967</v>
      </c>
      <c r="B18" s="174" t="s">
        <v>50</v>
      </c>
      <c r="C18" s="2">
        <v>5</v>
      </c>
      <c r="D18" s="2">
        <v>5</v>
      </c>
      <c r="E18" s="2">
        <v>5</v>
      </c>
      <c r="F18" s="2">
        <v>4</v>
      </c>
      <c r="G18" s="2">
        <v>3</v>
      </c>
      <c r="H18" s="2">
        <v>2</v>
      </c>
      <c r="I18" s="2">
        <v>2</v>
      </c>
      <c r="J18" s="2">
        <v>2</v>
      </c>
      <c r="K18" s="2">
        <v>1</v>
      </c>
      <c r="L18" s="2">
        <v>1</v>
      </c>
      <c r="M18" s="2" t="s">
        <v>57</v>
      </c>
      <c r="N18" s="2" t="s">
        <v>41</v>
      </c>
      <c r="O18" s="2" t="s">
        <v>78</v>
      </c>
      <c r="P18" s="2">
        <v>4</v>
      </c>
      <c r="Q18" s="2">
        <v>2</v>
      </c>
      <c r="R18" s="2">
        <v>4</v>
      </c>
      <c r="S18" s="2">
        <v>5</v>
      </c>
      <c r="T18" s="2">
        <v>5</v>
      </c>
      <c r="U18" s="2">
        <v>5</v>
      </c>
      <c r="V18" s="2">
        <v>4</v>
      </c>
      <c r="W18" s="2">
        <v>4</v>
      </c>
      <c r="X18" s="2">
        <v>3</v>
      </c>
      <c r="Y18" s="2">
        <v>4</v>
      </c>
      <c r="Z18" s="2">
        <v>8</v>
      </c>
      <c r="AA18" s="2" t="s">
        <v>79</v>
      </c>
      <c r="AB18" s="2" t="s">
        <v>80</v>
      </c>
      <c r="AC18" s="2" t="s">
        <v>81</v>
      </c>
      <c r="AD18" s="2" t="s">
        <v>82</v>
      </c>
      <c r="AE18" s="148" t="s">
        <v>37</v>
      </c>
      <c r="AF18" s="147" t="s">
        <v>38</v>
      </c>
      <c r="AG18" s="147">
        <v>18</v>
      </c>
      <c r="AH18" s="146">
        <v>25</v>
      </c>
    </row>
    <row r="19" spans="1:34" ht="15">
      <c r="A19" s="3">
        <v>45772.597299606481</v>
      </c>
      <c r="B19" s="173" t="s">
        <v>50</v>
      </c>
      <c r="C19" s="4">
        <v>3</v>
      </c>
      <c r="D19" s="4">
        <v>5</v>
      </c>
      <c r="E19" s="4">
        <v>5</v>
      </c>
      <c r="F19" s="4">
        <v>5</v>
      </c>
      <c r="G19" s="4">
        <v>5</v>
      </c>
      <c r="H19" s="4">
        <v>3</v>
      </c>
      <c r="I19" s="4">
        <v>5</v>
      </c>
      <c r="J19" s="4">
        <v>4</v>
      </c>
      <c r="K19" s="4">
        <v>5</v>
      </c>
      <c r="L19" s="4">
        <v>5</v>
      </c>
      <c r="M19" s="4" t="s">
        <v>83</v>
      </c>
      <c r="N19" s="4" t="s">
        <v>51</v>
      </c>
      <c r="O19" s="4" t="s">
        <v>60</v>
      </c>
      <c r="P19" s="4">
        <v>4</v>
      </c>
      <c r="Q19" s="4">
        <v>3</v>
      </c>
      <c r="R19" s="4">
        <v>4</v>
      </c>
      <c r="S19" s="4">
        <v>4</v>
      </c>
      <c r="T19" s="4">
        <v>4</v>
      </c>
      <c r="U19" s="4">
        <v>4</v>
      </c>
      <c r="V19" s="4">
        <v>4</v>
      </c>
      <c r="W19" s="4">
        <v>4</v>
      </c>
      <c r="X19" s="4">
        <v>4</v>
      </c>
      <c r="Y19" s="4">
        <v>4</v>
      </c>
      <c r="Z19" s="4">
        <v>6</v>
      </c>
      <c r="AA19" s="4"/>
      <c r="AB19" s="4" t="s">
        <v>84</v>
      </c>
      <c r="AC19" s="4"/>
      <c r="AD19" s="4"/>
      <c r="AE19" s="151" t="s">
        <v>37</v>
      </c>
      <c r="AF19" s="150" t="s">
        <v>38</v>
      </c>
      <c r="AG19" s="150">
        <v>18</v>
      </c>
      <c r="AH19" s="149">
        <v>25</v>
      </c>
    </row>
    <row r="20" spans="1:34" ht="15">
      <c r="A20" s="1">
        <v>45772.617162754628</v>
      </c>
      <c r="B20" s="174" t="s">
        <v>50</v>
      </c>
      <c r="C20" s="2">
        <v>5</v>
      </c>
      <c r="D20" s="2">
        <v>2</v>
      </c>
      <c r="E20" s="2">
        <v>5</v>
      </c>
      <c r="F20" s="2">
        <v>5</v>
      </c>
      <c r="G20" s="2">
        <v>3</v>
      </c>
      <c r="H20" s="2">
        <v>5</v>
      </c>
      <c r="I20" s="2">
        <v>3</v>
      </c>
      <c r="J20" s="2">
        <v>3</v>
      </c>
      <c r="K20" s="2">
        <v>5</v>
      </c>
      <c r="L20" s="2">
        <v>4</v>
      </c>
      <c r="M20" s="2" t="s">
        <v>40</v>
      </c>
      <c r="N20" s="2" t="s">
        <v>76</v>
      </c>
      <c r="O20" s="2" t="s">
        <v>78</v>
      </c>
      <c r="P20" s="2">
        <v>5</v>
      </c>
      <c r="Q20" s="2">
        <v>4</v>
      </c>
      <c r="R20" s="2">
        <v>5</v>
      </c>
      <c r="S20" s="2">
        <v>5</v>
      </c>
      <c r="T20" s="2">
        <v>5</v>
      </c>
      <c r="U20" s="2">
        <v>4</v>
      </c>
      <c r="V20" s="2">
        <v>5</v>
      </c>
      <c r="W20" s="2">
        <v>4</v>
      </c>
      <c r="X20" s="2">
        <v>5</v>
      </c>
      <c r="Y20" s="2">
        <v>5</v>
      </c>
      <c r="Z20" s="2">
        <v>8</v>
      </c>
      <c r="AA20" s="2" t="s">
        <v>85</v>
      </c>
      <c r="AB20" s="2" t="s">
        <v>66</v>
      </c>
      <c r="AC20" s="172" t="s">
        <v>44</v>
      </c>
      <c r="AD20" s="2" t="s">
        <v>36</v>
      </c>
      <c r="AE20" s="148" t="s">
        <v>37</v>
      </c>
      <c r="AF20" s="147" t="s">
        <v>38</v>
      </c>
      <c r="AG20" s="147">
        <v>18</v>
      </c>
      <c r="AH20" s="146">
        <v>25</v>
      </c>
    </row>
    <row r="21" spans="1:34" ht="15">
      <c r="A21" s="3">
        <v>45772.707545150464</v>
      </c>
      <c r="B21" s="173" t="s">
        <v>74</v>
      </c>
      <c r="C21" s="4">
        <v>1</v>
      </c>
      <c r="D21" s="4">
        <v>2</v>
      </c>
      <c r="E21" s="4">
        <v>3</v>
      </c>
      <c r="F21" s="4">
        <v>3</v>
      </c>
      <c r="G21" s="4">
        <v>1</v>
      </c>
      <c r="H21" s="4">
        <v>3</v>
      </c>
      <c r="I21" s="4">
        <v>1</v>
      </c>
      <c r="J21" s="4">
        <v>1</v>
      </c>
      <c r="K21" s="4">
        <v>3</v>
      </c>
      <c r="L21" s="4">
        <v>2</v>
      </c>
      <c r="M21" s="4" t="s">
        <v>86</v>
      </c>
      <c r="N21" s="4" t="s">
        <v>87</v>
      </c>
      <c r="O21" s="4" t="s">
        <v>33</v>
      </c>
      <c r="P21" s="4">
        <v>2</v>
      </c>
      <c r="Q21" s="4">
        <v>2</v>
      </c>
      <c r="R21" s="4">
        <v>1</v>
      </c>
      <c r="S21" s="4">
        <v>3</v>
      </c>
      <c r="T21" s="4">
        <v>2</v>
      </c>
      <c r="U21" s="4">
        <v>2</v>
      </c>
      <c r="V21" s="4">
        <v>2</v>
      </c>
      <c r="W21" s="4">
        <v>1</v>
      </c>
      <c r="X21" s="4">
        <v>2</v>
      </c>
      <c r="Y21" s="4">
        <v>3</v>
      </c>
      <c r="Z21" s="4">
        <v>0</v>
      </c>
      <c r="AA21" s="4" t="s">
        <v>88</v>
      </c>
      <c r="AB21" s="4" t="s">
        <v>89</v>
      </c>
      <c r="AC21" s="4" t="s">
        <v>90</v>
      </c>
      <c r="AD21" s="4" t="s">
        <v>36</v>
      </c>
      <c r="AE21" s="151" t="s">
        <v>49</v>
      </c>
      <c r="AF21" s="150" t="s">
        <v>38</v>
      </c>
      <c r="AG21" s="150"/>
      <c r="AH21" s="149"/>
    </row>
    <row r="22" spans="1:34" ht="15">
      <c r="A22" s="1">
        <v>45772.72808158565</v>
      </c>
      <c r="B22" s="174" t="s">
        <v>39</v>
      </c>
      <c r="C22" s="2">
        <v>3</v>
      </c>
      <c r="D22" s="2">
        <v>3</v>
      </c>
      <c r="E22" s="2">
        <v>3</v>
      </c>
      <c r="F22" s="2">
        <v>2</v>
      </c>
      <c r="G22" s="2">
        <v>2</v>
      </c>
      <c r="H22" s="2">
        <v>3</v>
      </c>
      <c r="I22" s="2">
        <v>2</v>
      </c>
      <c r="J22" s="2">
        <v>3</v>
      </c>
      <c r="K22" s="2">
        <v>3</v>
      </c>
      <c r="L22" s="2">
        <v>3</v>
      </c>
      <c r="M22" s="2" t="s">
        <v>31</v>
      </c>
      <c r="N22" s="2" t="s">
        <v>41</v>
      </c>
      <c r="O22" s="2" t="s">
        <v>33</v>
      </c>
      <c r="P22" s="2">
        <v>3</v>
      </c>
      <c r="Q22" s="2">
        <v>3</v>
      </c>
      <c r="R22" s="2">
        <v>2</v>
      </c>
      <c r="S22" s="2">
        <v>2</v>
      </c>
      <c r="T22" s="2">
        <v>3</v>
      </c>
      <c r="U22" s="2">
        <v>3</v>
      </c>
      <c r="V22" s="2">
        <v>3</v>
      </c>
      <c r="W22" s="2">
        <v>2</v>
      </c>
      <c r="X22" s="2">
        <v>3</v>
      </c>
      <c r="Y22" s="2">
        <v>3</v>
      </c>
      <c r="Z22" s="2">
        <v>8</v>
      </c>
      <c r="AA22" s="2"/>
      <c r="AB22" s="2" t="s">
        <v>91</v>
      </c>
      <c r="AC22" s="172" t="s">
        <v>92</v>
      </c>
      <c r="AD22" s="2" t="s">
        <v>36</v>
      </c>
      <c r="AE22" s="148" t="s">
        <v>37</v>
      </c>
      <c r="AF22" s="147" t="s">
        <v>93</v>
      </c>
      <c r="AG22" s="147"/>
      <c r="AH22" s="146"/>
    </row>
    <row r="23" spans="1:34" ht="15">
      <c r="A23" s="3">
        <v>45772.777748668981</v>
      </c>
      <c r="B23" s="173" t="s">
        <v>39</v>
      </c>
      <c r="C23" s="4">
        <v>1</v>
      </c>
      <c r="D23" s="4">
        <v>5</v>
      </c>
      <c r="E23" s="4">
        <v>5</v>
      </c>
      <c r="F23" s="4">
        <v>5</v>
      </c>
      <c r="G23" s="4">
        <v>4</v>
      </c>
      <c r="H23" s="4">
        <v>5</v>
      </c>
      <c r="I23" s="4">
        <v>5</v>
      </c>
      <c r="J23" s="4">
        <v>5</v>
      </c>
      <c r="K23" s="4">
        <v>5</v>
      </c>
      <c r="L23" s="4">
        <v>5</v>
      </c>
      <c r="M23" s="4" t="s">
        <v>40</v>
      </c>
      <c r="N23" s="4" t="s">
        <v>32</v>
      </c>
      <c r="O23" s="4" t="s">
        <v>94</v>
      </c>
      <c r="P23" s="4">
        <v>4</v>
      </c>
      <c r="Q23" s="4">
        <v>5</v>
      </c>
      <c r="R23" s="4">
        <v>5</v>
      </c>
      <c r="S23" s="4">
        <v>5</v>
      </c>
      <c r="T23" s="4">
        <v>5</v>
      </c>
      <c r="U23" s="4">
        <v>5</v>
      </c>
      <c r="V23" s="4">
        <v>5</v>
      </c>
      <c r="W23" s="4">
        <v>5</v>
      </c>
      <c r="X23" s="4">
        <v>5</v>
      </c>
      <c r="Y23" s="4">
        <v>5</v>
      </c>
      <c r="Z23" s="4">
        <v>10</v>
      </c>
      <c r="AA23" s="4" t="s">
        <v>95</v>
      </c>
      <c r="AB23" s="4" t="s">
        <v>96</v>
      </c>
      <c r="AC23" s="4" t="s">
        <v>35</v>
      </c>
      <c r="AD23" s="4" t="s">
        <v>36</v>
      </c>
      <c r="AE23" s="151" t="s">
        <v>37</v>
      </c>
      <c r="AF23" s="150" t="s">
        <v>97</v>
      </c>
      <c r="AG23" s="150"/>
      <c r="AH23" s="149"/>
    </row>
    <row r="24" spans="1:34" ht="15">
      <c r="A24" s="1">
        <v>45772.805131817135</v>
      </c>
      <c r="B24" s="174" t="s">
        <v>50</v>
      </c>
      <c r="C24" s="2">
        <v>5</v>
      </c>
      <c r="D24" s="2">
        <v>5</v>
      </c>
      <c r="E24" s="2">
        <v>3</v>
      </c>
      <c r="F24" s="2">
        <v>4</v>
      </c>
      <c r="G24" s="2">
        <v>2</v>
      </c>
      <c r="H24" s="2">
        <v>5</v>
      </c>
      <c r="I24" s="2">
        <v>5</v>
      </c>
      <c r="J24" s="2">
        <v>5</v>
      </c>
      <c r="K24" s="2">
        <v>5</v>
      </c>
      <c r="L24" s="2">
        <v>4</v>
      </c>
      <c r="M24" s="2" t="s">
        <v>40</v>
      </c>
      <c r="N24" s="2" t="s">
        <v>41</v>
      </c>
      <c r="O24" s="2" t="s">
        <v>94</v>
      </c>
      <c r="P24" s="2">
        <v>3</v>
      </c>
      <c r="Q24" s="2">
        <v>4</v>
      </c>
      <c r="R24" s="2">
        <v>3</v>
      </c>
      <c r="S24" s="2">
        <v>3</v>
      </c>
      <c r="T24" s="2">
        <v>4</v>
      </c>
      <c r="U24" s="2">
        <v>4</v>
      </c>
      <c r="V24" s="2">
        <v>4</v>
      </c>
      <c r="W24" s="2">
        <v>5</v>
      </c>
      <c r="X24" s="2">
        <v>4</v>
      </c>
      <c r="Y24" s="2">
        <v>4</v>
      </c>
      <c r="Z24" s="2">
        <v>7</v>
      </c>
      <c r="AA24" s="2"/>
      <c r="AB24" s="2" t="s">
        <v>98</v>
      </c>
      <c r="AC24" s="172" t="s">
        <v>99</v>
      </c>
      <c r="AD24" s="2" t="s">
        <v>36</v>
      </c>
      <c r="AE24" s="148" t="s">
        <v>37</v>
      </c>
      <c r="AF24" s="147" t="s">
        <v>38</v>
      </c>
      <c r="AG24" s="147">
        <v>18</v>
      </c>
      <c r="AH24" s="146">
        <v>25</v>
      </c>
    </row>
    <row r="25" spans="1:34" ht="15">
      <c r="A25" s="3">
        <v>45772.833162256946</v>
      </c>
      <c r="B25" s="173" t="s">
        <v>30</v>
      </c>
      <c r="C25" s="4">
        <v>1</v>
      </c>
      <c r="D25" s="4">
        <v>2</v>
      </c>
      <c r="E25" s="4">
        <v>2</v>
      </c>
      <c r="F25" s="4">
        <v>2</v>
      </c>
      <c r="G25" s="4">
        <v>2</v>
      </c>
      <c r="H25" s="4">
        <v>1</v>
      </c>
      <c r="I25" s="4">
        <v>1</v>
      </c>
      <c r="J25" s="4">
        <v>1</v>
      </c>
      <c r="K25" s="4">
        <v>2</v>
      </c>
      <c r="L25" s="4">
        <v>2</v>
      </c>
      <c r="M25" s="4" t="s">
        <v>83</v>
      </c>
      <c r="N25" s="4" t="s">
        <v>41</v>
      </c>
      <c r="O25" s="4" t="s">
        <v>60</v>
      </c>
      <c r="P25" s="4">
        <v>2</v>
      </c>
      <c r="Q25" s="4">
        <v>3</v>
      </c>
      <c r="R25" s="4">
        <v>2</v>
      </c>
      <c r="S25" s="4">
        <v>1</v>
      </c>
      <c r="T25" s="4">
        <v>2</v>
      </c>
      <c r="U25" s="4">
        <v>2</v>
      </c>
      <c r="V25" s="4">
        <v>2</v>
      </c>
      <c r="W25" s="4">
        <v>2</v>
      </c>
      <c r="X25" s="4">
        <v>2</v>
      </c>
      <c r="Y25" s="4">
        <v>2</v>
      </c>
      <c r="Z25" s="4">
        <v>3</v>
      </c>
      <c r="AA25" s="4" t="s">
        <v>100</v>
      </c>
      <c r="AB25" s="4" t="s">
        <v>101</v>
      </c>
      <c r="AC25" s="4" t="s">
        <v>102</v>
      </c>
      <c r="AD25" s="4" t="s">
        <v>103</v>
      </c>
      <c r="AE25" s="151" t="s">
        <v>37</v>
      </c>
      <c r="AF25" s="150" t="s">
        <v>46</v>
      </c>
      <c r="AG25" s="150"/>
      <c r="AH25" s="149"/>
    </row>
    <row r="26" spans="1:34" ht="15">
      <c r="A26" s="1">
        <v>45772.833791793979</v>
      </c>
      <c r="B26" s="174" t="s">
        <v>74</v>
      </c>
      <c r="C26" s="2">
        <v>1</v>
      </c>
      <c r="D26" s="2">
        <v>2</v>
      </c>
      <c r="E26" s="2">
        <v>2</v>
      </c>
      <c r="F26" s="2">
        <v>2</v>
      </c>
      <c r="G26" s="2">
        <v>2</v>
      </c>
      <c r="H26" s="2">
        <v>2</v>
      </c>
      <c r="I26" s="2">
        <v>2</v>
      </c>
      <c r="J26" s="2">
        <v>2</v>
      </c>
      <c r="K26" s="2">
        <v>2</v>
      </c>
      <c r="L26" s="2">
        <v>2</v>
      </c>
      <c r="M26" s="2" t="s">
        <v>83</v>
      </c>
      <c r="N26" s="2" t="s">
        <v>32</v>
      </c>
      <c r="O26" s="2" t="s">
        <v>33</v>
      </c>
      <c r="P26" s="2">
        <v>1</v>
      </c>
      <c r="Q26" s="2">
        <v>4</v>
      </c>
      <c r="R26" s="2">
        <v>2</v>
      </c>
      <c r="S26" s="2">
        <v>2</v>
      </c>
      <c r="T26" s="2">
        <v>2</v>
      </c>
      <c r="U26" s="2">
        <v>2</v>
      </c>
      <c r="V26" s="2">
        <v>2</v>
      </c>
      <c r="W26" s="2">
        <v>2</v>
      </c>
      <c r="X26" s="2">
        <v>2</v>
      </c>
      <c r="Y26" s="2">
        <v>2</v>
      </c>
      <c r="Z26" s="2">
        <v>4</v>
      </c>
      <c r="AB26" s="2" t="s">
        <v>104</v>
      </c>
      <c r="AC26" s="172" t="s">
        <v>92</v>
      </c>
      <c r="AD26" s="2" t="s">
        <v>82</v>
      </c>
      <c r="AE26" s="148" t="s">
        <v>37</v>
      </c>
      <c r="AF26" s="147" t="s">
        <v>38</v>
      </c>
      <c r="AG26" s="147"/>
      <c r="AH26" s="146"/>
    </row>
    <row r="27" spans="1:34" ht="15">
      <c r="A27" s="3">
        <v>45772.834144895838</v>
      </c>
      <c r="B27" s="173" t="s">
        <v>30</v>
      </c>
      <c r="C27" s="4">
        <v>2</v>
      </c>
      <c r="D27" s="4">
        <v>2</v>
      </c>
      <c r="E27" s="4">
        <v>2</v>
      </c>
      <c r="F27" s="4">
        <v>2</v>
      </c>
      <c r="G27" s="4">
        <v>2</v>
      </c>
      <c r="H27" s="4">
        <v>2</v>
      </c>
      <c r="I27" s="4">
        <v>2</v>
      </c>
      <c r="J27" s="4">
        <v>2</v>
      </c>
      <c r="K27" s="4">
        <v>2</v>
      </c>
      <c r="L27" s="4">
        <v>2</v>
      </c>
      <c r="M27" s="4" t="s">
        <v>57</v>
      </c>
      <c r="N27" s="4" t="s">
        <v>41</v>
      </c>
      <c r="O27" s="4" t="s">
        <v>94</v>
      </c>
      <c r="P27" s="4">
        <v>1</v>
      </c>
      <c r="Q27" s="4">
        <v>2</v>
      </c>
      <c r="R27" s="4">
        <v>3</v>
      </c>
      <c r="S27" s="4">
        <v>3</v>
      </c>
      <c r="T27" s="4">
        <v>3</v>
      </c>
      <c r="U27" s="4">
        <v>2</v>
      </c>
      <c r="V27" s="4">
        <v>2</v>
      </c>
      <c r="W27" s="4">
        <v>3</v>
      </c>
      <c r="X27" s="4">
        <v>3</v>
      </c>
      <c r="Y27" s="4">
        <v>3</v>
      </c>
      <c r="Z27" s="4">
        <v>2</v>
      </c>
      <c r="AB27" s="4" t="s">
        <v>105</v>
      </c>
      <c r="AC27" s="5" t="s">
        <v>44</v>
      </c>
      <c r="AD27" s="4" t="s">
        <v>45</v>
      </c>
      <c r="AE27" s="151" t="s">
        <v>37</v>
      </c>
      <c r="AF27" s="150" t="s">
        <v>46</v>
      </c>
      <c r="AG27" s="150"/>
      <c r="AH27" s="149"/>
    </row>
    <row r="28" spans="1:34" ht="15">
      <c r="A28" s="1">
        <v>45772.834539398144</v>
      </c>
      <c r="B28" s="174" t="s">
        <v>39</v>
      </c>
      <c r="C28" s="2">
        <v>2</v>
      </c>
      <c r="D28" s="2">
        <v>2</v>
      </c>
      <c r="E28" s="2">
        <v>2</v>
      </c>
      <c r="F28" s="2">
        <v>2</v>
      </c>
      <c r="G28" s="2">
        <v>2</v>
      </c>
      <c r="H28" s="2">
        <v>2</v>
      </c>
      <c r="I28" s="2">
        <v>2</v>
      </c>
      <c r="J28" s="2">
        <v>3</v>
      </c>
      <c r="K28" s="2">
        <v>3</v>
      </c>
      <c r="L28" s="2">
        <v>3</v>
      </c>
      <c r="M28" s="2" t="s">
        <v>86</v>
      </c>
      <c r="N28" s="2" t="s">
        <v>76</v>
      </c>
      <c r="O28" s="2" t="s">
        <v>94</v>
      </c>
      <c r="P28" s="2">
        <v>1</v>
      </c>
      <c r="Q28" s="2">
        <v>2</v>
      </c>
      <c r="R28" s="2">
        <v>2</v>
      </c>
      <c r="S28" s="2">
        <v>2</v>
      </c>
      <c r="T28" s="2">
        <v>2</v>
      </c>
      <c r="U28" s="2">
        <v>2</v>
      </c>
      <c r="V28" s="2">
        <v>2</v>
      </c>
      <c r="W28" s="2">
        <v>1</v>
      </c>
      <c r="X28" s="2">
        <v>2</v>
      </c>
      <c r="Y28" s="2">
        <v>2</v>
      </c>
      <c r="Z28" s="2">
        <v>2</v>
      </c>
      <c r="AB28" s="2" t="s">
        <v>106</v>
      </c>
      <c r="AC28" s="172" t="s">
        <v>107</v>
      </c>
      <c r="AD28" s="2" t="s">
        <v>108</v>
      </c>
      <c r="AE28" s="148" t="s">
        <v>37</v>
      </c>
      <c r="AF28" s="147" t="s">
        <v>93</v>
      </c>
      <c r="AG28" s="147"/>
      <c r="AH28" s="146"/>
    </row>
    <row r="29" spans="1:34" ht="15">
      <c r="A29" s="3">
        <v>45772.8349308912</v>
      </c>
      <c r="B29" s="173" t="s">
        <v>39</v>
      </c>
      <c r="C29" s="4">
        <v>1</v>
      </c>
      <c r="D29" s="4">
        <v>2</v>
      </c>
      <c r="E29" s="4">
        <v>1</v>
      </c>
      <c r="F29" s="4">
        <v>2</v>
      </c>
      <c r="G29" s="4">
        <v>2</v>
      </c>
      <c r="H29" s="4">
        <v>1</v>
      </c>
      <c r="I29" s="4">
        <v>1</v>
      </c>
      <c r="J29" s="4">
        <v>2</v>
      </c>
      <c r="K29" s="4">
        <v>2</v>
      </c>
      <c r="L29" s="4">
        <v>1</v>
      </c>
      <c r="M29" s="4" t="s">
        <v>57</v>
      </c>
      <c r="N29" s="4" t="s">
        <v>76</v>
      </c>
      <c r="O29" s="4" t="s">
        <v>78</v>
      </c>
      <c r="P29" s="4">
        <v>1</v>
      </c>
      <c r="Q29" s="4">
        <v>2</v>
      </c>
      <c r="R29" s="4">
        <v>2</v>
      </c>
      <c r="S29" s="4">
        <v>1</v>
      </c>
      <c r="T29" s="4">
        <v>1</v>
      </c>
      <c r="U29" s="4">
        <v>1</v>
      </c>
      <c r="V29" s="4">
        <v>1</v>
      </c>
      <c r="W29" s="4">
        <v>2</v>
      </c>
      <c r="X29" s="4">
        <v>2</v>
      </c>
      <c r="Y29" s="4">
        <v>1</v>
      </c>
      <c r="Z29" s="4">
        <v>4</v>
      </c>
      <c r="AB29" s="4" t="s">
        <v>104</v>
      </c>
      <c r="AC29" s="4" t="s">
        <v>109</v>
      </c>
      <c r="AD29" s="4" t="s">
        <v>110</v>
      </c>
      <c r="AE29" s="151" t="s">
        <v>37</v>
      </c>
      <c r="AF29" s="150" t="s">
        <v>93</v>
      </c>
      <c r="AG29" s="150"/>
      <c r="AH29" s="149"/>
    </row>
    <row r="30" spans="1:34" ht="15">
      <c r="A30" s="1">
        <v>45772.840476805555</v>
      </c>
      <c r="B30" s="174" t="s">
        <v>30</v>
      </c>
      <c r="C30" s="2">
        <v>1</v>
      </c>
      <c r="D30" s="2">
        <v>2</v>
      </c>
      <c r="E30" s="2">
        <v>2</v>
      </c>
      <c r="F30" s="2">
        <v>2</v>
      </c>
      <c r="G30" s="2">
        <v>1</v>
      </c>
      <c r="H30" s="2">
        <v>2</v>
      </c>
      <c r="I30" s="2">
        <v>2</v>
      </c>
      <c r="J30" s="2">
        <v>2</v>
      </c>
      <c r="K30" s="2">
        <v>2</v>
      </c>
      <c r="L30" s="2">
        <v>2</v>
      </c>
      <c r="M30" s="2" t="s">
        <v>83</v>
      </c>
      <c r="N30" s="2" t="s">
        <v>41</v>
      </c>
      <c r="O30" s="2" t="s">
        <v>33</v>
      </c>
      <c r="P30" s="2">
        <v>1</v>
      </c>
      <c r="Q30" s="2">
        <v>3</v>
      </c>
      <c r="R30" s="2">
        <v>2</v>
      </c>
      <c r="S30" s="2">
        <v>1</v>
      </c>
      <c r="T30" s="2">
        <v>1</v>
      </c>
      <c r="U30" s="2">
        <v>2</v>
      </c>
      <c r="V30" s="2">
        <v>2</v>
      </c>
      <c r="W30" s="2">
        <v>2</v>
      </c>
      <c r="X30" s="2">
        <v>2</v>
      </c>
      <c r="Y30" s="2">
        <v>1</v>
      </c>
      <c r="Z30" s="2">
        <v>4</v>
      </c>
      <c r="AB30" s="2" t="s">
        <v>104</v>
      </c>
      <c r="AC30" s="172" t="s">
        <v>48</v>
      </c>
      <c r="AD30" s="2" t="s">
        <v>45</v>
      </c>
      <c r="AE30" s="148" t="s">
        <v>37</v>
      </c>
      <c r="AF30" s="147" t="s">
        <v>46</v>
      </c>
      <c r="AG30" s="147"/>
      <c r="AH30" s="146"/>
    </row>
    <row r="31" spans="1:34" ht="15">
      <c r="A31" s="3">
        <v>45772.840857175921</v>
      </c>
      <c r="B31" s="173" t="s">
        <v>39</v>
      </c>
      <c r="C31" s="4">
        <v>5</v>
      </c>
      <c r="D31" s="4">
        <v>3</v>
      </c>
      <c r="E31" s="4">
        <v>4</v>
      </c>
      <c r="F31" s="4">
        <v>4</v>
      </c>
      <c r="G31" s="4">
        <v>3</v>
      </c>
      <c r="H31" s="4">
        <v>3</v>
      </c>
      <c r="I31" s="4">
        <v>4</v>
      </c>
      <c r="J31" s="4">
        <v>4</v>
      </c>
      <c r="K31" s="4">
        <v>3</v>
      </c>
      <c r="L31" s="4">
        <v>3</v>
      </c>
      <c r="M31" s="4" t="s">
        <v>83</v>
      </c>
      <c r="N31" s="4" t="s">
        <v>32</v>
      </c>
      <c r="O31" s="4" t="s">
        <v>94</v>
      </c>
      <c r="P31" s="4">
        <v>1</v>
      </c>
      <c r="Q31" s="4">
        <v>2</v>
      </c>
      <c r="R31" s="4">
        <v>2</v>
      </c>
      <c r="S31" s="4">
        <v>2</v>
      </c>
      <c r="T31" s="4">
        <v>2</v>
      </c>
      <c r="U31" s="4">
        <v>2</v>
      </c>
      <c r="V31" s="4">
        <v>2</v>
      </c>
      <c r="W31" s="4">
        <v>2</v>
      </c>
      <c r="X31" s="4">
        <v>2</v>
      </c>
      <c r="Y31" s="4">
        <v>1</v>
      </c>
      <c r="Z31" s="4">
        <v>4</v>
      </c>
      <c r="AB31" s="4" t="s">
        <v>104</v>
      </c>
      <c r="AC31" s="4" t="s">
        <v>111</v>
      </c>
      <c r="AD31" s="4" t="s">
        <v>112</v>
      </c>
      <c r="AE31" s="151" t="s">
        <v>37</v>
      </c>
      <c r="AF31" s="150" t="s">
        <v>93</v>
      </c>
      <c r="AG31" s="150"/>
      <c r="AH31" s="149"/>
    </row>
    <row r="32" spans="1:34" ht="15">
      <c r="A32" s="1">
        <v>45772.841229074074</v>
      </c>
      <c r="B32" s="174" t="s">
        <v>39</v>
      </c>
      <c r="C32" s="2">
        <v>3</v>
      </c>
      <c r="D32" s="2">
        <v>3</v>
      </c>
      <c r="E32" s="2">
        <v>2</v>
      </c>
      <c r="F32" s="2">
        <v>2</v>
      </c>
      <c r="G32" s="2">
        <v>2</v>
      </c>
      <c r="H32" s="2">
        <v>2</v>
      </c>
      <c r="I32" s="2">
        <v>2</v>
      </c>
      <c r="J32" s="2">
        <v>2</v>
      </c>
      <c r="K32" s="2">
        <v>2</v>
      </c>
      <c r="L32" s="2">
        <v>2</v>
      </c>
      <c r="M32" s="2" t="s">
        <v>31</v>
      </c>
      <c r="N32" s="2" t="s">
        <v>76</v>
      </c>
      <c r="O32" s="2" t="s">
        <v>60</v>
      </c>
      <c r="P32" s="2">
        <v>3</v>
      </c>
      <c r="Q32" s="2">
        <v>2</v>
      </c>
      <c r="R32" s="2">
        <v>3</v>
      </c>
      <c r="S32" s="2">
        <v>2</v>
      </c>
      <c r="T32" s="2">
        <v>2</v>
      </c>
      <c r="U32" s="2">
        <v>3</v>
      </c>
      <c r="V32" s="2">
        <v>3</v>
      </c>
      <c r="W32" s="2">
        <v>3</v>
      </c>
      <c r="X32" s="2">
        <v>3</v>
      </c>
      <c r="Y32" s="2">
        <v>3</v>
      </c>
      <c r="Z32" s="2">
        <v>4</v>
      </c>
      <c r="AB32" s="2" t="s">
        <v>113</v>
      </c>
      <c r="AC32" s="2" t="s">
        <v>114</v>
      </c>
      <c r="AD32" s="2" t="s">
        <v>115</v>
      </c>
      <c r="AE32" s="148" t="s">
        <v>37</v>
      </c>
      <c r="AF32" s="147" t="s">
        <v>93</v>
      </c>
      <c r="AG32" s="147"/>
      <c r="AH32" s="146"/>
    </row>
    <row r="33" spans="1:34" ht="15">
      <c r="A33" s="3">
        <v>45772.841587858798</v>
      </c>
      <c r="B33" s="173" t="s">
        <v>30</v>
      </c>
      <c r="C33" s="4">
        <v>2</v>
      </c>
      <c r="D33" s="4">
        <v>3</v>
      </c>
      <c r="E33" s="4">
        <v>3</v>
      </c>
      <c r="F33" s="4">
        <v>3</v>
      </c>
      <c r="G33" s="4">
        <v>3</v>
      </c>
      <c r="H33" s="4">
        <v>3</v>
      </c>
      <c r="I33" s="4">
        <v>2</v>
      </c>
      <c r="J33" s="4">
        <v>3</v>
      </c>
      <c r="K33" s="4">
        <v>3</v>
      </c>
      <c r="L33" s="4">
        <v>3</v>
      </c>
      <c r="M33" s="4" t="s">
        <v>83</v>
      </c>
      <c r="N33" s="4" t="s">
        <v>76</v>
      </c>
      <c r="O33" s="4" t="s">
        <v>94</v>
      </c>
      <c r="P33" s="4">
        <v>2</v>
      </c>
      <c r="Q33" s="4">
        <v>1</v>
      </c>
      <c r="R33" s="4">
        <v>2</v>
      </c>
      <c r="S33" s="4">
        <v>1</v>
      </c>
      <c r="T33" s="4">
        <v>2</v>
      </c>
      <c r="U33" s="4">
        <v>3</v>
      </c>
      <c r="V33" s="4">
        <v>2</v>
      </c>
      <c r="W33" s="4">
        <v>3</v>
      </c>
      <c r="X33" s="4">
        <v>3</v>
      </c>
      <c r="Y33" s="4">
        <v>3</v>
      </c>
      <c r="Z33" s="4">
        <v>4</v>
      </c>
      <c r="AB33" s="4" t="s">
        <v>116</v>
      </c>
      <c r="AC33" s="4" t="s">
        <v>117</v>
      </c>
      <c r="AD33" s="4" t="s">
        <v>82</v>
      </c>
      <c r="AE33" s="151" t="s">
        <v>37</v>
      </c>
      <c r="AF33" s="150" t="s">
        <v>97</v>
      </c>
      <c r="AG33" s="150"/>
      <c r="AH33" s="149"/>
    </row>
    <row r="34" spans="1:34" ht="15">
      <c r="A34" s="1">
        <v>45772.841958807869</v>
      </c>
      <c r="B34" s="174" t="s">
        <v>30</v>
      </c>
      <c r="C34" s="2">
        <v>5</v>
      </c>
      <c r="D34" s="2">
        <v>5</v>
      </c>
      <c r="E34" s="2">
        <v>5</v>
      </c>
      <c r="F34" s="2">
        <v>4</v>
      </c>
      <c r="G34" s="2">
        <v>3</v>
      </c>
      <c r="H34" s="2">
        <v>4</v>
      </c>
      <c r="I34" s="2">
        <v>3</v>
      </c>
      <c r="J34" s="2">
        <v>4</v>
      </c>
      <c r="K34" s="2">
        <v>4</v>
      </c>
      <c r="L34" s="2">
        <v>4</v>
      </c>
      <c r="M34" s="2" t="s">
        <v>31</v>
      </c>
      <c r="N34" s="2" t="s">
        <v>41</v>
      </c>
      <c r="O34" s="2" t="s">
        <v>33</v>
      </c>
      <c r="P34" s="2">
        <v>1</v>
      </c>
      <c r="Q34" s="2">
        <v>2</v>
      </c>
      <c r="R34" s="2">
        <v>2</v>
      </c>
      <c r="S34" s="2">
        <v>2</v>
      </c>
      <c r="T34" s="2">
        <v>1</v>
      </c>
      <c r="U34" s="2">
        <v>1</v>
      </c>
      <c r="V34" s="2">
        <v>2</v>
      </c>
      <c r="W34" s="2">
        <v>2</v>
      </c>
      <c r="X34" s="2">
        <v>2</v>
      </c>
      <c r="Y34" s="2">
        <v>2</v>
      </c>
      <c r="Z34" s="2">
        <v>5</v>
      </c>
      <c r="AB34" s="2" t="s">
        <v>118</v>
      </c>
      <c r="AC34" s="2" t="s">
        <v>119</v>
      </c>
      <c r="AD34" s="2" t="s">
        <v>120</v>
      </c>
      <c r="AE34" s="148" t="s">
        <v>37</v>
      </c>
      <c r="AF34" s="147" t="s">
        <v>38</v>
      </c>
      <c r="AG34" s="147"/>
      <c r="AH34" s="146"/>
    </row>
    <row r="35" spans="1:34" ht="15">
      <c r="A35" s="3">
        <v>45772.858528958328</v>
      </c>
      <c r="B35" s="173" t="s">
        <v>30</v>
      </c>
      <c r="C35" s="4">
        <v>3</v>
      </c>
      <c r="D35" s="4">
        <v>4</v>
      </c>
      <c r="E35" s="4">
        <v>5</v>
      </c>
      <c r="F35" s="4">
        <v>5</v>
      </c>
      <c r="G35" s="4">
        <v>3</v>
      </c>
      <c r="H35" s="4">
        <v>5</v>
      </c>
      <c r="I35" s="4">
        <v>4</v>
      </c>
      <c r="J35" s="4">
        <v>5</v>
      </c>
      <c r="K35" s="4">
        <v>4</v>
      </c>
      <c r="L35" s="4">
        <v>3</v>
      </c>
      <c r="M35" s="4" t="s">
        <v>31</v>
      </c>
      <c r="N35" s="4" t="s">
        <v>41</v>
      </c>
      <c r="O35" s="4" t="s">
        <v>42</v>
      </c>
      <c r="P35" s="4">
        <v>4</v>
      </c>
      <c r="Q35" s="4">
        <v>3</v>
      </c>
      <c r="R35" s="4">
        <v>4</v>
      </c>
      <c r="S35" s="4">
        <v>4</v>
      </c>
      <c r="T35" s="4">
        <v>5</v>
      </c>
      <c r="U35" s="4">
        <v>5</v>
      </c>
      <c r="V35" s="4">
        <v>4</v>
      </c>
      <c r="W35" s="4">
        <v>5</v>
      </c>
      <c r="X35" s="4">
        <v>4</v>
      </c>
      <c r="Y35" s="4">
        <v>4</v>
      </c>
      <c r="Z35" s="4">
        <v>8</v>
      </c>
      <c r="AA35" s="4" t="s">
        <v>121</v>
      </c>
      <c r="AB35" s="4" t="s">
        <v>122</v>
      </c>
      <c r="AC35" s="5" t="s">
        <v>123</v>
      </c>
      <c r="AD35" s="4" t="s">
        <v>124</v>
      </c>
      <c r="AE35" s="151" t="s">
        <v>37</v>
      </c>
      <c r="AF35" s="150" t="s">
        <v>93</v>
      </c>
      <c r="AG35" s="150"/>
      <c r="AH35" s="149"/>
    </row>
    <row r="36" spans="1:34" ht="15">
      <c r="A36" s="1">
        <v>45772.862434351853</v>
      </c>
      <c r="B36" s="174" t="s">
        <v>50</v>
      </c>
      <c r="C36" s="2">
        <v>4</v>
      </c>
      <c r="D36" s="2">
        <v>5</v>
      </c>
      <c r="E36" s="2">
        <v>5</v>
      </c>
      <c r="F36" s="2">
        <v>5</v>
      </c>
      <c r="G36" s="2">
        <v>5</v>
      </c>
      <c r="H36" s="2">
        <v>5</v>
      </c>
      <c r="I36" s="2">
        <v>4</v>
      </c>
      <c r="J36" s="2">
        <v>4</v>
      </c>
      <c r="K36" s="2">
        <v>5</v>
      </c>
      <c r="L36" s="2">
        <v>4</v>
      </c>
      <c r="M36" s="2" t="s">
        <v>40</v>
      </c>
      <c r="N36" s="2" t="s">
        <v>51</v>
      </c>
      <c r="O36" s="2" t="s">
        <v>69</v>
      </c>
      <c r="P36" s="2">
        <v>3</v>
      </c>
      <c r="Q36" s="2">
        <v>2</v>
      </c>
      <c r="R36" s="2">
        <v>4</v>
      </c>
      <c r="S36" s="2">
        <v>3</v>
      </c>
      <c r="T36" s="2">
        <v>4</v>
      </c>
      <c r="U36" s="2">
        <v>4</v>
      </c>
      <c r="V36" s="2">
        <v>5</v>
      </c>
      <c r="W36" s="2">
        <v>4</v>
      </c>
      <c r="X36" s="2">
        <v>4</v>
      </c>
      <c r="Y36" s="2">
        <v>4</v>
      </c>
      <c r="Z36" s="2">
        <v>6</v>
      </c>
      <c r="AB36" s="2" t="s">
        <v>125</v>
      </c>
      <c r="AC36" s="2" t="s">
        <v>35</v>
      </c>
      <c r="AD36" s="2" t="s">
        <v>36</v>
      </c>
      <c r="AE36" s="148" t="s">
        <v>37</v>
      </c>
      <c r="AF36" s="147" t="s">
        <v>38</v>
      </c>
      <c r="AG36" s="147">
        <v>18</v>
      </c>
      <c r="AH36" s="146">
        <v>25</v>
      </c>
    </row>
    <row r="37" spans="1:34" ht="15">
      <c r="A37" s="3">
        <v>45773.469358275463</v>
      </c>
      <c r="B37" s="173" t="s">
        <v>50</v>
      </c>
      <c r="C37" s="4">
        <v>4</v>
      </c>
      <c r="D37" s="4">
        <v>4</v>
      </c>
      <c r="E37" s="4">
        <v>3</v>
      </c>
      <c r="F37" s="4">
        <v>4</v>
      </c>
      <c r="G37" s="4">
        <v>3</v>
      </c>
      <c r="H37" s="4">
        <v>5</v>
      </c>
      <c r="I37" s="4">
        <v>3</v>
      </c>
      <c r="J37" s="4">
        <v>5</v>
      </c>
      <c r="K37" s="4">
        <v>2</v>
      </c>
      <c r="L37" s="4">
        <v>4</v>
      </c>
      <c r="M37" s="4" t="s">
        <v>57</v>
      </c>
      <c r="N37" s="4" t="s">
        <v>32</v>
      </c>
      <c r="O37" s="4" t="s">
        <v>42</v>
      </c>
      <c r="P37" s="4">
        <v>4</v>
      </c>
      <c r="Q37" s="4">
        <v>1</v>
      </c>
      <c r="R37" s="4">
        <v>5</v>
      </c>
      <c r="S37" s="4">
        <v>5</v>
      </c>
      <c r="T37" s="4">
        <v>5</v>
      </c>
      <c r="U37" s="4">
        <v>4</v>
      </c>
      <c r="V37" s="4">
        <v>4</v>
      </c>
      <c r="W37" s="4">
        <v>4</v>
      </c>
      <c r="X37" s="4">
        <v>4</v>
      </c>
      <c r="Y37" s="4">
        <v>3</v>
      </c>
      <c r="Z37" s="4">
        <v>8</v>
      </c>
      <c r="AB37" s="4" t="s">
        <v>91</v>
      </c>
      <c r="AC37" s="4" t="s">
        <v>126</v>
      </c>
      <c r="AD37" s="4" t="s">
        <v>36</v>
      </c>
      <c r="AE37" s="151" t="s">
        <v>37</v>
      </c>
      <c r="AF37" s="150" t="s">
        <v>38</v>
      </c>
      <c r="AG37" s="150">
        <v>18</v>
      </c>
      <c r="AH37" s="149">
        <v>25</v>
      </c>
    </row>
    <row r="38" spans="1:34" ht="15">
      <c r="A38" s="1">
        <v>45773.692232395828</v>
      </c>
      <c r="B38" s="174" t="s">
        <v>50</v>
      </c>
      <c r="C38" s="2">
        <v>5</v>
      </c>
      <c r="D38" s="2">
        <v>5</v>
      </c>
      <c r="E38" s="2">
        <v>5</v>
      </c>
      <c r="F38" s="2">
        <v>5</v>
      </c>
      <c r="G38" s="2">
        <v>4</v>
      </c>
      <c r="H38" s="2">
        <v>5</v>
      </c>
      <c r="I38" s="2">
        <v>5</v>
      </c>
      <c r="J38" s="2">
        <v>4</v>
      </c>
      <c r="K38" s="2">
        <v>4</v>
      </c>
      <c r="L38" s="2">
        <v>4</v>
      </c>
      <c r="M38" s="2" t="s">
        <v>31</v>
      </c>
      <c r="N38" s="2" t="s">
        <v>41</v>
      </c>
      <c r="O38" s="2" t="s">
        <v>94</v>
      </c>
      <c r="P38" s="2">
        <v>3</v>
      </c>
      <c r="Q38" s="2">
        <v>4</v>
      </c>
      <c r="R38" s="2">
        <v>3</v>
      </c>
      <c r="S38" s="2">
        <v>3</v>
      </c>
      <c r="T38" s="2">
        <v>3</v>
      </c>
      <c r="U38" s="2">
        <v>3</v>
      </c>
      <c r="V38" s="2">
        <v>3</v>
      </c>
      <c r="W38" s="2">
        <v>3</v>
      </c>
      <c r="X38" s="2">
        <v>3</v>
      </c>
      <c r="Y38" s="2">
        <v>3</v>
      </c>
      <c r="AB38" s="2" t="s">
        <v>66</v>
      </c>
      <c r="AD38" s="2" t="s">
        <v>36</v>
      </c>
      <c r="AE38" s="148" t="s">
        <v>37</v>
      </c>
      <c r="AF38" s="147" t="s">
        <v>38</v>
      </c>
      <c r="AG38" s="147">
        <v>18</v>
      </c>
      <c r="AH38" s="146">
        <v>25</v>
      </c>
    </row>
    <row r="39" spans="1:34" ht="15">
      <c r="A39" s="3">
        <v>45773.771556886575</v>
      </c>
      <c r="B39" s="173" t="s">
        <v>74</v>
      </c>
      <c r="C39" s="4">
        <v>5</v>
      </c>
      <c r="D39" s="4">
        <v>4</v>
      </c>
      <c r="E39" s="4">
        <v>5</v>
      </c>
      <c r="F39" s="4">
        <v>4</v>
      </c>
      <c r="G39" s="4">
        <v>2</v>
      </c>
      <c r="H39" s="4">
        <v>5</v>
      </c>
      <c r="I39" s="4">
        <v>4</v>
      </c>
      <c r="J39" s="4">
        <v>4</v>
      </c>
      <c r="K39" s="4">
        <v>4</v>
      </c>
      <c r="L39" s="4">
        <v>1</v>
      </c>
      <c r="M39" s="4" t="s">
        <v>40</v>
      </c>
      <c r="N39" s="4" t="s">
        <v>76</v>
      </c>
      <c r="O39" s="4" t="s">
        <v>127</v>
      </c>
      <c r="P39" s="4">
        <v>3</v>
      </c>
      <c r="Q39" s="4">
        <v>5</v>
      </c>
      <c r="R39" s="4">
        <v>3</v>
      </c>
      <c r="S39" s="4">
        <v>5</v>
      </c>
      <c r="T39" s="4">
        <v>5</v>
      </c>
      <c r="U39" s="4">
        <v>4</v>
      </c>
      <c r="V39" s="4">
        <v>4</v>
      </c>
      <c r="W39" s="4">
        <v>4</v>
      </c>
      <c r="X39" s="4">
        <v>4</v>
      </c>
      <c r="Y39" s="4">
        <v>4</v>
      </c>
      <c r="Z39" s="4">
        <v>7</v>
      </c>
      <c r="AB39" s="4" t="s">
        <v>128</v>
      </c>
      <c r="AD39" s="4" t="s">
        <v>36</v>
      </c>
      <c r="AE39" s="151" t="s">
        <v>37</v>
      </c>
      <c r="AF39" s="150" t="s">
        <v>137</v>
      </c>
      <c r="AG39" s="150"/>
      <c r="AH39" s="149"/>
    </row>
    <row r="40" spans="1:34" ht="15">
      <c r="A40" s="1">
        <v>45773.788766412035</v>
      </c>
      <c r="B40" s="174" t="s">
        <v>50</v>
      </c>
      <c r="C40" s="2">
        <v>5</v>
      </c>
      <c r="D40" s="2">
        <v>5</v>
      </c>
      <c r="E40" s="2">
        <v>5</v>
      </c>
      <c r="F40" s="2">
        <v>5</v>
      </c>
      <c r="G40" s="2">
        <v>1</v>
      </c>
      <c r="H40" s="2">
        <v>3</v>
      </c>
      <c r="I40" s="2">
        <v>3</v>
      </c>
      <c r="J40" s="2">
        <v>4</v>
      </c>
      <c r="K40" s="2">
        <v>1</v>
      </c>
      <c r="L40" s="2">
        <v>5</v>
      </c>
      <c r="M40" s="2" t="s">
        <v>40</v>
      </c>
      <c r="N40" s="2" t="s">
        <v>41</v>
      </c>
      <c r="O40" s="2" t="s">
        <v>33</v>
      </c>
      <c r="P40" s="2">
        <v>2</v>
      </c>
      <c r="Q40" s="2">
        <v>2</v>
      </c>
      <c r="R40" s="2">
        <v>2</v>
      </c>
      <c r="S40" s="2">
        <v>2</v>
      </c>
      <c r="T40" s="2">
        <v>2</v>
      </c>
      <c r="U40" s="2">
        <v>2</v>
      </c>
      <c r="V40" s="2">
        <v>2</v>
      </c>
      <c r="W40" s="2">
        <v>2</v>
      </c>
      <c r="X40" s="2">
        <v>2</v>
      </c>
      <c r="Y40" s="2">
        <v>2</v>
      </c>
      <c r="Z40" s="2">
        <v>2</v>
      </c>
      <c r="AA40" s="2" t="s">
        <v>129</v>
      </c>
      <c r="AB40" s="2" t="s">
        <v>73</v>
      </c>
      <c r="AC40" s="172" t="s">
        <v>48</v>
      </c>
      <c r="AD40" s="2" t="s">
        <v>36</v>
      </c>
      <c r="AE40" s="148" t="s">
        <v>37</v>
      </c>
      <c r="AF40" s="147" t="s">
        <v>38</v>
      </c>
      <c r="AG40" s="147">
        <v>18</v>
      </c>
      <c r="AH40" s="146">
        <v>25</v>
      </c>
    </row>
    <row r="41" spans="1:34" ht="15">
      <c r="A41" s="3">
        <v>45774.760884560186</v>
      </c>
      <c r="B41" s="173" t="s">
        <v>50</v>
      </c>
      <c r="C41" s="4">
        <v>3</v>
      </c>
      <c r="D41" s="4">
        <v>3</v>
      </c>
      <c r="E41" s="4">
        <v>1</v>
      </c>
      <c r="F41" s="4">
        <v>3</v>
      </c>
      <c r="G41" s="4">
        <v>1</v>
      </c>
      <c r="H41" s="4">
        <v>1</v>
      </c>
      <c r="I41" s="4">
        <v>2</v>
      </c>
      <c r="J41" s="4">
        <v>2</v>
      </c>
      <c r="K41" s="4">
        <v>1</v>
      </c>
      <c r="L41" s="4">
        <v>3</v>
      </c>
      <c r="M41" s="4" t="s">
        <v>40</v>
      </c>
      <c r="N41" s="4" t="s">
        <v>41</v>
      </c>
      <c r="O41" s="4" t="s">
        <v>94</v>
      </c>
      <c r="P41" s="4">
        <v>2</v>
      </c>
      <c r="Q41" s="4">
        <v>4</v>
      </c>
      <c r="R41" s="4">
        <v>2</v>
      </c>
      <c r="S41" s="4">
        <v>2</v>
      </c>
      <c r="T41" s="4">
        <v>2</v>
      </c>
      <c r="U41" s="4">
        <v>2</v>
      </c>
      <c r="V41" s="4">
        <v>2</v>
      </c>
      <c r="W41" s="4">
        <v>2</v>
      </c>
      <c r="X41" s="4">
        <v>3</v>
      </c>
      <c r="Y41" s="4">
        <v>1</v>
      </c>
      <c r="Z41" s="4">
        <v>6</v>
      </c>
      <c r="AB41" s="4" t="s">
        <v>80</v>
      </c>
      <c r="AC41" s="4" t="s">
        <v>130</v>
      </c>
      <c r="AD41" s="4" t="s">
        <v>36</v>
      </c>
      <c r="AE41" s="151" t="s">
        <v>37</v>
      </c>
      <c r="AF41" s="150" t="s">
        <v>38</v>
      </c>
      <c r="AG41" s="150">
        <v>18</v>
      </c>
      <c r="AH41" s="149">
        <v>25</v>
      </c>
    </row>
    <row r="42" spans="1:34" ht="15">
      <c r="A42" s="1">
        <v>45775.418987812503</v>
      </c>
      <c r="B42" s="174" t="s">
        <v>50</v>
      </c>
      <c r="C42" s="2">
        <v>4</v>
      </c>
      <c r="D42" s="2">
        <v>4</v>
      </c>
      <c r="E42" s="2">
        <v>4</v>
      </c>
      <c r="F42" s="2">
        <v>3</v>
      </c>
      <c r="G42" s="2">
        <v>5</v>
      </c>
      <c r="H42" s="2">
        <v>5</v>
      </c>
      <c r="I42" s="2">
        <v>3</v>
      </c>
      <c r="J42" s="2">
        <v>5</v>
      </c>
      <c r="K42" s="2">
        <v>4</v>
      </c>
      <c r="L42" s="2">
        <v>3</v>
      </c>
      <c r="M42" s="2" t="s">
        <v>40</v>
      </c>
      <c r="N42" s="2" t="s">
        <v>41</v>
      </c>
      <c r="O42" s="2" t="s">
        <v>42</v>
      </c>
      <c r="P42" s="2">
        <v>3</v>
      </c>
      <c r="Q42" s="2">
        <v>4</v>
      </c>
      <c r="R42" s="2">
        <v>3</v>
      </c>
      <c r="S42" s="2">
        <v>3</v>
      </c>
      <c r="T42" s="2">
        <v>4</v>
      </c>
      <c r="U42" s="2">
        <v>4</v>
      </c>
      <c r="V42" s="2">
        <v>3</v>
      </c>
      <c r="W42" s="2">
        <v>4</v>
      </c>
      <c r="X42" s="2">
        <v>3</v>
      </c>
      <c r="Y42" s="2">
        <v>3</v>
      </c>
      <c r="Z42" s="2">
        <v>8</v>
      </c>
      <c r="AA42" s="2" t="s">
        <v>131</v>
      </c>
      <c r="AB42" s="2" t="s">
        <v>113</v>
      </c>
      <c r="AC42" s="172" t="s">
        <v>44</v>
      </c>
      <c r="AD42" s="2" t="s">
        <v>36</v>
      </c>
      <c r="AE42" s="148" t="s">
        <v>37</v>
      </c>
      <c r="AF42" s="147" t="s">
        <v>38</v>
      </c>
      <c r="AG42" s="147">
        <v>18</v>
      </c>
      <c r="AH42" s="146">
        <v>25</v>
      </c>
    </row>
    <row r="43" spans="1:34" ht="15">
      <c r="A43" s="3">
        <v>45775.920778796295</v>
      </c>
      <c r="B43" s="173" t="s">
        <v>50</v>
      </c>
      <c r="C43" s="4">
        <v>5</v>
      </c>
      <c r="D43" s="4">
        <v>5</v>
      </c>
      <c r="E43" s="4">
        <v>5</v>
      </c>
      <c r="F43" s="4">
        <v>5</v>
      </c>
      <c r="G43" s="4">
        <v>3</v>
      </c>
      <c r="H43" s="4">
        <v>4</v>
      </c>
      <c r="I43" s="4">
        <v>3</v>
      </c>
      <c r="J43" s="4">
        <v>4</v>
      </c>
      <c r="K43" s="4">
        <v>4</v>
      </c>
      <c r="L43" s="4">
        <v>5</v>
      </c>
      <c r="M43" s="4" t="s">
        <v>31</v>
      </c>
      <c r="N43" s="4" t="s">
        <v>32</v>
      </c>
      <c r="O43" s="4" t="s">
        <v>77</v>
      </c>
      <c r="P43" s="4">
        <v>3</v>
      </c>
      <c r="Q43" s="4">
        <v>3</v>
      </c>
      <c r="R43" s="4">
        <v>3</v>
      </c>
      <c r="S43" s="4">
        <v>3</v>
      </c>
      <c r="T43" s="4">
        <v>3</v>
      </c>
      <c r="U43" s="4">
        <v>3</v>
      </c>
      <c r="V43" s="4">
        <v>3</v>
      </c>
      <c r="W43" s="4">
        <v>3</v>
      </c>
      <c r="X43" s="4">
        <v>3</v>
      </c>
      <c r="Y43" s="4">
        <v>3</v>
      </c>
      <c r="Z43" s="4">
        <v>5</v>
      </c>
      <c r="AB43" s="4" t="s">
        <v>132</v>
      </c>
      <c r="AC43" s="4" t="s">
        <v>133</v>
      </c>
      <c r="AD43" s="4" t="s">
        <v>36</v>
      </c>
      <c r="AE43" s="151" t="s">
        <v>37</v>
      </c>
      <c r="AF43" s="150" t="s">
        <v>38</v>
      </c>
      <c r="AG43" s="150">
        <v>18</v>
      </c>
      <c r="AH43" s="149">
        <v>25</v>
      </c>
    </row>
    <row r="44" spans="1:34" ht="15">
      <c r="A44" s="1">
        <v>45776.004791203704</v>
      </c>
      <c r="B44" s="174" t="s">
        <v>50</v>
      </c>
      <c r="C44" s="2">
        <v>5</v>
      </c>
      <c r="D44" s="2">
        <v>5</v>
      </c>
      <c r="E44" s="2">
        <v>4</v>
      </c>
      <c r="F44" s="2">
        <v>5</v>
      </c>
      <c r="G44" s="2">
        <v>4</v>
      </c>
      <c r="H44" s="2">
        <v>4</v>
      </c>
      <c r="I44" s="2">
        <v>4</v>
      </c>
      <c r="J44" s="2">
        <v>4</v>
      </c>
      <c r="K44" s="2">
        <v>4</v>
      </c>
      <c r="L44" s="2">
        <v>4</v>
      </c>
      <c r="M44" s="2" t="s">
        <v>83</v>
      </c>
      <c r="N44" s="2" t="s">
        <v>32</v>
      </c>
      <c r="O44" s="2" t="s">
        <v>33</v>
      </c>
      <c r="P44" s="2">
        <v>4</v>
      </c>
      <c r="Q44" s="2">
        <v>3</v>
      </c>
      <c r="R44" s="2">
        <v>4</v>
      </c>
      <c r="S44" s="2">
        <v>4</v>
      </c>
      <c r="T44" s="2">
        <v>4</v>
      </c>
      <c r="U44" s="2">
        <v>4</v>
      </c>
      <c r="V44" s="2">
        <v>4</v>
      </c>
      <c r="W44" s="2">
        <v>4</v>
      </c>
      <c r="X44" s="2">
        <v>4</v>
      </c>
      <c r="Y44" s="2">
        <v>4</v>
      </c>
      <c r="Z44" s="2">
        <v>5</v>
      </c>
      <c r="AA44" s="2" t="s">
        <v>134</v>
      </c>
      <c r="AB44" s="2" t="s">
        <v>66</v>
      </c>
      <c r="AE44" s="148" t="s">
        <v>37</v>
      </c>
      <c r="AF44" s="147" t="s">
        <v>38</v>
      </c>
      <c r="AG44" s="147">
        <v>18</v>
      </c>
      <c r="AH44" s="146">
        <v>25</v>
      </c>
    </row>
    <row r="45" spans="1:34" ht="15">
      <c r="A45" s="3">
        <v>45777.613180451386</v>
      </c>
      <c r="B45" s="173" t="s">
        <v>30</v>
      </c>
      <c r="C45" s="4">
        <v>5</v>
      </c>
      <c r="D45" s="4">
        <v>4</v>
      </c>
      <c r="E45" s="4">
        <v>5</v>
      </c>
      <c r="F45" s="4">
        <v>5</v>
      </c>
      <c r="G45" s="4">
        <v>4</v>
      </c>
      <c r="H45" s="4">
        <v>5</v>
      </c>
      <c r="I45" s="4">
        <v>4</v>
      </c>
      <c r="J45" s="4">
        <v>5</v>
      </c>
      <c r="K45" s="4">
        <v>5</v>
      </c>
      <c r="L45" s="4">
        <v>4</v>
      </c>
      <c r="M45" s="4" t="s">
        <v>40</v>
      </c>
      <c r="N45" s="4" t="s">
        <v>32</v>
      </c>
      <c r="O45" s="4" t="s">
        <v>42</v>
      </c>
      <c r="P45" s="4">
        <v>3</v>
      </c>
      <c r="Q45" s="4">
        <v>2</v>
      </c>
      <c r="R45" s="4">
        <v>4</v>
      </c>
      <c r="S45" s="4">
        <v>5</v>
      </c>
      <c r="T45" s="4">
        <v>5</v>
      </c>
      <c r="U45" s="4">
        <v>5</v>
      </c>
      <c r="V45" s="4">
        <v>5</v>
      </c>
      <c r="W45" s="4">
        <v>4</v>
      </c>
      <c r="X45" s="4">
        <v>4</v>
      </c>
      <c r="Y45" s="4">
        <v>3</v>
      </c>
      <c r="Z45" s="4">
        <v>7</v>
      </c>
      <c r="AB45" s="4" t="s">
        <v>70</v>
      </c>
      <c r="AC45" s="4" t="s">
        <v>135</v>
      </c>
      <c r="AD45" s="4" t="s">
        <v>36</v>
      </c>
      <c r="AE45" s="151" t="s">
        <v>37</v>
      </c>
      <c r="AF45" s="150" t="s">
        <v>137</v>
      </c>
      <c r="AG45" s="150"/>
      <c r="AH45" s="149"/>
    </row>
    <row r="46" spans="1:34" ht="15">
      <c r="A46" s="1">
        <v>45777.8590916088</v>
      </c>
      <c r="B46" s="174" t="s">
        <v>74</v>
      </c>
      <c r="C46" s="2">
        <v>4</v>
      </c>
      <c r="D46" s="2">
        <v>4</v>
      </c>
      <c r="E46" s="2">
        <v>4</v>
      </c>
      <c r="F46" s="2">
        <v>4</v>
      </c>
      <c r="G46" s="2">
        <v>4</v>
      </c>
      <c r="H46" s="2">
        <v>4</v>
      </c>
      <c r="I46" s="2">
        <v>4</v>
      </c>
      <c r="J46" s="2">
        <v>4</v>
      </c>
      <c r="K46" s="2">
        <v>4</v>
      </c>
      <c r="L46" s="2">
        <v>4</v>
      </c>
      <c r="M46" s="2" t="s">
        <v>57</v>
      </c>
      <c r="N46" s="2" t="s">
        <v>41</v>
      </c>
      <c r="O46" s="2" t="s">
        <v>33</v>
      </c>
      <c r="P46" s="2">
        <v>3</v>
      </c>
      <c r="Q46" s="2">
        <v>4</v>
      </c>
      <c r="R46" s="2">
        <v>3</v>
      </c>
      <c r="S46" s="2">
        <v>3</v>
      </c>
      <c r="T46" s="2">
        <v>3</v>
      </c>
      <c r="U46" s="2">
        <v>3</v>
      </c>
      <c r="V46" s="2">
        <v>3</v>
      </c>
      <c r="W46" s="2">
        <v>3</v>
      </c>
      <c r="X46" s="2">
        <v>3</v>
      </c>
      <c r="Y46" s="2">
        <v>3</v>
      </c>
      <c r="Z46" s="2">
        <v>7</v>
      </c>
      <c r="AB46" s="2" t="s">
        <v>73</v>
      </c>
      <c r="AC46" s="172" t="s">
        <v>107</v>
      </c>
      <c r="AD46" s="2" t="s">
        <v>136</v>
      </c>
      <c r="AE46" s="148" t="s">
        <v>49</v>
      </c>
      <c r="AF46" s="147" t="s">
        <v>137</v>
      </c>
      <c r="AG46" s="147"/>
      <c r="AH46" s="146"/>
    </row>
    <row r="47" spans="1:34" ht="15">
      <c r="A47" s="3">
        <v>45777.872352731487</v>
      </c>
      <c r="B47" s="173" t="s">
        <v>74</v>
      </c>
      <c r="C47" s="4">
        <v>3</v>
      </c>
      <c r="D47" s="4">
        <v>3</v>
      </c>
      <c r="E47" s="4">
        <v>3</v>
      </c>
      <c r="F47" s="4">
        <v>3</v>
      </c>
      <c r="G47" s="4">
        <v>3</v>
      </c>
      <c r="H47" s="4">
        <v>3</v>
      </c>
      <c r="I47" s="4">
        <v>3</v>
      </c>
      <c r="J47" s="4">
        <v>3</v>
      </c>
      <c r="K47" s="4">
        <v>3</v>
      </c>
      <c r="L47" s="4">
        <v>3</v>
      </c>
      <c r="M47" s="4" t="s">
        <v>31</v>
      </c>
      <c r="N47" s="4" t="s">
        <v>41</v>
      </c>
      <c r="O47" s="4" t="s">
        <v>127</v>
      </c>
      <c r="P47" s="4">
        <v>3</v>
      </c>
      <c r="Q47" s="4">
        <v>3</v>
      </c>
      <c r="R47" s="4">
        <v>3</v>
      </c>
      <c r="S47" s="4">
        <v>3</v>
      </c>
      <c r="T47" s="4">
        <v>3</v>
      </c>
      <c r="U47" s="4">
        <v>3</v>
      </c>
      <c r="V47" s="4">
        <v>3</v>
      </c>
      <c r="W47" s="4">
        <v>3</v>
      </c>
      <c r="X47" s="4">
        <v>3</v>
      </c>
      <c r="Y47" s="4">
        <v>3</v>
      </c>
      <c r="Z47" s="4">
        <v>1</v>
      </c>
      <c r="AB47" s="4" t="s">
        <v>73</v>
      </c>
      <c r="AC47" s="5" t="s">
        <v>138</v>
      </c>
      <c r="AD47" s="4" t="s">
        <v>139</v>
      </c>
      <c r="AE47" s="151" t="s">
        <v>49</v>
      </c>
      <c r="AF47" s="150" t="s">
        <v>137</v>
      </c>
      <c r="AG47" s="150"/>
      <c r="AH47" s="149"/>
    </row>
    <row r="48" spans="1:34" ht="15">
      <c r="A48" s="1">
        <v>45777.916799571758</v>
      </c>
      <c r="B48" s="174" t="s">
        <v>74</v>
      </c>
      <c r="C48" s="2">
        <v>5</v>
      </c>
      <c r="D48" s="2">
        <v>4</v>
      </c>
      <c r="E48" s="2">
        <v>1</v>
      </c>
      <c r="F48" s="2">
        <v>4</v>
      </c>
      <c r="G48" s="2">
        <v>1</v>
      </c>
      <c r="H48" s="2">
        <v>3</v>
      </c>
      <c r="I48" s="2">
        <v>4</v>
      </c>
      <c r="J48" s="2">
        <v>2</v>
      </c>
      <c r="K48" s="2">
        <v>5</v>
      </c>
      <c r="L48" s="2">
        <v>3</v>
      </c>
      <c r="M48" s="2" t="s">
        <v>86</v>
      </c>
      <c r="N48" s="2" t="s">
        <v>32</v>
      </c>
      <c r="O48" s="2" t="s">
        <v>33</v>
      </c>
      <c r="P48" s="2">
        <v>3</v>
      </c>
      <c r="Q48" s="2">
        <v>4</v>
      </c>
      <c r="R48" s="2">
        <v>4</v>
      </c>
      <c r="S48" s="2">
        <v>1</v>
      </c>
      <c r="T48" s="2">
        <v>2</v>
      </c>
      <c r="U48" s="2">
        <v>1</v>
      </c>
      <c r="V48" s="2">
        <v>1</v>
      </c>
      <c r="W48" s="2">
        <v>2</v>
      </c>
      <c r="X48" s="2">
        <v>3</v>
      </c>
      <c r="Y48" s="2">
        <v>3</v>
      </c>
      <c r="Z48" s="2">
        <v>8</v>
      </c>
      <c r="AA48" s="2" t="s">
        <v>100</v>
      </c>
      <c r="AB48" s="2" t="s">
        <v>73</v>
      </c>
      <c r="AC48" s="172" t="s">
        <v>138</v>
      </c>
      <c r="AD48" s="2" t="s">
        <v>108</v>
      </c>
      <c r="AE48" s="148"/>
      <c r="AF48" s="147"/>
      <c r="AG48" s="147"/>
      <c r="AH48" s="146"/>
    </row>
    <row r="49" spans="1:34" ht="15">
      <c r="A49" s="3">
        <v>45777.918301099533</v>
      </c>
      <c r="B49" s="173" t="s">
        <v>50</v>
      </c>
      <c r="C49" s="4">
        <v>2</v>
      </c>
      <c r="D49" s="4">
        <v>5</v>
      </c>
      <c r="E49" s="4">
        <v>5</v>
      </c>
      <c r="F49" s="4">
        <v>3</v>
      </c>
      <c r="G49" s="4">
        <v>3</v>
      </c>
      <c r="H49" s="4">
        <v>2</v>
      </c>
      <c r="I49" s="4">
        <v>4</v>
      </c>
      <c r="J49" s="4">
        <v>1</v>
      </c>
      <c r="K49" s="4">
        <v>3</v>
      </c>
      <c r="L49" s="4">
        <v>5</v>
      </c>
      <c r="M49" s="4" t="s">
        <v>83</v>
      </c>
      <c r="N49" s="4" t="s">
        <v>87</v>
      </c>
      <c r="O49" s="4" t="s">
        <v>69</v>
      </c>
      <c r="P49" s="4">
        <v>1</v>
      </c>
      <c r="Q49" s="4">
        <v>2</v>
      </c>
      <c r="R49" s="4">
        <v>1</v>
      </c>
      <c r="S49" s="4">
        <v>4</v>
      </c>
      <c r="T49" s="4">
        <v>2</v>
      </c>
      <c r="U49" s="4">
        <v>1</v>
      </c>
      <c r="V49" s="4">
        <v>3</v>
      </c>
      <c r="W49" s="4">
        <v>2</v>
      </c>
      <c r="X49" s="4">
        <v>2</v>
      </c>
      <c r="Y49" s="4">
        <v>4</v>
      </c>
      <c r="Z49" s="4">
        <v>1</v>
      </c>
      <c r="AA49" s="4" t="s">
        <v>100</v>
      </c>
      <c r="AB49" s="4" t="s">
        <v>73</v>
      </c>
      <c r="AC49" s="5" t="s">
        <v>99</v>
      </c>
      <c r="AD49" s="4" t="s">
        <v>136</v>
      </c>
      <c r="AE49" s="151" t="s">
        <v>37</v>
      </c>
      <c r="AF49" s="150" t="s">
        <v>38</v>
      </c>
      <c r="AG49" s="150">
        <v>18</v>
      </c>
      <c r="AH49" s="149">
        <v>25</v>
      </c>
    </row>
    <row r="50" spans="1:34" ht="15">
      <c r="A50" s="1">
        <v>45777.91962443287</v>
      </c>
      <c r="B50" s="174" t="s">
        <v>74</v>
      </c>
      <c r="C50" s="2">
        <v>5</v>
      </c>
      <c r="D50" s="2">
        <v>3</v>
      </c>
      <c r="E50" s="2">
        <v>5</v>
      </c>
      <c r="F50" s="2">
        <v>4</v>
      </c>
      <c r="G50" s="2">
        <v>3</v>
      </c>
      <c r="H50" s="2">
        <v>5</v>
      </c>
      <c r="I50" s="2">
        <v>5</v>
      </c>
      <c r="J50" s="2">
        <v>3</v>
      </c>
      <c r="K50" s="2">
        <v>5</v>
      </c>
      <c r="L50" s="2">
        <v>1</v>
      </c>
      <c r="M50" s="2" t="s">
        <v>31</v>
      </c>
      <c r="N50" s="2" t="s">
        <v>41</v>
      </c>
      <c r="O50" s="2" t="s">
        <v>42</v>
      </c>
      <c r="P50" s="2">
        <v>5</v>
      </c>
      <c r="Q50" s="2">
        <v>5</v>
      </c>
      <c r="R50" s="2">
        <v>1</v>
      </c>
      <c r="S50" s="2">
        <v>2</v>
      </c>
      <c r="T50" s="2">
        <v>5</v>
      </c>
      <c r="U50" s="2">
        <v>1</v>
      </c>
      <c r="V50" s="2">
        <v>2</v>
      </c>
      <c r="W50" s="2">
        <v>5</v>
      </c>
      <c r="X50" s="2">
        <v>2</v>
      </c>
      <c r="Y50" s="2">
        <v>1</v>
      </c>
      <c r="Z50" s="2">
        <v>8</v>
      </c>
      <c r="AA50" s="2" t="s">
        <v>100</v>
      </c>
      <c r="AB50" s="2" t="s">
        <v>104</v>
      </c>
      <c r="AC50" s="172" t="s">
        <v>138</v>
      </c>
      <c r="AD50" s="2" t="s">
        <v>36</v>
      </c>
      <c r="AE50" s="148" t="s">
        <v>37</v>
      </c>
      <c r="AF50" s="147" t="s">
        <v>137</v>
      </c>
      <c r="AG50" s="147"/>
      <c r="AH50" s="146"/>
    </row>
    <row r="51" spans="1:34" ht="15">
      <c r="A51" s="3">
        <v>45777.920200185181</v>
      </c>
      <c r="B51" s="173" t="s">
        <v>50</v>
      </c>
      <c r="C51" s="4">
        <v>5</v>
      </c>
      <c r="D51" s="4">
        <v>4</v>
      </c>
      <c r="E51" s="4">
        <v>4</v>
      </c>
      <c r="F51" s="4">
        <v>4</v>
      </c>
      <c r="G51" s="4">
        <v>2</v>
      </c>
      <c r="H51" s="4">
        <v>4</v>
      </c>
      <c r="I51" s="4">
        <v>2</v>
      </c>
      <c r="J51" s="4">
        <v>1</v>
      </c>
      <c r="K51" s="4">
        <v>4</v>
      </c>
      <c r="L51" s="4">
        <v>3</v>
      </c>
      <c r="M51" s="4" t="s">
        <v>86</v>
      </c>
      <c r="N51" s="4" t="s">
        <v>32</v>
      </c>
      <c r="O51" s="4" t="s">
        <v>127</v>
      </c>
      <c r="P51" s="4">
        <v>1</v>
      </c>
      <c r="Q51" s="4">
        <v>3</v>
      </c>
      <c r="R51" s="4">
        <v>1</v>
      </c>
      <c r="S51" s="4">
        <v>4</v>
      </c>
      <c r="T51" s="4">
        <v>1</v>
      </c>
      <c r="U51" s="4">
        <v>4</v>
      </c>
      <c r="V51" s="4">
        <v>1</v>
      </c>
      <c r="W51" s="4">
        <v>2</v>
      </c>
      <c r="X51" s="4">
        <v>1</v>
      </c>
      <c r="Y51" s="4">
        <v>3</v>
      </c>
      <c r="Z51" s="4">
        <v>4</v>
      </c>
      <c r="AA51" s="4" t="s">
        <v>100</v>
      </c>
      <c r="AB51" s="4" t="s">
        <v>105</v>
      </c>
      <c r="AC51" s="5" t="s">
        <v>92</v>
      </c>
      <c r="AD51" s="4" t="s">
        <v>136</v>
      </c>
      <c r="AE51" s="151" t="s">
        <v>49</v>
      </c>
      <c r="AF51" s="150" t="s">
        <v>137</v>
      </c>
      <c r="AG51" s="150">
        <v>26</v>
      </c>
      <c r="AH51" s="149">
        <v>35</v>
      </c>
    </row>
    <row r="52" spans="1:34" ht="15">
      <c r="A52" s="1">
        <v>45777.920773310187</v>
      </c>
      <c r="B52" s="174" t="s">
        <v>74</v>
      </c>
      <c r="C52" s="2">
        <v>1</v>
      </c>
      <c r="D52" s="2">
        <v>5</v>
      </c>
      <c r="E52" s="2">
        <v>1</v>
      </c>
      <c r="F52" s="2">
        <v>5</v>
      </c>
      <c r="G52" s="2">
        <v>3</v>
      </c>
      <c r="H52" s="2">
        <v>3</v>
      </c>
      <c r="I52" s="2">
        <v>2</v>
      </c>
      <c r="J52" s="2">
        <v>4</v>
      </c>
      <c r="K52" s="2">
        <v>5</v>
      </c>
      <c r="L52" s="2">
        <v>2</v>
      </c>
      <c r="M52" s="2" t="s">
        <v>31</v>
      </c>
      <c r="N52" s="2" t="s">
        <v>41</v>
      </c>
      <c r="O52" s="2" t="s">
        <v>33</v>
      </c>
      <c r="P52" s="2">
        <v>1</v>
      </c>
      <c r="Q52" s="2">
        <v>3</v>
      </c>
      <c r="R52" s="2">
        <v>5</v>
      </c>
      <c r="S52" s="2">
        <v>5</v>
      </c>
      <c r="T52" s="2">
        <v>4</v>
      </c>
      <c r="U52" s="2">
        <v>2</v>
      </c>
      <c r="V52" s="2">
        <v>5</v>
      </c>
      <c r="W52" s="2">
        <v>3</v>
      </c>
      <c r="X52" s="2">
        <v>2</v>
      </c>
      <c r="Y52" s="2">
        <v>1</v>
      </c>
      <c r="Z52" s="2">
        <v>4</v>
      </c>
      <c r="AA52" s="2" t="s">
        <v>100</v>
      </c>
      <c r="AB52" s="2" t="s">
        <v>53</v>
      </c>
      <c r="AC52" s="172" t="s">
        <v>99</v>
      </c>
      <c r="AD52" s="2" t="s">
        <v>45</v>
      </c>
      <c r="AE52" s="148" t="s">
        <v>37</v>
      </c>
      <c r="AF52" s="147" t="s">
        <v>137</v>
      </c>
      <c r="AG52" s="147"/>
      <c r="AH52" s="146"/>
    </row>
    <row r="53" spans="1:34" ht="15">
      <c r="A53" s="3">
        <v>45777.921460162033</v>
      </c>
      <c r="B53" s="173" t="s">
        <v>50</v>
      </c>
      <c r="C53" s="4">
        <v>4</v>
      </c>
      <c r="D53" s="4">
        <v>1</v>
      </c>
      <c r="E53" s="4">
        <v>3</v>
      </c>
      <c r="F53" s="4">
        <v>4</v>
      </c>
      <c r="G53" s="4">
        <v>4</v>
      </c>
      <c r="H53" s="4">
        <v>1</v>
      </c>
      <c r="I53" s="4">
        <v>3</v>
      </c>
      <c r="J53" s="4">
        <v>3</v>
      </c>
      <c r="K53" s="4">
        <v>3</v>
      </c>
      <c r="L53" s="4">
        <v>4</v>
      </c>
      <c r="M53" s="4" t="s">
        <v>31</v>
      </c>
      <c r="N53" s="4" t="s">
        <v>41</v>
      </c>
      <c r="O53" s="4" t="s">
        <v>94</v>
      </c>
      <c r="P53" s="4">
        <v>5</v>
      </c>
      <c r="Q53" s="4">
        <v>4</v>
      </c>
      <c r="R53" s="4">
        <v>4</v>
      </c>
      <c r="S53" s="4">
        <v>2</v>
      </c>
      <c r="T53" s="4">
        <v>2</v>
      </c>
      <c r="U53" s="4">
        <v>2</v>
      </c>
      <c r="V53" s="4">
        <v>1</v>
      </c>
      <c r="W53" s="4">
        <v>5</v>
      </c>
      <c r="X53" s="4">
        <v>4</v>
      </c>
      <c r="Y53" s="4">
        <v>3</v>
      </c>
      <c r="Z53" s="4">
        <v>4</v>
      </c>
      <c r="AA53" s="4" t="s">
        <v>100</v>
      </c>
      <c r="AB53" s="4" t="s">
        <v>53</v>
      </c>
      <c r="AC53" s="5" t="s">
        <v>54</v>
      </c>
      <c r="AD53" s="4" t="s">
        <v>103</v>
      </c>
      <c r="AE53" s="151" t="s">
        <v>49</v>
      </c>
      <c r="AF53" s="150" t="s">
        <v>38</v>
      </c>
      <c r="AG53" s="150">
        <v>18</v>
      </c>
      <c r="AH53" s="149">
        <v>25</v>
      </c>
    </row>
    <row r="54" spans="1:34" ht="15">
      <c r="A54" s="1">
        <v>45777.92203530093</v>
      </c>
      <c r="B54" s="174" t="s">
        <v>74</v>
      </c>
      <c r="C54" s="2">
        <v>4</v>
      </c>
      <c r="D54" s="2">
        <v>4</v>
      </c>
      <c r="E54" s="2">
        <v>5</v>
      </c>
      <c r="F54" s="2">
        <v>2</v>
      </c>
      <c r="G54" s="2">
        <v>1</v>
      </c>
      <c r="H54" s="2">
        <v>3</v>
      </c>
      <c r="I54" s="2">
        <v>2</v>
      </c>
      <c r="J54" s="2">
        <v>1</v>
      </c>
      <c r="K54" s="2">
        <v>4</v>
      </c>
      <c r="L54" s="2">
        <v>5</v>
      </c>
      <c r="M54" s="2" t="s">
        <v>83</v>
      </c>
      <c r="N54" s="2" t="s">
        <v>76</v>
      </c>
      <c r="O54" s="2" t="s">
        <v>42</v>
      </c>
      <c r="P54" s="2">
        <v>4</v>
      </c>
      <c r="Q54" s="2">
        <v>5</v>
      </c>
      <c r="R54" s="2">
        <v>2</v>
      </c>
      <c r="S54" s="2">
        <v>5</v>
      </c>
      <c r="T54" s="2">
        <v>3</v>
      </c>
      <c r="U54" s="2">
        <v>2</v>
      </c>
      <c r="V54" s="2">
        <v>1</v>
      </c>
      <c r="W54" s="2">
        <v>5</v>
      </c>
      <c r="X54" s="2">
        <v>1</v>
      </c>
      <c r="Y54" s="2">
        <v>4</v>
      </c>
      <c r="Z54" s="2">
        <v>6</v>
      </c>
      <c r="AA54" s="2" t="s">
        <v>100</v>
      </c>
      <c r="AB54" s="2" t="s">
        <v>105</v>
      </c>
      <c r="AC54" s="172" t="s">
        <v>99</v>
      </c>
      <c r="AD54" s="2" t="s">
        <v>36</v>
      </c>
      <c r="AE54" s="148" t="s">
        <v>49</v>
      </c>
      <c r="AF54" s="147" t="s">
        <v>137</v>
      </c>
      <c r="AG54" s="147"/>
      <c r="AH54" s="146"/>
    </row>
    <row r="55" spans="1:34" ht="15">
      <c r="A55" s="3">
        <v>45777.922609398149</v>
      </c>
      <c r="B55" s="173" t="s">
        <v>74</v>
      </c>
      <c r="C55" s="4">
        <v>3</v>
      </c>
      <c r="D55" s="4">
        <v>3</v>
      </c>
      <c r="E55" s="4">
        <v>2</v>
      </c>
      <c r="F55" s="4">
        <v>3</v>
      </c>
      <c r="G55" s="4">
        <v>2</v>
      </c>
      <c r="H55" s="4">
        <v>1</v>
      </c>
      <c r="I55" s="4">
        <v>5</v>
      </c>
      <c r="J55" s="4">
        <v>3</v>
      </c>
      <c r="K55" s="4">
        <v>4</v>
      </c>
      <c r="L55" s="4">
        <v>4</v>
      </c>
      <c r="M55" s="4" t="s">
        <v>40</v>
      </c>
      <c r="N55" s="4" t="s">
        <v>41</v>
      </c>
      <c r="O55" s="4" t="s">
        <v>77</v>
      </c>
      <c r="P55" s="4">
        <v>2</v>
      </c>
      <c r="Q55" s="4">
        <v>4</v>
      </c>
      <c r="R55" s="4">
        <v>3</v>
      </c>
      <c r="S55" s="4">
        <v>2</v>
      </c>
      <c r="T55" s="4">
        <v>5</v>
      </c>
      <c r="U55" s="4">
        <v>4</v>
      </c>
      <c r="V55" s="4">
        <v>2</v>
      </c>
      <c r="W55" s="4">
        <v>4</v>
      </c>
      <c r="X55" s="4">
        <v>2</v>
      </c>
      <c r="Y55" s="4">
        <v>3</v>
      </c>
      <c r="Z55" s="4">
        <v>8</v>
      </c>
      <c r="AA55" s="4" t="s">
        <v>100</v>
      </c>
      <c r="AB55" s="4" t="s">
        <v>104</v>
      </c>
      <c r="AC55" s="5" t="s">
        <v>48</v>
      </c>
      <c r="AD55" s="4" t="s">
        <v>36</v>
      </c>
      <c r="AE55" s="151" t="s">
        <v>49</v>
      </c>
      <c r="AF55" s="150" t="s">
        <v>46</v>
      </c>
      <c r="AG55" s="150"/>
      <c r="AH55" s="149"/>
    </row>
    <row r="56" spans="1:34" ht="15">
      <c r="A56" s="1">
        <v>45777.923170057868</v>
      </c>
      <c r="B56" s="174" t="s">
        <v>74</v>
      </c>
      <c r="C56" s="2">
        <v>4</v>
      </c>
      <c r="D56" s="2">
        <v>4</v>
      </c>
      <c r="E56" s="2">
        <v>1</v>
      </c>
      <c r="F56" s="2">
        <v>4</v>
      </c>
      <c r="G56" s="2">
        <v>5</v>
      </c>
      <c r="H56" s="2">
        <v>4</v>
      </c>
      <c r="I56" s="2">
        <v>5</v>
      </c>
      <c r="J56" s="2">
        <v>3</v>
      </c>
      <c r="K56" s="2">
        <v>2</v>
      </c>
      <c r="L56" s="2">
        <v>3</v>
      </c>
      <c r="M56" s="2" t="s">
        <v>83</v>
      </c>
      <c r="N56" s="2" t="s">
        <v>32</v>
      </c>
      <c r="O56" s="2" t="s">
        <v>127</v>
      </c>
      <c r="P56" s="2">
        <v>4</v>
      </c>
      <c r="Q56" s="2">
        <v>3</v>
      </c>
      <c r="R56" s="2">
        <v>3</v>
      </c>
      <c r="S56" s="2">
        <v>4</v>
      </c>
      <c r="T56" s="2">
        <v>3</v>
      </c>
      <c r="U56" s="2">
        <v>1</v>
      </c>
      <c r="V56" s="2">
        <v>2</v>
      </c>
      <c r="W56" s="2">
        <v>4</v>
      </c>
      <c r="X56" s="2">
        <v>5</v>
      </c>
      <c r="Y56" s="2">
        <v>1</v>
      </c>
      <c r="Z56" s="2">
        <v>4</v>
      </c>
      <c r="AA56" s="2" t="s">
        <v>100</v>
      </c>
      <c r="AB56" s="2" t="s">
        <v>73</v>
      </c>
      <c r="AC56" s="172" t="s">
        <v>48</v>
      </c>
      <c r="AD56" s="2" t="s">
        <v>108</v>
      </c>
      <c r="AE56" s="148" t="s">
        <v>49</v>
      </c>
      <c r="AF56" s="147" t="s">
        <v>38</v>
      </c>
      <c r="AG56" s="147"/>
      <c r="AH56" s="146"/>
    </row>
    <row r="57" spans="1:34" ht="15">
      <c r="A57" s="3">
        <v>45777.923781307865</v>
      </c>
      <c r="B57" s="173" t="s">
        <v>50</v>
      </c>
      <c r="C57" s="4">
        <v>3</v>
      </c>
      <c r="D57" s="4">
        <v>5</v>
      </c>
      <c r="E57" s="4">
        <v>1</v>
      </c>
      <c r="F57" s="4">
        <v>3</v>
      </c>
      <c r="G57" s="4">
        <v>4</v>
      </c>
      <c r="H57" s="4">
        <v>4</v>
      </c>
      <c r="I57" s="4">
        <v>4</v>
      </c>
      <c r="J57" s="4">
        <v>2</v>
      </c>
      <c r="K57" s="4">
        <v>4</v>
      </c>
      <c r="L57" s="4">
        <v>5</v>
      </c>
      <c r="M57" s="4" t="s">
        <v>31</v>
      </c>
      <c r="N57" s="4" t="s">
        <v>32</v>
      </c>
      <c r="O57" s="4" t="s">
        <v>78</v>
      </c>
      <c r="P57" s="4">
        <v>2</v>
      </c>
      <c r="Q57" s="4">
        <v>2</v>
      </c>
      <c r="R57" s="4">
        <v>1</v>
      </c>
      <c r="S57" s="4">
        <v>2</v>
      </c>
      <c r="T57" s="4">
        <v>4</v>
      </c>
      <c r="U57" s="4">
        <v>1</v>
      </c>
      <c r="V57" s="4">
        <v>3</v>
      </c>
      <c r="W57" s="4">
        <v>1</v>
      </c>
      <c r="X57" s="4">
        <v>5</v>
      </c>
      <c r="Y57" s="4">
        <v>2</v>
      </c>
      <c r="Z57" s="4">
        <v>5</v>
      </c>
      <c r="AA57" s="4" t="s">
        <v>100</v>
      </c>
      <c r="AB57" s="4" t="s">
        <v>104</v>
      </c>
      <c r="AC57" s="5" t="s">
        <v>138</v>
      </c>
      <c r="AD57" s="4" t="s">
        <v>103</v>
      </c>
      <c r="AE57" s="151" t="s">
        <v>37</v>
      </c>
      <c r="AF57" s="150" t="s">
        <v>38</v>
      </c>
      <c r="AG57" s="150">
        <v>18</v>
      </c>
      <c r="AH57" s="149">
        <v>25</v>
      </c>
    </row>
    <row r="58" spans="1:34" ht="15">
      <c r="A58" s="1">
        <v>45777.924332997689</v>
      </c>
      <c r="B58" s="174" t="s">
        <v>74</v>
      </c>
      <c r="C58" s="2">
        <v>5</v>
      </c>
      <c r="D58" s="2">
        <v>4</v>
      </c>
      <c r="E58" s="2">
        <v>2</v>
      </c>
      <c r="F58" s="2">
        <v>1</v>
      </c>
      <c r="G58" s="2">
        <v>3</v>
      </c>
      <c r="H58" s="2">
        <v>3</v>
      </c>
      <c r="I58" s="2">
        <v>4</v>
      </c>
      <c r="J58" s="2">
        <v>5</v>
      </c>
      <c r="K58" s="2">
        <v>3</v>
      </c>
      <c r="L58" s="2">
        <v>2</v>
      </c>
      <c r="M58" s="2" t="s">
        <v>40</v>
      </c>
      <c r="N58" s="2" t="s">
        <v>41</v>
      </c>
      <c r="O58" s="2" t="s">
        <v>33</v>
      </c>
      <c r="P58" s="2">
        <v>1</v>
      </c>
      <c r="Q58" s="2">
        <v>2</v>
      </c>
      <c r="R58" s="2">
        <v>1</v>
      </c>
      <c r="S58" s="2">
        <v>1</v>
      </c>
      <c r="T58" s="2">
        <v>2</v>
      </c>
      <c r="U58" s="2">
        <v>4</v>
      </c>
      <c r="V58" s="2">
        <v>5</v>
      </c>
      <c r="W58" s="2">
        <v>5</v>
      </c>
      <c r="X58" s="2">
        <v>2</v>
      </c>
      <c r="Y58" s="2">
        <v>2</v>
      </c>
      <c r="Z58" s="2">
        <v>9</v>
      </c>
      <c r="AA58" s="2" t="s">
        <v>100</v>
      </c>
      <c r="AB58" s="2" t="s">
        <v>53</v>
      </c>
      <c r="AC58" s="172" t="s">
        <v>48</v>
      </c>
      <c r="AD58" s="2" t="s">
        <v>36</v>
      </c>
      <c r="AE58" s="148" t="s">
        <v>37</v>
      </c>
      <c r="AF58" s="147" t="s">
        <v>137</v>
      </c>
      <c r="AG58" s="147"/>
      <c r="AH58" s="146"/>
    </row>
    <row r="59" spans="1:34" ht="15">
      <c r="A59" s="3">
        <v>45777.92491454861</v>
      </c>
      <c r="B59" s="173" t="s">
        <v>74</v>
      </c>
      <c r="C59" s="4">
        <v>2</v>
      </c>
      <c r="D59" s="4">
        <v>1</v>
      </c>
      <c r="E59" s="4">
        <v>1</v>
      </c>
      <c r="F59" s="4">
        <v>1</v>
      </c>
      <c r="G59" s="4">
        <v>4</v>
      </c>
      <c r="H59" s="4">
        <v>5</v>
      </c>
      <c r="I59" s="4">
        <v>4</v>
      </c>
      <c r="J59" s="4">
        <v>2</v>
      </c>
      <c r="K59" s="4">
        <v>2</v>
      </c>
      <c r="L59" s="4">
        <v>5</v>
      </c>
      <c r="M59" s="4" t="s">
        <v>83</v>
      </c>
      <c r="N59" s="4" t="s">
        <v>87</v>
      </c>
      <c r="O59" s="4" t="s">
        <v>94</v>
      </c>
      <c r="P59" s="4">
        <v>3</v>
      </c>
      <c r="Q59" s="4">
        <v>2</v>
      </c>
      <c r="R59" s="4">
        <v>3</v>
      </c>
      <c r="S59" s="4">
        <v>4</v>
      </c>
      <c r="T59" s="4">
        <v>3</v>
      </c>
      <c r="U59" s="4">
        <v>3</v>
      </c>
      <c r="V59" s="4">
        <v>5</v>
      </c>
      <c r="W59" s="4">
        <v>3</v>
      </c>
      <c r="X59" s="4">
        <v>2</v>
      </c>
      <c r="Y59" s="4">
        <v>5</v>
      </c>
      <c r="Z59" s="4">
        <v>1</v>
      </c>
      <c r="AA59" s="4" t="s">
        <v>100</v>
      </c>
      <c r="AB59" s="4" t="s">
        <v>73</v>
      </c>
      <c r="AC59" s="5" t="s">
        <v>99</v>
      </c>
      <c r="AD59" s="4" t="s">
        <v>140</v>
      </c>
      <c r="AE59" s="151" t="s">
        <v>37</v>
      </c>
      <c r="AF59" s="150" t="s">
        <v>137</v>
      </c>
      <c r="AG59" s="150"/>
      <c r="AH59" s="149"/>
    </row>
    <row r="60" spans="1:34" ht="15">
      <c r="A60" s="1">
        <v>45777.925475405093</v>
      </c>
      <c r="B60" s="174" t="s">
        <v>74</v>
      </c>
      <c r="C60" s="2">
        <v>5</v>
      </c>
      <c r="D60" s="2">
        <v>2</v>
      </c>
      <c r="E60" s="2">
        <v>1</v>
      </c>
      <c r="F60" s="2">
        <v>4</v>
      </c>
      <c r="G60" s="2">
        <v>2</v>
      </c>
      <c r="H60" s="2">
        <v>2</v>
      </c>
      <c r="I60" s="2">
        <v>5</v>
      </c>
      <c r="J60" s="2">
        <v>2</v>
      </c>
      <c r="K60" s="2">
        <v>3</v>
      </c>
      <c r="L60" s="2">
        <v>5</v>
      </c>
      <c r="M60" s="2" t="s">
        <v>86</v>
      </c>
      <c r="N60" s="2" t="s">
        <v>32</v>
      </c>
      <c r="O60" s="2" t="s">
        <v>33</v>
      </c>
      <c r="P60" s="2">
        <v>3</v>
      </c>
      <c r="Q60" s="2">
        <v>3</v>
      </c>
      <c r="R60" s="2">
        <v>1</v>
      </c>
      <c r="S60" s="2">
        <v>5</v>
      </c>
      <c r="T60" s="2">
        <v>3</v>
      </c>
      <c r="U60" s="2">
        <v>2</v>
      </c>
      <c r="V60" s="2">
        <v>4</v>
      </c>
      <c r="W60" s="2">
        <v>1</v>
      </c>
      <c r="X60" s="2">
        <v>2</v>
      </c>
      <c r="Y60" s="2">
        <v>3</v>
      </c>
      <c r="Z60" s="2">
        <v>4</v>
      </c>
      <c r="AA60" s="2" t="s">
        <v>100</v>
      </c>
      <c r="AB60" s="2" t="s">
        <v>73</v>
      </c>
      <c r="AC60" s="172" t="s">
        <v>123</v>
      </c>
      <c r="AD60" s="2" t="s">
        <v>36</v>
      </c>
      <c r="AE60" s="148" t="s">
        <v>37</v>
      </c>
      <c r="AF60" s="147" t="s">
        <v>46</v>
      </c>
      <c r="AG60" s="147"/>
      <c r="AH60" s="146"/>
    </row>
    <row r="61" spans="1:34" ht="15">
      <c r="A61" s="3">
        <v>45777.926025046298</v>
      </c>
      <c r="B61" s="173" t="s">
        <v>50</v>
      </c>
      <c r="C61" s="4">
        <v>5</v>
      </c>
      <c r="D61" s="4">
        <v>1</v>
      </c>
      <c r="E61" s="4">
        <v>1</v>
      </c>
      <c r="F61" s="4">
        <v>4</v>
      </c>
      <c r="G61" s="4">
        <v>2</v>
      </c>
      <c r="H61" s="4">
        <v>3</v>
      </c>
      <c r="I61" s="4">
        <v>4</v>
      </c>
      <c r="J61" s="4">
        <v>4</v>
      </c>
      <c r="K61" s="4">
        <v>3</v>
      </c>
      <c r="L61" s="4">
        <v>2</v>
      </c>
      <c r="M61" s="4" t="s">
        <v>40</v>
      </c>
      <c r="N61" s="4" t="s">
        <v>41</v>
      </c>
      <c r="O61" s="4" t="s">
        <v>127</v>
      </c>
      <c r="P61" s="4">
        <v>2</v>
      </c>
      <c r="Q61" s="4">
        <v>3</v>
      </c>
      <c r="R61" s="4">
        <v>3</v>
      </c>
      <c r="S61" s="4">
        <v>4</v>
      </c>
      <c r="T61" s="4">
        <v>2</v>
      </c>
      <c r="U61" s="4">
        <v>4</v>
      </c>
      <c r="V61" s="4">
        <v>5</v>
      </c>
      <c r="W61" s="4">
        <v>4</v>
      </c>
      <c r="X61" s="4">
        <v>1</v>
      </c>
      <c r="Y61" s="4">
        <v>3</v>
      </c>
      <c r="Z61" s="4">
        <v>1</v>
      </c>
      <c r="AA61" s="4" t="s">
        <v>100</v>
      </c>
      <c r="AB61" s="4" t="s">
        <v>141</v>
      </c>
      <c r="AC61" s="5" t="s">
        <v>44</v>
      </c>
      <c r="AD61" s="4" t="s">
        <v>36</v>
      </c>
      <c r="AE61" s="151" t="s">
        <v>37</v>
      </c>
      <c r="AF61" s="150" t="s">
        <v>137</v>
      </c>
      <c r="AG61" s="150">
        <v>26</v>
      </c>
      <c r="AH61" s="149">
        <v>35</v>
      </c>
    </row>
    <row r="62" spans="1:34" ht="15">
      <c r="A62" s="1">
        <v>45777.926573865741</v>
      </c>
      <c r="B62" s="174" t="s">
        <v>50</v>
      </c>
      <c r="C62" s="2">
        <v>1</v>
      </c>
      <c r="D62" s="2">
        <v>2</v>
      </c>
      <c r="E62" s="2">
        <v>3</v>
      </c>
      <c r="F62" s="2">
        <v>5</v>
      </c>
      <c r="G62" s="2">
        <v>5</v>
      </c>
      <c r="H62" s="2">
        <v>1</v>
      </c>
      <c r="I62" s="2">
        <v>2</v>
      </c>
      <c r="J62" s="2">
        <v>1</v>
      </c>
      <c r="K62" s="2">
        <v>2</v>
      </c>
      <c r="L62" s="2">
        <v>2</v>
      </c>
      <c r="M62" s="2" t="s">
        <v>86</v>
      </c>
      <c r="N62" s="2" t="s">
        <v>32</v>
      </c>
      <c r="O62" s="2" t="s">
        <v>69</v>
      </c>
      <c r="P62" s="2">
        <v>4</v>
      </c>
      <c r="Q62" s="2">
        <v>4</v>
      </c>
      <c r="R62" s="2">
        <v>2</v>
      </c>
      <c r="S62" s="2">
        <v>3</v>
      </c>
      <c r="T62" s="2">
        <v>4</v>
      </c>
      <c r="U62" s="2">
        <v>3</v>
      </c>
      <c r="V62" s="2">
        <v>1</v>
      </c>
      <c r="W62" s="2">
        <v>3</v>
      </c>
      <c r="X62" s="2">
        <v>2</v>
      </c>
      <c r="Y62" s="2">
        <v>3</v>
      </c>
      <c r="Z62" s="2">
        <v>4</v>
      </c>
      <c r="AA62" s="2" t="s">
        <v>100</v>
      </c>
      <c r="AB62" s="2" t="s">
        <v>104</v>
      </c>
      <c r="AC62" s="172" t="s">
        <v>107</v>
      </c>
      <c r="AD62" s="2" t="s">
        <v>108</v>
      </c>
      <c r="AE62" s="148" t="s">
        <v>37</v>
      </c>
      <c r="AF62" s="147" t="s">
        <v>38</v>
      </c>
      <c r="AG62" s="147">
        <v>18</v>
      </c>
      <c r="AH62" s="146">
        <v>25</v>
      </c>
    </row>
    <row r="63" spans="1:34" ht="15">
      <c r="A63" s="3">
        <v>45777.927180902778</v>
      </c>
      <c r="B63" s="173" t="s">
        <v>50</v>
      </c>
      <c r="C63" s="4">
        <v>1</v>
      </c>
      <c r="D63" s="4">
        <v>2</v>
      </c>
      <c r="E63" s="4">
        <v>1</v>
      </c>
      <c r="F63" s="4">
        <v>2</v>
      </c>
      <c r="G63" s="4">
        <v>1</v>
      </c>
      <c r="H63" s="4">
        <v>1</v>
      </c>
      <c r="I63" s="4">
        <v>2</v>
      </c>
      <c r="J63" s="4">
        <v>1</v>
      </c>
      <c r="K63" s="4">
        <v>2</v>
      </c>
      <c r="L63" s="4">
        <v>1</v>
      </c>
      <c r="M63" s="4" t="s">
        <v>86</v>
      </c>
      <c r="N63" s="4" t="s">
        <v>41</v>
      </c>
      <c r="O63" s="4" t="s">
        <v>69</v>
      </c>
      <c r="P63" s="4">
        <v>1</v>
      </c>
      <c r="Q63" s="4">
        <v>5</v>
      </c>
      <c r="R63" s="4">
        <v>5</v>
      </c>
      <c r="S63" s="4">
        <v>4</v>
      </c>
      <c r="T63" s="4">
        <v>1</v>
      </c>
      <c r="U63" s="4">
        <v>5</v>
      </c>
      <c r="V63" s="4">
        <v>4</v>
      </c>
      <c r="W63" s="4">
        <v>4</v>
      </c>
      <c r="X63" s="4">
        <v>5</v>
      </c>
      <c r="Y63" s="4">
        <v>3</v>
      </c>
      <c r="Z63" s="4">
        <v>5</v>
      </c>
      <c r="AA63" s="4" t="s">
        <v>100</v>
      </c>
      <c r="AB63" s="4" t="s">
        <v>141</v>
      </c>
      <c r="AC63" s="5" t="s">
        <v>123</v>
      </c>
      <c r="AD63" s="4" t="s">
        <v>140</v>
      </c>
      <c r="AE63" s="151" t="s">
        <v>49</v>
      </c>
      <c r="AF63" s="150" t="s">
        <v>137</v>
      </c>
      <c r="AG63" s="150">
        <v>18</v>
      </c>
      <c r="AH63" s="149">
        <v>25</v>
      </c>
    </row>
    <row r="64" spans="1:34" ht="15">
      <c r="A64" s="1">
        <v>45777.927785</v>
      </c>
      <c r="B64" s="174" t="s">
        <v>74</v>
      </c>
      <c r="C64" s="2">
        <v>5</v>
      </c>
      <c r="D64" s="2">
        <v>3</v>
      </c>
      <c r="E64" s="2">
        <v>4</v>
      </c>
      <c r="F64" s="2">
        <v>5</v>
      </c>
      <c r="G64" s="2">
        <v>2</v>
      </c>
      <c r="H64" s="2">
        <v>3</v>
      </c>
      <c r="I64" s="2">
        <v>2</v>
      </c>
      <c r="J64" s="2">
        <v>2</v>
      </c>
      <c r="K64" s="2">
        <v>4</v>
      </c>
      <c r="L64" s="2">
        <v>2</v>
      </c>
      <c r="M64" s="2" t="s">
        <v>83</v>
      </c>
      <c r="N64" s="2" t="s">
        <v>76</v>
      </c>
      <c r="O64" s="2" t="s">
        <v>69</v>
      </c>
      <c r="P64" s="2">
        <v>3</v>
      </c>
      <c r="Q64" s="2">
        <v>4</v>
      </c>
      <c r="R64" s="2">
        <v>5</v>
      </c>
      <c r="S64" s="2">
        <v>5</v>
      </c>
      <c r="T64" s="2">
        <v>3</v>
      </c>
      <c r="U64" s="2">
        <v>2</v>
      </c>
      <c r="V64" s="2">
        <v>2</v>
      </c>
      <c r="W64" s="2">
        <v>5</v>
      </c>
      <c r="X64" s="2">
        <v>1</v>
      </c>
      <c r="Y64" s="2">
        <v>4</v>
      </c>
      <c r="Z64" s="2">
        <v>4</v>
      </c>
      <c r="AA64" s="2" t="s">
        <v>100</v>
      </c>
      <c r="AB64" s="2" t="s">
        <v>141</v>
      </c>
      <c r="AC64" s="172" t="s">
        <v>138</v>
      </c>
      <c r="AD64" s="2" t="s">
        <v>103</v>
      </c>
      <c r="AE64" s="148" t="s">
        <v>37</v>
      </c>
      <c r="AF64" s="147" t="s">
        <v>93</v>
      </c>
      <c r="AG64" s="147"/>
      <c r="AH64" s="146"/>
    </row>
    <row r="65" spans="1:34" ht="15">
      <c r="A65" s="3">
        <v>45777.928376909724</v>
      </c>
      <c r="B65" s="173" t="s">
        <v>50</v>
      </c>
      <c r="C65" s="4">
        <v>3</v>
      </c>
      <c r="D65" s="4">
        <v>3</v>
      </c>
      <c r="E65" s="4">
        <v>2</v>
      </c>
      <c r="F65" s="4">
        <v>2</v>
      </c>
      <c r="G65" s="4">
        <v>3</v>
      </c>
      <c r="H65" s="4">
        <v>3</v>
      </c>
      <c r="I65" s="4">
        <v>1</v>
      </c>
      <c r="J65" s="4">
        <v>5</v>
      </c>
      <c r="K65" s="4">
        <v>1</v>
      </c>
      <c r="L65" s="4">
        <v>3</v>
      </c>
      <c r="M65" s="4" t="s">
        <v>57</v>
      </c>
      <c r="N65" s="4" t="s">
        <v>87</v>
      </c>
      <c r="O65" s="4" t="s">
        <v>94</v>
      </c>
      <c r="P65" s="4">
        <v>5</v>
      </c>
      <c r="Q65" s="4">
        <v>5</v>
      </c>
      <c r="R65" s="4">
        <v>3</v>
      </c>
      <c r="S65" s="4">
        <v>3</v>
      </c>
      <c r="T65" s="4">
        <v>1</v>
      </c>
      <c r="U65" s="4">
        <v>2</v>
      </c>
      <c r="V65" s="4">
        <v>5</v>
      </c>
      <c r="W65" s="4">
        <v>4</v>
      </c>
      <c r="X65" s="4">
        <v>2</v>
      </c>
      <c r="Y65" s="4">
        <v>1</v>
      </c>
      <c r="Z65" s="4">
        <v>5</v>
      </c>
      <c r="AA65" s="4" t="s">
        <v>100</v>
      </c>
      <c r="AB65" s="4" t="s">
        <v>141</v>
      </c>
      <c r="AC65" s="5" t="s">
        <v>142</v>
      </c>
      <c r="AD65" s="4" t="s">
        <v>108</v>
      </c>
      <c r="AE65" s="151" t="s">
        <v>37</v>
      </c>
      <c r="AF65" s="150" t="s">
        <v>38</v>
      </c>
      <c r="AG65" s="150">
        <v>18</v>
      </c>
      <c r="AH65" s="149">
        <v>25</v>
      </c>
    </row>
    <row r="66" spans="1:34" ht="15">
      <c r="A66" s="1">
        <v>45777.928927638888</v>
      </c>
      <c r="B66" s="174" t="s">
        <v>30</v>
      </c>
      <c r="C66" s="2">
        <v>2</v>
      </c>
      <c r="D66" s="2">
        <v>3</v>
      </c>
      <c r="E66" s="2">
        <v>1</v>
      </c>
      <c r="F66" s="2">
        <v>4</v>
      </c>
      <c r="G66" s="2">
        <v>5</v>
      </c>
      <c r="H66" s="2">
        <v>5</v>
      </c>
      <c r="I66" s="2">
        <v>1</v>
      </c>
      <c r="J66" s="2">
        <v>2</v>
      </c>
      <c r="K66" s="2">
        <v>1</v>
      </c>
      <c r="L66" s="2">
        <v>1</v>
      </c>
      <c r="M66" s="2" t="s">
        <v>86</v>
      </c>
      <c r="N66" s="2" t="s">
        <v>87</v>
      </c>
      <c r="O66" s="2" t="s">
        <v>42</v>
      </c>
      <c r="P66" s="2">
        <v>5</v>
      </c>
      <c r="Q66" s="2">
        <v>4</v>
      </c>
      <c r="R66" s="2">
        <v>1</v>
      </c>
      <c r="S66" s="2">
        <v>4</v>
      </c>
      <c r="T66" s="2">
        <v>5</v>
      </c>
      <c r="U66" s="2">
        <v>1</v>
      </c>
      <c r="V66" s="2">
        <v>4</v>
      </c>
      <c r="W66" s="2">
        <v>4</v>
      </c>
      <c r="X66" s="2">
        <v>4</v>
      </c>
      <c r="Y66" s="2">
        <v>5</v>
      </c>
      <c r="Z66" s="2">
        <v>8</v>
      </c>
      <c r="AA66" s="2" t="s">
        <v>100</v>
      </c>
      <c r="AB66" s="2" t="s">
        <v>105</v>
      </c>
      <c r="AC66" s="172" t="s">
        <v>138</v>
      </c>
      <c r="AD66" s="2" t="s">
        <v>45</v>
      </c>
      <c r="AE66" s="148" t="s">
        <v>37</v>
      </c>
      <c r="AF66" s="147" t="s">
        <v>93</v>
      </c>
      <c r="AG66" s="147"/>
      <c r="AH66" s="146"/>
    </row>
    <row r="67" spans="1:34" ht="15">
      <c r="A67" s="3">
        <v>45777.929518761579</v>
      </c>
      <c r="B67" s="173" t="s">
        <v>74</v>
      </c>
      <c r="C67" s="4">
        <v>4</v>
      </c>
      <c r="D67" s="4">
        <v>4</v>
      </c>
      <c r="E67" s="4">
        <v>5</v>
      </c>
      <c r="F67" s="4">
        <v>4</v>
      </c>
      <c r="G67" s="4">
        <v>4</v>
      </c>
      <c r="H67" s="4">
        <v>4</v>
      </c>
      <c r="I67" s="4">
        <v>4</v>
      </c>
      <c r="J67" s="4">
        <v>5</v>
      </c>
      <c r="K67" s="4">
        <v>4</v>
      </c>
      <c r="L67" s="4">
        <v>3</v>
      </c>
      <c r="M67" s="4" t="s">
        <v>40</v>
      </c>
      <c r="N67" s="4" t="s">
        <v>87</v>
      </c>
      <c r="O67" s="4" t="s">
        <v>42</v>
      </c>
      <c r="P67" s="4">
        <v>4</v>
      </c>
      <c r="Q67" s="4">
        <v>4</v>
      </c>
      <c r="R67" s="4">
        <v>2</v>
      </c>
      <c r="S67" s="4">
        <v>4</v>
      </c>
      <c r="T67" s="4">
        <v>1</v>
      </c>
      <c r="U67" s="4">
        <v>2</v>
      </c>
      <c r="V67" s="4">
        <v>2</v>
      </c>
      <c r="W67" s="4">
        <v>5</v>
      </c>
      <c r="X67" s="4">
        <v>3</v>
      </c>
      <c r="Y67" s="4">
        <v>4</v>
      </c>
      <c r="Z67" s="4">
        <v>1</v>
      </c>
      <c r="AA67" s="4" t="s">
        <v>100</v>
      </c>
      <c r="AB67" s="4" t="s">
        <v>73</v>
      </c>
      <c r="AC67" s="5" t="s">
        <v>92</v>
      </c>
      <c r="AD67" s="4" t="s">
        <v>108</v>
      </c>
      <c r="AE67" s="151" t="s">
        <v>49</v>
      </c>
      <c r="AF67" s="150" t="s">
        <v>137</v>
      </c>
      <c r="AG67" s="150"/>
      <c r="AH67" s="149"/>
    </row>
    <row r="68" spans="1:34" ht="15">
      <c r="A68" s="1">
        <v>45777.930084374995</v>
      </c>
      <c r="B68" s="174" t="s">
        <v>50</v>
      </c>
      <c r="C68" s="2">
        <v>4</v>
      </c>
      <c r="D68" s="2">
        <v>1</v>
      </c>
      <c r="E68" s="2">
        <v>1</v>
      </c>
      <c r="F68" s="2">
        <v>4</v>
      </c>
      <c r="G68" s="2">
        <v>2</v>
      </c>
      <c r="H68" s="2">
        <v>3</v>
      </c>
      <c r="I68" s="2">
        <v>5</v>
      </c>
      <c r="J68" s="2">
        <v>5</v>
      </c>
      <c r="K68" s="2">
        <v>5</v>
      </c>
      <c r="L68" s="2">
        <v>3</v>
      </c>
      <c r="M68" s="2" t="s">
        <v>31</v>
      </c>
      <c r="N68" s="2" t="s">
        <v>32</v>
      </c>
      <c r="O68" s="2" t="s">
        <v>33</v>
      </c>
      <c r="P68" s="2">
        <v>5</v>
      </c>
      <c r="Q68" s="2">
        <v>5</v>
      </c>
      <c r="R68" s="2">
        <v>4</v>
      </c>
      <c r="S68" s="2">
        <v>5</v>
      </c>
      <c r="T68" s="2">
        <v>1</v>
      </c>
      <c r="U68" s="2">
        <v>4</v>
      </c>
      <c r="V68" s="2">
        <v>1</v>
      </c>
      <c r="W68" s="2">
        <v>3</v>
      </c>
      <c r="X68" s="2">
        <v>5</v>
      </c>
      <c r="Y68" s="2">
        <v>1</v>
      </c>
      <c r="Z68" s="2">
        <v>1</v>
      </c>
      <c r="AA68" s="2" t="s">
        <v>100</v>
      </c>
      <c r="AB68" s="2" t="s">
        <v>53</v>
      </c>
      <c r="AC68" s="172" t="s">
        <v>107</v>
      </c>
      <c r="AD68" s="2" t="s">
        <v>82</v>
      </c>
      <c r="AE68" s="148" t="s">
        <v>37</v>
      </c>
      <c r="AF68" s="147" t="s">
        <v>38</v>
      </c>
      <c r="AG68" s="147">
        <v>18</v>
      </c>
      <c r="AH68" s="146">
        <v>25</v>
      </c>
    </row>
    <row r="69" spans="1:34" ht="15">
      <c r="A69" s="3">
        <v>45777.930648287038</v>
      </c>
      <c r="B69" s="173" t="s">
        <v>74</v>
      </c>
      <c r="C69" s="4">
        <v>1</v>
      </c>
      <c r="D69" s="4">
        <v>2</v>
      </c>
      <c r="E69" s="4">
        <v>5</v>
      </c>
      <c r="F69" s="4">
        <v>3</v>
      </c>
      <c r="G69" s="4">
        <v>4</v>
      </c>
      <c r="H69" s="4">
        <v>3</v>
      </c>
      <c r="I69" s="4">
        <v>5</v>
      </c>
      <c r="J69" s="4">
        <v>3</v>
      </c>
      <c r="K69" s="4">
        <v>5</v>
      </c>
      <c r="L69" s="4">
        <v>1</v>
      </c>
      <c r="M69" s="4" t="s">
        <v>57</v>
      </c>
      <c r="N69" s="4" t="s">
        <v>41</v>
      </c>
      <c r="O69" s="4" t="s">
        <v>33</v>
      </c>
      <c r="P69" s="4">
        <v>1</v>
      </c>
      <c r="Q69" s="4">
        <v>4</v>
      </c>
      <c r="R69" s="4">
        <v>3</v>
      </c>
      <c r="S69" s="4">
        <v>4</v>
      </c>
      <c r="T69" s="4">
        <v>5</v>
      </c>
      <c r="U69" s="4">
        <v>3</v>
      </c>
      <c r="V69" s="4">
        <v>1</v>
      </c>
      <c r="W69" s="4">
        <v>1</v>
      </c>
      <c r="X69" s="4">
        <v>5</v>
      </c>
      <c r="Y69" s="4">
        <v>4</v>
      </c>
      <c r="Z69" s="4">
        <v>2</v>
      </c>
      <c r="AA69" s="4" t="s">
        <v>100</v>
      </c>
      <c r="AB69" s="4" t="s">
        <v>104</v>
      </c>
      <c r="AC69" s="5" t="s">
        <v>48</v>
      </c>
      <c r="AD69" s="4" t="s">
        <v>139</v>
      </c>
      <c r="AE69" s="151" t="s">
        <v>37</v>
      </c>
      <c r="AF69" s="150" t="s">
        <v>137</v>
      </c>
      <c r="AG69" s="150"/>
      <c r="AH69" s="149"/>
    </row>
    <row r="70" spans="1:34" ht="15">
      <c r="A70" s="1">
        <v>45777.931210046299</v>
      </c>
      <c r="B70" s="174" t="s">
        <v>50</v>
      </c>
      <c r="C70" s="2">
        <v>5</v>
      </c>
      <c r="D70" s="2">
        <v>3</v>
      </c>
      <c r="E70" s="2">
        <v>3</v>
      </c>
      <c r="F70" s="2">
        <v>2</v>
      </c>
      <c r="G70" s="2">
        <v>5</v>
      </c>
      <c r="H70" s="2">
        <v>2</v>
      </c>
      <c r="I70" s="2">
        <v>4</v>
      </c>
      <c r="J70" s="2">
        <v>3</v>
      </c>
      <c r="K70" s="2">
        <v>2</v>
      </c>
      <c r="L70" s="2">
        <v>4</v>
      </c>
      <c r="M70" s="2" t="s">
        <v>57</v>
      </c>
      <c r="N70" s="2" t="s">
        <v>87</v>
      </c>
      <c r="O70" s="2" t="s">
        <v>42</v>
      </c>
      <c r="P70" s="2">
        <v>1</v>
      </c>
      <c r="Q70" s="2">
        <v>3</v>
      </c>
      <c r="R70" s="2">
        <v>3</v>
      </c>
      <c r="S70" s="2">
        <v>5</v>
      </c>
      <c r="T70" s="2">
        <v>4</v>
      </c>
      <c r="U70" s="2">
        <v>4</v>
      </c>
      <c r="V70" s="2">
        <v>2</v>
      </c>
      <c r="W70" s="2">
        <v>1</v>
      </c>
      <c r="X70" s="2">
        <v>3</v>
      </c>
      <c r="Y70" s="2">
        <v>5</v>
      </c>
      <c r="Z70" s="2">
        <v>9</v>
      </c>
      <c r="AA70" s="2" t="s">
        <v>100</v>
      </c>
      <c r="AB70" s="2" t="s">
        <v>73</v>
      </c>
      <c r="AC70" s="172" t="s">
        <v>138</v>
      </c>
      <c r="AD70" s="2" t="s">
        <v>103</v>
      </c>
      <c r="AE70" s="148" t="s">
        <v>49</v>
      </c>
      <c r="AF70" s="147" t="s">
        <v>137</v>
      </c>
      <c r="AG70" s="147">
        <v>26</v>
      </c>
      <c r="AH70" s="146">
        <v>35</v>
      </c>
    </row>
    <row r="71" spans="1:34" ht="15">
      <c r="A71" s="3">
        <v>45777.931779166669</v>
      </c>
      <c r="B71" s="173" t="s">
        <v>50</v>
      </c>
      <c r="C71" s="4">
        <v>5</v>
      </c>
      <c r="D71" s="4">
        <v>1</v>
      </c>
      <c r="E71" s="4">
        <v>1</v>
      </c>
      <c r="F71" s="4">
        <v>1</v>
      </c>
      <c r="G71" s="4">
        <v>2</v>
      </c>
      <c r="H71" s="4">
        <v>2</v>
      </c>
      <c r="I71" s="4">
        <v>5</v>
      </c>
      <c r="J71" s="4">
        <v>2</v>
      </c>
      <c r="K71" s="4">
        <v>4</v>
      </c>
      <c r="L71" s="4">
        <v>2</v>
      </c>
      <c r="M71" s="4" t="s">
        <v>86</v>
      </c>
      <c r="N71" s="4" t="s">
        <v>32</v>
      </c>
      <c r="O71" s="4" t="s">
        <v>78</v>
      </c>
      <c r="P71" s="4">
        <v>3</v>
      </c>
      <c r="Q71" s="4">
        <v>3</v>
      </c>
      <c r="R71" s="4">
        <v>5</v>
      </c>
      <c r="S71" s="4">
        <v>3</v>
      </c>
      <c r="T71" s="4">
        <v>4</v>
      </c>
      <c r="U71" s="4">
        <v>5</v>
      </c>
      <c r="V71" s="4">
        <v>4</v>
      </c>
      <c r="W71" s="4">
        <v>3</v>
      </c>
      <c r="X71" s="4">
        <v>1</v>
      </c>
      <c r="Y71" s="4">
        <v>5</v>
      </c>
      <c r="Z71" s="4">
        <v>6</v>
      </c>
      <c r="AA71" s="4" t="s">
        <v>100</v>
      </c>
      <c r="AB71" s="4" t="s">
        <v>73</v>
      </c>
      <c r="AC71" s="5" t="s">
        <v>138</v>
      </c>
      <c r="AD71" s="4" t="s">
        <v>36</v>
      </c>
      <c r="AE71" s="151" t="s">
        <v>37</v>
      </c>
      <c r="AF71" s="150" t="s">
        <v>46</v>
      </c>
      <c r="AG71" s="150">
        <v>36</v>
      </c>
      <c r="AH71" s="149">
        <v>35</v>
      </c>
    </row>
    <row r="72" spans="1:34" ht="15">
      <c r="A72" s="1">
        <v>45777.932450023145</v>
      </c>
      <c r="B72" s="174" t="s">
        <v>50</v>
      </c>
      <c r="C72" s="2">
        <v>3</v>
      </c>
      <c r="D72" s="2">
        <v>5</v>
      </c>
      <c r="E72" s="2">
        <v>4</v>
      </c>
      <c r="F72" s="2">
        <v>3</v>
      </c>
      <c r="G72" s="2">
        <v>4</v>
      </c>
      <c r="H72" s="2">
        <v>4</v>
      </c>
      <c r="I72" s="2">
        <v>1</v>
      </c>
      <c r="J72" s="2">
        <v>3</v>
      </c>
      <c r="K72" s="2">
        <v>1</v>
      </c>
      <c r="L72" s="2">
        <v>1</v>
      </c>
      <c r="M72" s="2" t="s">
        <v>83</v>
      </c>
      <c r="N72" s="2" t="s">
        <v>87</v>
      </c>
      <c r="O72" s="2" t="s">
        <v>60</v>
      </c>
      <c r="P72" s="2">
        <v>4</v>
      </c>
      <c r="Q72" s="2">
        <v>4</v>
      </c>
      <c r="R72" s="2">
        <v>4</v>
      </c>
      <c r="S72" s="2">
        <v>3</v>
      </c>
      <c r="T72" s="2">
        <v>4</v>
      </c>
      <c r="U72" s="2">
        <v>5</v>
      </c>
      <c r="V72" s="2">
        <v>5</v>
      </c>
      <c r="W72" s="2">
        <v>1</v>
      </c>
      <c r="X72" s="2">
        <v>2</v>
      </c>
      <c r="Y72" s="2">
        <v>5</v>
      </c>
      <c r="Z72" s="2">
        <v>9</v>
      </c>
      <c r="AA72" s="2" t="s">
        <v>100</v>
      </c>
      <c r="AB72" s="2" t="s">
        <v>53</v>
      </c>
      <c r="AC72" s="172" t="s">
        <v>92</v>
      </c>
      <c r="AD72" s="2" t="s">
        <v>45</v>
      </c>
      <c r="AE72" s="148" t="s">
        <v>37</v>
      </c>
      <c r="AF72" s="147" t="s">
        <v>38</v>
      </c>
      <c r="AG72" s="147">
        <v>18</v>
      </c>
      <c r="AH72" s="146">
        <v>25</v>
      </c>
    </row>
    <row r="73" spans="1:34" ht="15">
      <c r="A73" s="3">
        <v>45777.932997800926</v>
      </c>
      <c r="B73" s="173" t="s">
        <v>50</v>
      </c>
      <c r="C73" s="4">
        <v>3</v>
      </c>
      <c r="D73" s="4">
        <v>4</v>
      </c>
      <c r="E73" s="4">
        <v>2</v>
      </c>
      <c r="F73" s="4">
        <v>5</v>
      </c>
      <c r="G73" s="4">
        <v>1</v>
      </c>
      <c r="H73" s="4">
        <v>4</v>
      </c>
      <c r="I73" s="4">
        <v>1</v>
      </c>
      <c r="J73" s="4">
        <v>2</v>
      </c>
      <c r="K73" s="4">
        <v>5</v>
      </c>
      <c r="L73" s="4">
        <v>4</v>
      </c>
      <c r="M73" s="4" t="s">
        <v>86</v>
      </c>
      <c r="N73" s="4" t="s">
        <v>41</v>
      </c>
      <c r="O73" s="4" t="s">
        <v>77</v>
      </c>
      <c r="P73" s="4">
        <v>2</v>
      </c>
      <c r="Q73" s="4">
        <v>4</v>
      </c>
      <c r="R73" s="4">
        <v>2</v>
      </c>
      <c r="S73" s="4">
        <v>3</v>
      </c>
      <c r="T73" s="4">
        <v>1</v>
      </c>
      <c r="U73" s="4">
        <v>3</v>
      </c>
      <c r="V73" s="4">
        <v>2</v>
      </c>
      <c r="W73" s="4">
        <v>3</v>
      </c>
      <c r="X73" s="4">
        <v>1</v>
      </c>
      <c r="Y73" s="4">
        <v>3</v>
      </c>
      <c r="Z73" s="4">
        <v>0</v>
      </c>
      <c r="AA73" s="4" t="s">
        <v>100</v>
      </c>
      <c r="AB73" s="4" t="s">
        <v>105</v>
      </c>
      <c r="AC73" s="5" t="s">
        <v>99</v>
      </c>
      <c r="AD73" s="4" t="s">
        <v>36</v>
      </c>
      <c r="AE73" s="151" t="s">
        <v>49</v>
      </c>
      <c r="AF73" s="150" t="s">
        <v>38</v>
      </c>
      <c r="AG73" s="150">
        <v>18</v>
      </c>
      <c r="AH73" s="149">
        <v>25</v>
      </c>
    </row>
    <row r="74" spans="1:34" ht="15">
      <c r="A74" s="1">
        <v>45777.933529444446</v>
      </c>
      <c r="B74" s="174" t="s">
        <v>74</v>
      </c>
      <c r="C74" s="2">
        <v>1</v>
      </c>
      <c r="D74" s="2">
        <v>4</v>
      </c>
      <c r="E74" s="2">
        <v>3</v>
      </c>
      <c r="F74" s="2">
        <v>4</v>
      </c>
      <c r="G74" s="2">
        <v>1</v>
      </c>
      <c r="H74" s="2">
        <v>5</v>
      </c>
      <c r="I74" s="2">
        <v>2</v>
      </c>
      <c r="J74" s="2">
        <v>1</v>
      </c>
      <c r="K74" s="2">
        <v>4</v>
      </c>
      <c r="L74" s="2">
        <v>1</v>
      </c>
      <c r="M74" s="2" t="s">
        <v>57</v>
      </c>
      <c r="N74" s="2" t="s">
        <v>41</v>
      </c>
      <c r="O74" s="2" t="s">
        <v>60</v>
      </c>
      <c r="P74" s="2">
        <v>5</v>
      </c>
      <c r="Q74" s="2">
        <v>4</v>
      </c>
      <c r="R74" s="2">
        <v>3</v>
      </c>
      <c r="S74" s="2">
        <v>3</v>
      </c>
      <c r="T74" s="2">
        <v>5</v>
      </c>
      <c r="U74" s="2">
        <v>5</v>
      </c>
      <c r="V74" s="2">
        <v>2</v>
      </c>
      <c r="W74" s="2">
        <v>1</v>
      </c>
      <c r="X74" s="2">
        <v>3</v>
      </c>
      <c r="Y74" s="2">
        <v>2</v>
      </c>
      <c r="Z74" s="2">
        <v>4</v>
      </c>
      <c r="AA74" s="2" t="s">
        <v>100</v>
      </c>
      <c r="AB74" s="2" t="s">
        <v>105</v>
      </c>
      <c r="AC74" s="172" t="s">
        <v>123</v>
      </c>
      <c r="AD74" s="2" t="s">
        <v>136</v>
      </c>
      <c r="AE74" s="148" t="s">
        <v>37</v>
      </c>
      <c r="AF74" s="147" t="s">
        <v>38</v>
      </c>
      <c r="AG74" s="147"/>
      <c r="AH74" s="146"/>
    </row>
    <row r="75" spans="1:34" ht="15">
      <c r="A75" s="3">
        <v>45777.934111724535</v>
      </c>
      <c r="B75" s="173" t="s">
        <v>50</v>
      </c>
      <c r="C75" s="4">
        <v>1</v>
      </c>
      <c r="D75" s="4">
        <v>2</v>
      </c>
      <c r="E75" s="4">
        <v>2</v>
      </c>
      <c r="F75" s="4">
        <v>4</v>
      </c>
      <c r="G75" s="4">
        <v>5</v>
      </c>
      <c r="H75" s="4">
        <v>2</v>
      </c>
      <c r="I75" s="4">
        <v>2</v>
      </c>
      <c r="J75" s="4">
        <v>1</v>
      </c>
      <c r="K75" s="4">
        <v>4</v>
      </c>
      <c r="L75" s="4">
        <v>5</v>
      </c>
      <c r="M75" s="4" t="s">
        <v>86</v>
      </c>
      <c r="N75" s="4" t="s">
        <v>32</v>
      </c>
      <c r="O75" s="4" t="s">
        <v>42</v>
      </c>
      <c r="P75" s="4">
        <v>3</v>
      </c>
      <c r="Q75" s="4">
        <v>5</v>
      </c>
      <c r="R75" s="4">
        <v>4</v>
      </c>
      <c r="S75" s="4">
        <v>5</v>
      </c>
      <c r="T75" s="4">
        <v>2</v>
      </c>
      <c r="U75" s="4">
        <v>3</v>
      </c>
      <c r="V75" s="4">
        <v>2</v>
      </c>
      <c r="W75" s="4">
        <v>5</v>
      </c>
      <c r="X75" s="4">
        <v>3</v>
      </c>
      <c r="Y75" s="4">
        <v>1</v>
      </c>
      <c r="Z75" s="4">
        <v>0</v>
      </c>
      <c r="AA75" s="4" t="s">
        <v>100</v>
      </c>
      <c r="AB75" s="4" t="s">
        <v>104</v>
      </c>
      <c r="AC75" s="5" t="s">
        <v>44</v>
      </c>
      <c r="AD75" s="4" t="s">
        <v>103</v>
      </c>
      <c r="AE75" s="151" t="s">
        <v>37</v>
      </c>
      <c r="AF75" s="150" t="s">
        <v>46</v>
      </c>
      <c r="AG75" s="150">
        <v>36</v>
      </c>
      <c r="AH75" s="149">
        <v>35</v>
      </c>
    </row>
    <row r="76" spans="1:34" ht="15">
      <c r="A76" s="1">
        <v>45777.934684884254</v>
      </c>
      <c r="B76" s="174" t="s">
        <v>50</v>
      </c>
      <c r="C76" s="2">
        <v>2</v>
      </c>
      <c r="D76" s="2">
        <v>4</v>
      </c>
      <c r="E76" s="2">
        <v>1</v>
      </c>
      <c r="F76" s="2">
        <v>1</v>
      </c>
      <c r="G76" s="2">
        <v>2</v>
      </c>
      <c r="H76" s="2">
        <v>5</v>
      </c>
      <c r="I76" s="2">
        <v>2</v>
      </c>
      <c r="J76" s="2">
        <v>4</v>
      </c>
      <c r="K76" s="2">
        <v>2</v>
      </c>
      <c r="L76" s="2">
        <v>3</v>
      </c>
      <c r="M76" s="2" t="s">
        <v>40</v>
      </c>
      <c r="N76" s="2" t="s">
        <v>76</v>
      </c>
      <c r="O76" s="2" t="s">
        <v>127</v>
      </c>
      <c r="P76" s="2">
        <v>2</v>
      </c>
      <c r="Q76" s="2">
        <v>4</v>
      </c>
      <c r="R76" s="2">
        <v>4</v>
      </c>
      <c r="S76" s="2">
        <v>5</v>
      </c>
      <c r="T76" s="2">
        <v>4</v>
      </c>
      <c r="U76" s="2">
        <v>1</v>
      </c>
      <c r="V76" s="2">
        <v>1</v>
      </c>
      <c r="W76" s="2">
        <v>5</v>
      </c>
      <c r="X76" s="2">
        <v>4</v>
      </c>
      <c r="Y76" s="2">
        <v>3</v>
      </c>
      <c r="Z76" s="2">
        <v>5</v>
      </c>
      <c r="AA76" s="2" t="s">
        <v>100</v>
      </c>
      <c r="AB76" s="2" t="s">
        <v>141</v>
      </c>
      <c r="AC76" s="172" t="s">
        <v>44</v>
      </c>
      <c r="AD76" s="2" t="s">
        <v>82</v>
      </c>
      <c r="AE76" s="148" t="s">
        <v>37</v>
      </c>
      <c r="AF76" s="147" t="s">
        <v>137</v>
      </c>
      <c r="AG76" s="147">
        <v>26</v>
      </c>
      <c r="AH76" s="146">
        <v>35</v>
      </c>
    </row>
    <row r="77" spans="1:34" ht="15">
      <c r="A77" s="3">
        <v>45777.935230000003</v>
      </c>
      <c r="B77" s="173" t="s">
        <v>50</v>
      </c>
      <c r="C77" s="4">
        <v>2</v>
      </c>
      <c r="D77" s="4">
        <v>1</v>
      </c>
      <c r="E77" s="4">
        <v>1</v>
      </c>
      <c r="F77" s="4">
        <v>2</v>
      </c>
      <c r="G77" s="4">
        <v>2</v>
      </c>
      <c r="H77" s="4">
        <v>1</v>
      </c>
      <c r="I77" s="4">
        <v>3</v>
      </c>
      <c r="J77" s="4">
        <v>1</v>
      </c>
      <c r="K77" s="4">
        <v>2</v>
      </c>
      <c r="L77" s="4">
        <v>1</v>
      </c>
      <c r="M77" s="4" t="s">
        <v>83</v>
      </c>
      <c r="N77" s="4" t="s">
        <v>76</v>
      </c>
      <c r="O77" s="4" t="s">
        <v>69</v>
      </c>
      <c r="P77" s="4">
        <v>3</v>
      </c>
      <c r="Q77" s="4">
        <v>4</v>
      </c>
      <c r="R77" s="4">
        <v>3</v>
      </c>
      <c r="S77" s="4">
        <v>5</v>
      </c>
      <c r="T77" s="4">
        <v>5</v>
      </c>
      <c r="U77" s="4">
        <v>1</v>
      </c>
      <c r="V77" s="4">
        <v>5</v>
      </c>
      <c r="W77" s="4">
        <v>2</v>
      </c>
      <c r="X77" s="4">
        <v>3</v>
      </c>
      <c r="Y77" s="4">
        <v>5</v>
      </c>
      <c r="Z77" s="4">
        <v>5</v>
      </c>
      <c r="AA77" s="4" t="s">
        <v>100</v>
      </c>
      <c r="AB77" s="4" t="s">
        <v>73</v>
      </c>
      <c r="AC77" s="5" t="s">
        <v>54</v>
      </c>
      <c r="AD77" s="4" t="s">
        <v>82</v>
      </c>
      <c r="AE77" s="151" t="s">
        <v>37</v>
      </c>
      <c r="AF77" s="150" t="s">
        <v>38</v>
      </c>
      <c r="AG77" s="150">
        <v>18</v>
      </c>
      <c r="AH77" s="149">
        <v>25</v>
      </c>
    </row>
    <row r="78" spans="1:34" ht="15">
      <c r="A78" s="1">
        <v>45777.935971527782</v>
      </c>
      <c r="B78" s="174" t="s">
        <v>50</v>
      </c>
      <c r="C78" s="2">
        <v>2</v>
      </c>
      <c r="D78" s="2">
        <v>1</v>
      </c>
      <c r="E78" s="2">
        <v>3</v>
      </c>
      <c r="F78" s="2">
        <v>1</v>
      </c>
      <c r="G78" s="2">
        <v>4</v>
      </c>
      <c r="H78" s="2">
        <v>1</v>
      </c>
      <c r="I78" s="2">
        <v>1</v>
      </c>
      <c r="J78" s="2">
        <v>5</v>
      </c>
      <c r="K78" s="2">
        <v>1</v>
      </c>
      <c r="L78" s="2">
        <v>2</v>
      </c>
      <c r="M78" s="2" t="s">
        <v>57</v>
      </c>
      <c r="N78" s="2" t="s">
        <v>87</v>
      </c>
      <c r="O78" s="2" t="s">
        <v>33</v>
      </c>
      <c r="P78" s="2">
        <v>5</v>
      </c>
      <c r="Q78" s="2">
        <v>5</v>
      </c>
      <c r="R78" s="2">
        <v>4</v>
      </c>
      <c r="S78" s="2">
        <v>3</v>
      </c>
      <c r="T78" s="2">
        <v>4</v>
      </c>
      <c r="U78" s="2">
        <v>2</v>
      </c>
      <c r="V78" s="2">
        <v>3</v>
      </c>
      <c r="W78" s="2">
        <v>5</v>
      </c>
      <c r="X78" s="2">
        <v>3</v>
      </c>
      <c r="Y78" s="2">
        <v>1</v>
      </c>
      <c r="Z78" s="2">
        <v>0</v>
      </c>
      <c r="AA78" s="2" t="s">
        <v>100</v>
      </c>
      <c r="AB78" s="2" t="s">
        <v>141</v>
      </c>
      <c r="AC78" s="172" t="s">
        <v>54</v>
      </c>
      <c r="AD78" s="2" t="s">
        <v>139</v>
      </c>
      <c r="AE78" s="148" t="s">
        <v>49</v>
      </c>
      <c r="AF78" s="147" t="s">
        <v>137</v>
      </c>
      <c r="AG78" s="147">
        <v>26</v>
      </c>
      <c r="AH78" s="146">
        <v>35</v>
      </c>
    </row>
    <row r="79" spans="1:34" ht="15">
      <c r="A79" s="3">
        <v>45777.936626736111</v>
      </c>
      <c r="B79" s="173" t="s">
        <v>74</v>
      </c>
      <c r="C79" s="4">
        <v>5</v>
      </c>
      <c r="D79" s="4">
        <v>1</v>
      </c>
      <c r="E79" s="4">
        <v>4</v>
      </c>
      <c r="F79" s="4">
        <v>3</v>
      </c>
      <c r="G79" s="4">
        <v>4</v>
      </c>
      <c r="H79" s="4">
        <v>5</v>
      </c>
      <c r="I79" s="4">
        <v>3</v>
      </c>
      <c r="J79" s="4">
        <v>4</v>
      </c>
      <c r="K79" s="4">
        <v>2</v>
      </c>
      <c r="L79" s="4">
        <v>3</v>
      </c>
      <c r="M79" s="4" t="s">
        <v>83</v>
      </c>
      <c r="N79" s="4" t="s">
        <v>41</v>
      </c>
      <c r="O79" s="4" t="s">
        <v>78</v>
      </c>
      <c r="P79" s="4">
        <v>1</v>
      </c>
      <c r="Q79" s="4">
        <v>2</v>
      </c>
      <c r="R79" s="4">
        <v>1</v>
      </c>
      <c r="S79" s="4">
        <v>3</v>
      </c>
      <c r="T79" s="4">
        <v>2</v>
      </c>
      <c r="U79" s="4">
        <v>1</v>
      </c>
      <c r="V79" s="4">
        <v>3</v>
      </c>
      <c r="W79" s="4">
        <v>2</v>
      </c>
      <c r="X79" s="4">
        <v>3</v>
      </c>
      <c r="Y79" s="4">
        <v>1</v>
      </c>
      <c r="Z79" s="4">
        <v>6</v>
      </c>
      <c r="AA79" s="4" t="s">
        <v>100</v>
      </c>
      <c r="AB79" s="4" t="s">
        <v>73</v>
      </c>
      <c r="AC79" s="5" t="s">
        <v>142</v>
      </c>
      <c r="AD79" s="4" t="s">
        <v>36</v>
      </c>
      <c r="AE79" s="151" t="s">
        <v>49</v>
      </c>
      <c r="AF79" s="150" t="s">
        <v>137</v>
      </c>
      <c r="AG79" s="150"/>
      <c r="AH79" s="149"/>
    </row>
    <row r="80" spans="1:34" ht="15">
      <c r="A80" s="1">
        <v>45777.937170590274</v>
      </c>
      <c r="B80" s="174" t="s">
        <v>50</v>
      </c>
      <c r="C80" s="2">
        <v>3</v>
      </c>
      <c r="D80" s="2">
        <v>1</v>
      </c>
      <c r="E80" s="2">
        <v>4</v>
      </c>
      <c r="F80" s="2">
        <v>3</v>
      </c>
      <c r="G80" s="2">
        <v>1</v>
      </c>
      <c r="H80" s="2">
        <v>4</v>
      </c>
      <c r="I80" s="2">
        <v>1</v>
      </c>
      <c r="J80" s="2">
        <v>5</v>
      </c>
      <c r="K80" s="2">
        <v>3</v>
      </c>
      <c r="L80" s="2">
        <v>4</v>
      </c>
      <c r="M80" s="2" t="s">
        <v>83</v>
      </c>
      <c r="N80" s="2" t="s">
        <v>41</v>
      </c>
      <c r="O80" s="2" t="s">
        <v>77</v>
      </c>
      <c r="P80" s="2">
        <v>3</v>
      </c>
      <c r="Q80" s="2">
        <v>4</v>
      </c>
      <c r="R80" s="2">
        <v>4</v>
      </c>
      <c r="S80" s="2">
        <v>5</v>
      </c>
      <c r="T80" s="2">
        <v>2</v>
      </c>
      <c r="U80" s="2">
        <v>3</v>
      </c>
      <c r="V80" s="2">
        <v>4</v>
      </c>
      <c r="W80" s="2">
        <v>2</v>
      </c>
      <c r="X80" s="2">
        <v>1</v>
      </c>
      <c r="Y80" s="2">
        <v>5</v>
      </c>
      <c r="Z80" s="2">
        <v>0</v>
      </c>
      <c r="AA80" s="2" t="s">
        <v>100</v>
      </c>
      <c r="AB80" s="2" t="s">
        <v>141</v>
      </c>
      <c r="AC80" s="172" t="s">
        <v>142</v>
      </c>
      <c r="AD80" s="2" t="s">
        <v>108</v>
      </c>
      <c r="AE80" s="148" t="s">
        <v>49</v>
      </c>
      <c r="AF80" s="147" t="s">
        <v>38</v>
      </c>
      <c r="AG80" s="147">
        <v>18</v>
      </c>
      <c r="AH80" s="146">
        <v>25</v>
      </c>
    </row>
    <row r="81" spans="1:34" ht="15">
      <c r="A81" s="3">
        <v>45777.937769201388</v>
      </c>
      <c r="B81" s="173" t="s">
        <v>74</v>
      </c>
      <c r="C81" s="4">
        <v>4</v>
      </c>
      <c r="D81" s="4">
        <v>1</v>
      </c>
      <c r="E81" s="4">
        <v>4</v>
      </c>
      <c r="F81" s="4">
        <v>3</v>
      </c>
      <c r="G81" s="4">
        <v>2</v>
      </c>
      <c r="H81" s="4">
        <v>4</v>
      </c>
      <c r="I81" s="4">
        <v>1</v>
      </c>
      <c r="J81" s="4">
        <v>2</v>
      </c>
      <c r="K81" s="4">
        <v>1</v>
      </c>
      <c r="L81" s="4">
        <v>1</v>
      </c>
      <c r="M81" s="4" t="s">
        <v>31</v>
      </c>
      <c r="N81" s="4" t="s">
        <v>87</v>
      </c>
      <c r="O81" s="4" t="s">
        <v>33</v>
      </c>
      <c r="P81" s="4">
        <v>5</v>
      </c>
      <c r="Q81" s="4">
        <v>5</v>
      </c>
      <c r="R81" s="4">
        <v>4</v>
      </c>
      <c r="S81" s="4">
        <v>4</v>
      </c>
      <c r="T81" s="4">
        <v>1</v>
      </c>
      <c r="U81" s="4">
        <v>1</v>
      </c>
      <c r="V81" s="4">
        <v>5</v>
      </c>
      <c r="W81" s="4">
        <v>2</v>
      </c>
      <c r="X81" s="4">
        <v>4</v>
      </c>
      <c r="Y81" s="4">
        <v>2</v>
      </c>
      <c r="Z81" s="4">
        <v>8</v>
      </c>
      <c r="AA81" s="4" t="s">
        <v>100</v>
      </c>
      <c r="AB81" s="4" t="s">
        <v>53</v>
      </c>
      <c r="AC81" s="5" t="s">
        <v>142</v>
      </c>
      <c r="AD81" s="4" t="s">
        <v>139</v>
      </c>
      <c r="AE81" s="151" t="s">
        <v>37</v>
      </c>
      <c r="AF81" s="150" t="s">
        <v>46</v>
      </c>
      <c r="AG81" s="150"/>
      <c r="AH81" s="149"/>
    </row>
    <row r="82" spans="1:34" ht="15">
      <c r="A82" s="1">
        <v>45777.938351944445</v>
      </c>
      <c r="B82" s="174" t="s">
        <v>74</v>
      </c>
      <c r="C82" s="2">
        <v>1</v>
      </c>
      <c r="D82" s="2">
        <v>5</v>
      </c>
      <c r="E82" s="2">
        <v>2</v>
      </c>
      <c r="F82" s="2">
        <v>5</v>
      </c>
      <c r="G82" s="2">
        <v>5</v>
      </c>
      <c r="H82" s="2">
        <v>1</v>
      </c>
      <c r="I82" s="2">
        <v>5</v>
      </c>
      <c r="J82" s="2">
        <v>2</v>
      </c>
      <c r="K82" s="2">
        <v>5</v>
      </c>
      <c r="L82" s="2">
        <v>3</v>
      </c>
      <c r="M82" s="2" t="s">
        <v>57</v>
      </c>
      <c r="N82" s="2" t="s">
        <v>87</v>
      </c>
      <c r="O82" s="2" t="s">
        <v>33</v>
      </c>
      <c r="P82" s="2">
        <v>1</v>
      </c>
      <c r="Q82" s="2">
        <v>3</v>
      </c>
      <c r="R82" s="2">
        <v>4</v>
      </c>
      <c r="S82" s="2">
        <v>1</v>
      </c>
      <c r="T82" s="2">
        <v>3</v>
      </c>
      <c r="U82" s="2">
        <v>1</v>
      </c>
      <c r="V82" s="2">
        <v>1</v>
      </c>
      <c r="W82" s="2">
        <v>3</v>
      </c>
      <c r="X82" s="2">
        <v>3</v>
      </c>
      <c r="Y82" s="2">
        <v>1</v>
      </c>
      <c r="Z82" s="2">
        <v>9</v>
      </c>
      <c r="AA82" s="2" t="s">
        <v>100</v>
      </c>
      <c r="AB82" s="2" t="s">
        <v>105</v>
      </c>
      <c r="AC82" s="172" t="s">
        <v>44</v>
      </c>
      <c r="AD82" s="2" t="s">
        <v>136</v>
      </c>
      <c r="AE82" s="148" t="s">
        <v>49</v>
      </c>
      <c r="AF82" s="147" t="s">
        <v>137</v>
      </c>
      <c r="AG82" s="147"/>
      <c r="AH82" s="146"/>
    </row>
    <row r="83" spans="1:34" ht="15">
      <c r="A83" s="3">
        <v>45777.938929826385</v>
      </c>
      <c r="B83" s="173" t="s">
        <v>50</v>
      </c>
      <c r="C83" s="4">
        <v>2</v>
      </c>
      <c r="D83" s="4">
        <v>2</v>
      </c>
      <c r="E83" s="4">
        <v>2</v>
      </c>
      <c r="F83" s="4">
        <v>4</v>
      </c>
      <c r="G83" s="4">
        <v>5</v>
      </c>
      <c r="H83" s="4">
        <v>1</v>
      </c>
      <c r="I83" s="4">
        <v>3</v>
      </c>
      <c r="J83" s="4">
        <v>3</v>
      </c>
      <c r="K83" s="4">
        <v>1</v>
      </c>
      <c r="L83" s="4">
        <v>2</v>
      </c>
      <c r="M83" s="4" t="s">
        <v>57</v>
      </c>
      <c r="N83" s="4" t="s">
        <v>41</v>
      </c>
      <c r="O83" s="4" t="s">
        <v>94</v>
      </c>
      <c r="P83" s="4">
        <v>3</v>
      </c>
      <c r="Q83" s="4">
        <v>4</v>
      </c>
      <c r="R83" s="4">
        <v>5</v>
      </c>
      <c r="S83" s="4">
        <v>1</v>
      </c>
      <c r="T83" s="4">
        <v>5</v>
      </c>
      <c r="U83" s="4">
        <v>4</v>
      </c>
      <c r="V83" s="4">
        <v>3</v>
      </c>
      <c r="W83" s="4">
        <v>4</v>
      </c>
      <c r="X83" s="4">
        <v>2</v>
      </c>
      <c r="Y83" s="4">
        <v>1</v>
      </c>
      <c r="Z83" s="4">
        <v>3</v>
      </c>
      <c r="AA83" s="4" t="s">
        <v>100</v>
      </c>
      <c r="AB83" s="4" t="s">
        <v>73</v>
      </c>
      <c r="AC83" s="5" t="s">
        <v>44</v>
      </c>
      <c r="AD83" s="4" t="s">
        <v>143</v>
      </c>
      <c r="AE83" s="151" t="s">
        <v>37</v>
      </c>
      <c r="AF83" s="150" t="s">
        <v>137</v>
      </c>
      <c r="AG83" s="150">
        <v>18</v>
      </c>
      <c r="AH83" s="149">
        <v>25</v>
      </c>
    </row>
    <row r="84" spans="1:34" ht="15">
      <c r="A84" s="1">
        <v>45777.939642893514</v>
      </c>
      <c r="B84" s="174" t="s">
        <v>74</v>
      </c>
      <c r="C84" s="2">
        <v>3</v>
      </c>
      <c r="D84" s="2">
        <v>2</v>
      </c>
      <c r="E84" s="2">
        <v>5</v>
      </c>
      <c r="F84" s="2">
        <v>1</v>
      </c>
      <c r="G84" s="2">
        <v>5</v>
      </c>
      <c r="H84" s="2">
        <v>4</v>
      </c>
      <c r="I84" s="2">
        <v>3</v>
      </c>
      <c r="J84" s="2">
        <v>2</v>
      </c>
      <c r="K84" s="2">
        <v>3</v>
      </c>
      <c r="L84" s="2">
        <v>4</v>
      </c>
      <c r="M84" s="2" t="s">
        <v>86</v>
      </c>
      <c r="N84" s="2" t="s">
        <v>41</v>
      </c>
      <c r="O84" s="2" t="s">
        <v>33</v>
      </c>
      <c r="P84" s="2">
        <v>2</v>
      </c>
      <c r="Q84" s="2">
        <v>2</v>
      </c>
      <c r="R84" s="2">
        <v>2</v>
      </c>
      <c r="S84" s="2">
        <v>5</v>
      </c>
      <c r="T84" s="2">
        <v>4</v>
      </c>
      <c r="U84" s="2">
        <v>2</v>
      </c>
      <c r="V84" s="2">
        <v>4</v>
      </c>
      <c r="W84" s="2">
        <v>5</v>
      </c>
      <c r="X84" s="2">
        <v>1</v>
      </c>
      <c r="Y84" s="2">
        <v>3</v>
      </c>
      <c r="Z84" s="2">
        <v>5</v>
      </c>
      <c r="AA84" s="2" t="s">
        <v>100</v>
      </c>
      <c r="AB84" s="2" t="s">
        <v>105</v>
      </c>
      <c r="AC84" s="172" t="s">
        <v>54</v>
      </c>
      <c r="AD84" s="2" t="s">
        <v>108</v>
      </c>
      <c r="AE84" s="148" t="s">
        <v>49</v>
      </c>
      <c r="AF84" s="147" t="s">
        <v>137</v>
      </c>
      <c r="AG84" s="147"/>
      <c r="AH84" s="146"/>
    </row>
    <row r="85" spans="1:34" ht="15">
      <c r="A85" s="3">
        <v>45777.940278472219</v>
      </c>
      <c r="B85" s="173" t="s">
        <v>74</v>
      </c>
      <c r="C85" s="4">
        <v>3</v>
      </c>
      <c r="D85" s="4">
        <v>3</v>
      </c>
      <c r="E85" s="4">
        <v>5</v>
      </c>
      <c r="F85" s="4">
        <v>3</v>
      </c>
      <c r="G85" s="4">
        <v>2</v>
      </c>
      <c r="H85" s="4">
        <v>2</v>
      </c>
      <c r="I85" s="4">
        <v>1</v>
      </c>
      <c r="J85" s="4">
        <v>5</v>
      </c>
      <c r="K85" s="4">
        <v>3</v>
      </c>
      <c r="L85" s="4">
        <v>3</v>
      </c>
      <c r="M85" s="4" t="s">
        <v>86</v>
      </c>
      <c r="N85" s="4" t="s">
        <v>87</v>
      </c>
      <c r="O85" s="4" t="s">
        <v>60</v>
      </c>
      <c r="P85" s="4">
        <v>3</v>
      </c>
      <c r="Q85" s="4">
        <v>3</v>
      </c>
      <c r="R85" s="4">
        <v>2</v>
      </c>
      <c r="S85" s="4">
        <v>4</v>
      </c>
      <c r="T85" s="4">
        <v>3</v>
      </c>
      <c r="U85" s="4">
        <v>3</v>
      </c>
      <c r="V85" s="4">
        <v>5</v>
      </c>
      <c r="W85" s="4">
        <v>2</v>
      </c>
      <c r="X85" s="4">
        <v>5</v>
      </c>
      <c r="Y85" s="4">
        <v>4</v>
      </c>
      <c r="Z85" s="4">
        <v>7</v>
      </c>
      <c r="AA85" s="4" t="s">
        <v>100</v>
      </c>
      <c r="AB85" s="4" t="s">
        <v>105</v>
      </c>
      <c r="AC85" s="5" t="s">
        <v>107</v>
      </c>
      <c r="AD85" s="4" t="s">
        <v>140</v>
      </c>
      <c r="AE85" s="151" t="s">
        <v>37</v>
      </c>
      <c r="AF85" s="150" t="s">
        <v>38</v>
      </c>
      <c r="AG85" s="150"/>
      <c r="AH85" s="149"/>
    </row>
    <row r="86" spans="1:34" ht="15">
      <c r="A86" s="1">
        <v>45777.940853263892</v>
      </c>
      <c r="B86" s="174" t="s">
        <v>74</v>
      </c>
      <c r="C86" s="2">
        <v>2</v>
      </c>
      <c r="D86" s="2">
        <v>4</v>
      </c>
      <c r="E86" s="2">
        <v>4</v>
      </c>
      <c r="F86" s="2">
        <v>2</v>
      </c>
      <c r="G86" s="2">
        <v>2</v>
      </c>
      <c r="H86" s="2">
        <v>4</v>
      </c>
      <c r="I86" s="2">
        <v>2</v>
      </c>
      <c r="J86" s="2">
        <v>1</v>
      </c>
      <c r="K86" s="2">
        <v>5</v>
      </c>
      <c r="L86" s="2">
        <v>4</v>
      </c>
      <c r="M86" s="2" t="s">
        <v>31</v>
      </c>
      <c r="N86" s="2" t="s">
        <v>87</v>
      </c>
      <c r="O86" s="2" t="s">
        <v>42</v>
      </c>
      <c r="P86" s="2">
        <v>4</v>
      </c>
      <c r="Q86" s="2">
        <v>5</v>
      </c>
      <c r="R86" s="2">
        <v>1</v>
      </c>
      <c r="S86" s="2">
        <v>1</v>
      </c>
      <c r="T86" s="2">
        <v>4</v>
      </c>
      <c r="U86" s="2">
        <v>2</v>
      </c>
      <c r="V86" s="2">
        <v>2</v>
      </c>
      <c r="W86" s="2">
        <v>4</v>
      </c>
      <c r="X86" s="2">
        <v>3</v>
      </c>
      <c r="Y86" s="2">
        <v>5</v>
      </c>
      <c r="Z86" s="2">
        <v>6</v>
      </c>
      <c r="AA86" s="2" t="s">
        <v>100</v>
      </c>
      <c r="AB86" s="2" t="s">
        <v>144</v>
      </c>
      <c r="AC86" s="172" t="s">
        <v>54</v>
      </c>
      <c r="AD86" s="2" t="s">
        <v>136</v>
      </c>
      <c r="AE86" s="148" t="s">
        <v>37</v>
      </c>
      <c r="AF86" s="147" t="s">
        <v>38</v>
      </c>
      <c r="AG86" s="147"/>
      <c r="AH86" s="146"/>
    </row>
    <row r="87" spans="1:34" ht="15">
      <c r="A87" s="3">
        <v>45777.941452928237</v>
      </c>
      <c r="B87" s="173" t="s">
        <v>74</v>
      </c>
      <c r="C87" s="4">
        <v>4</v>
      </c>
      <c r="D87" s="4">
        <v>1</v>
      </c>
      <c r="E87" s="4">
        <v>1</v>
      </c>
      <c r="F87" s="4">
        <v>4</v>
      </c>
      <c r="G87" s="4">
        <v>1</v>
      </c>
      <c r="H87" s="4">
        <v>3</v>
      </c>
      <c r="I87" s="4">
        <v>1</v>
      </c>
      <c r="J87" s="4">
        <v>2</v>
      </c>
      <c r="K87" s="4">
        <v>4</v>
      </c>
      <c r="L87" s="4">
        <v>3</v>
      </c>
      <c r="M87" s="4" t="s">
        <v>86</v>
      </c>
      <c r="N87" s="4" t="s">
        <v>41</v>
      </c>
      <c r="O87" s="4" t="s">
        <v>127</v>
      </c>
      <c r="P87" s="4">
        <v>3</v>
      </c>
      <c r="Q87" s="4">
        <v>3</v>
      </c>
      <c r="R87" s="4">
        <v>4</v>
      </c>
      <c r="S87" s="4">
        <v>3</v>
      </c>
      <c r="T87" s="4">
        <v>4</v>
      </c>
      <c r="U87" s="4">
        <v>2</v>
      </c>
      <c r="V87" s="4">
        <v>4</v>
      </c>
      <c r="W87" s="4">
        <v>2</v>
      </c>
      <c r="X87" s="4">
        <v>5</v>
      </c>
      <c r="Y87" s="4">
        <v>3</v>
      </c>
      <c r="Z87" s="4">
        <v>6</v>
      </c>
      <c r="AA87" s="4" t="s">
        <v>100</v>
      </c>
      <c r="AB87" s="4" t="s">
        <v>73</v>
      </c>
      <c r="AC87" s="5" t="s">
        <v>99</v>
      </c>
      <c r="AD87" s="4" t="s">
        <v>136</v>
      </c>
      <c r="AE87" s="151" t="s">
        <v>49</v>
      </c>
      <c r="AF87" s="150" t="s">
        <v>137</v>
      </c>
      <c r="AG87" s="150"/>
      <c r="AH87" s="149"/>
    </row>
    <row r="88" spans="1:34" ht="15">
      <c r="A88" s="1">
        <v>45777.942092662037</v>
      </c>
      <c r="B88" s="174" t="s">
        <v>39</v>
      </c>
      <c r="C88" s="2">
        <v>2</v>
      </c>
      <c r="D88" s="2">
        <v>2</v>
      </c>
      <c r="E88" s="2">
        <v>1</v>
      </c>
      <c r="F88" s="2">
        <v>5</v>
      </c>
      <c r="G88" s="2">
        <v>4</v>
      </c>
      <c r="H88" s="2">
        <v>4</v>
      </c>
      <c r="I88" s="2">
        <v>5</v>
      </c>
      <c r="J88" s="2">
        <v>4</v>
      </c>
      <c r="K88" s="2">
        <v>5</v>
      </c>
      <c r="L88" s="2">
        <v>4</v>
      </c>
      <c r="M88" s="2" t="s">
        <v>31</v>
      </c>
      <c r="N88" s="2" t="s">
        <v>32</v>
      </c>
      <c r="O88" s="2" t="s">
        <v>33</v>
      </c>
      <c r="P88" s="2">
        <v>3</v>
      </c>
      <c r="Q88" s="2">
        <v>3</v>
      </c>
      <c r="R88" s="2">
        <v>5</v>
      </c>
      <c r="S88" s="2">
        <v>4</v>
      </c>
      <c r="T88" s="2">
        <v>3</v>
      </c>
      <c r="U88" s="2">
        <v>3</v>
      </c>
      <c r="V88" s="2">
        <v>5</v>
      </c>
      <c r="W88" s="2">
        <v>2</v>
      </c>
      <c r="X88" s="2">
        <v>5</v>
      </c>
      <c r="Y88" s="2">
        <v>1</v>
      </c>
      <c r="Z88" s="2">
        <v>5</v>
      </c>
      <c r="AA88" s="2" t="s">
        <v>100</v>
      </c>
      <c r="AB88" s="2" t="s">
        <v>105</v>
      </c>
      <c r="AC88" s="172" t="s">
        <v>44</v>
      </c>
      <c r="AD88" s="2" t="s">
        <v>36</v>
      </c>
      <c r="AE88" s="148" t="s">
        <v>37</v>
      </c>
      <c r="AF88" s="147" t="s">
        <v>46</v>
      </c>
      <c r="AG88" s="147"/>
      <c r="AH88" s="146"/>
    </row>
    <row r="89" spans="1:34" ht="15">
      <c r="A89" s="3">
        <v>45777.942637326385</v>
      </c>
      <c r="B89" s="173" t="s">
        <v>50</v>
      </c>
      <c r="C89" s="4">
        <v>1</v>
      </c>
      <c r="D89" s="4">
        <v>5</v>
      </c>
      <c r="E89" s="4">
        <v>5</v>
      </c>
      <c r="F89" s="4">
        <v>3</v>
      </c>
      <c r="G89" s="4">
        <v>3</v>
      </c>
      <c r="H89" s="4">
        <v>1</v>
      </c>
      <c r="I89" s="4">
        <v>1</v>
      </c>
      <c r="J89" s="4">
        <v>4</v>
      </c>
      <c r="K89" s="4">
        <v>5</v>
      </c>
      <c r="L89" s="4">
        <v>1</v>
      </c>
      <c r="M89" s="4" t="s">
        <v>86</v>
      </c>
      <c r="N89" s="4" t="s">
        <v>76</v>
      </c>
      <c r="O89" s="4" t="s">
        <v>60</v>
      </c>
      <c r="P89" s="4">
        <v>2</v>
      </c>
      <c r="Q89" s="4">
        <v>3</v>
      </c>
      <c r="R89" s="4">
        <v>5</v>
      </c>
      <c r="S89" s="4">
        <v>4</v>
      </c>
      <c r="T89" s="4">
        <v>4</v>
      </c>
      <c r="U89" s="4">
        <v>1</v>
      </c>
      <c r="V89" s="4">
        <v>5</v>
      </c>
      <c r="W89" s="4">
        <v>2</v>
      </c>
      <c r="X89" s="4">
        <v>3</v>
      </c>
      <c r="Y89" s="4">
        <v>4</v>
      </c>
      <c r="Z89" s="4">
        <v>3</v>
      </c>
      <c r="AA89" s="4" t="s">
        <v>100</v>
      </c>
      <c r="AB89" s="4" t="s">
        <v>105</v>
      </c>
      <c r="AC89" s="5" t="s">
        <v>99</v>
      </c>
      <c r="AD89" s="4" t="s">
        <v>82</v>
      </c>
      <c r="AE89" s="151" t="s">
        <v>37</v>
      </c>
      <c r="AF89" s="150" t="s">
        <v>38</v>
      </c>
      <c r="AG89" s="150">
        <v>18</v>
      </c>
      <c r="AH89" s="149">
        <v>25</v>
      </c>
    </row>
    <row r="90" spans="1:34" ht="15">
      <c r="A90" s="1">
        <v>45777.943177222223</v>
      </c>
      <c r="B90" s="174" t="s">
        <v>74</v>
      </c>
      <c r="C90" s="2">
        <v>1</v>
      </c>
      <c r="D90" s="2">
        <v>3</v>
      </c>
      <c r="E90" s="2">
        <v>3</v>
      </c>
      <c r="F90" s="2">
        <v>1</v>
      </c>
      <c r="G90" s="2">
        <v>2</v>
      </c>
      <c r="H90" s="2">
        <v>2</v>
      </c>
      <c r="I90" s="2">
        <v>5</v>
      </c>
      <c r="J90" s="2">
        <v>3</v>
      </c>
      <c r="K90" s="2">
        <v>5</v>
      </c>
      <c r="L90" s="2">
        <v>1</v>
      </c>
      <c r="M90" s="2" t="s">
        <v>57</v>
      </c>
      <c r="N90" s="2" t="s">
        <v>41</v>
      </c>
      <c r="O90" s="2" t="s">
        <v>33</v>
      </c>
      <c r="P90" s="2">
        <v>1</v>
      </c>
      <c r="Q90" s="2">
        <v>3</v>
      </c>
      <c r="R90" s="2">
        <v>4</v>
      </c>
      <c r="S90" s="2">
        <v>4</v>
      </c>
      <c r="T90" s="2">
        <v>3</v>
      </c>
      <c r="U90" s="2">
        <v>4</v>
      </c>
      <c r="V90" s="2">
        <v>3</v>
      </c>
      <c r="W90" s="2">
        <v>3</v>
      </c>
      <c r="X90" s="2">
        <v>5</v>
      </c>
      <c r="Y90" s="2">
        <v>4</v>
      </c>
      <c r="Z90" s="2">
        <v>5</v>
      </c>
      <c r="AA90" s="2" t="s">
        <v>100</v>
      </c>
      <c r="AB90" s="2" t="s">
        <v>53</v>
      </c>
      <c r="AC90" s="172" t="s">
        <v>44</v>
      </c>
      <c r="AD90" s="2" t="s">
        <v>36</v>
      </c>
      <c r="AE90" s="148" t="s">
        <v>37</v>
      </c>
      <c r="AF90" s="147" t="s">
        <v>38</v>
      </c>
      <c r="AG90" s="147"/>
      <c r="AH90" s="146"/>
    </row>
    <row r="91" spans="1:34" ht="15">
      <c r="A91" s="3">
        <v>45777.944372361111</v>
      </c>
      <c r="B91" s="173" t="s">
        <v>50</v>
      </c>
      <c r="C91" s="4">
        <v>4</v>
      </c>
      <c r="D91" s="4">
        <v>2</v>
      </c>
      <c r="E91" s="4">
        <v>3</v>
      </c>
      <c r="F91" s="4">
        <v>5</v>
      </c>
      <c r="G91" s="4">
        <v>1</v>
      </c>
      <c r="H91" s="4">
        <v>5</v>
      </c>
      <c r="I91" s="4">
        <v>4</v>
      </c>
      <c r="J91" s="4">
        <v>1</v>
      </c>
      <c r="K91" s="4">
        <v>4</v>
      </c>
      <c r="L91" s="4">
        <v>4</v>
      </c>
      <c r="M91" s="4" t="s">
        <v>40</v>
      </c>
      <c r="N91" s="4" t="s">
        <v>51</v>
      </c>
      <c r="O91" s="4" t="s">
        <v>60</v>
      </c>
      <c r="P91" s="4">
        <v>1</v>
      </c>
      <c r="Q91" s="4">
        <v>4</v>
      </c>
      <c r="R91" s="4">
        <v>4</v>
      </c>
      <c r="S91" s="4">
        <v>5</v>
      </c>
      <c r="T91" s="4">
        <v>3</v>
      </c>
      <c r="U91" s="4">
        <v>5</v>
      </c>
      <c r="V91" s="4">
        <v>2</v>
      </c>
      <c r="W91" s="4">
        <v>4</v>
      </c>
      <c r="X91" s="4">
        <v>2</v>
      </c>
      <c r="Y91" s="4">
        <v>1</v>
      </c>
      <c r="Z91" s="4">
        <v>8</v>
      </c>
      <c r="AA91" s="4" t="s">
        <v>100</v>
      </c>
      <c r="AB91" s="4" t="s">
        <v>105</v>
      </c>
      <c r="AC91" s="5" t="s">
        <v>142</v>
      </c>
      <c r="AD91" s="4" t="s">
        <v>108</v>
      </c>
      <c r="AE91" s="151" t="s">
        <v>37</v>
      </c>
      <c r="AF91" s="150" t="s">
        <v>38</v>
      </c>
      <c r="AG91" s="150">
        <v>18</v>
      </c>
      <c r="AH91" s="149">
        <v>25</v>
      </c>
    </row>
    <row r="92" spans="1:34" ht="15">
      <c r="A92" s="1">
        <v>45777.944948240736</v>
      </c>
      <c r="B92" s="174" t="s">
        <v>74</v>
      </c>
      <c r="C92" s="2">
        <v>3</v>
      </c>
      <c r="D92" s="2">
        <v>3</v>
      </c>
      <c r="E92" s="2">
        <v>2</v>
      </c>
      <c r="F92" s="2">
        <v>5</v>
      </c>
      <c r="G92" s="2">
        <v>2</v>
      </c>
      <c r="H92" s="2">
        <v>5</v>
      </c>
      <c r="I92" s="2">
        <v>5</v>
      </c>
      <c r="J92" s="2">
        <v>2</v>
      </c>
      <c r="K92" s="2">
        <v>5</v>
      </c>
      <c r="L92" s="2">
        <v>1</v>
      </c>
      <c r="M92" s="2" t="s">
        <v>57</v>
      </c>
      <c r="N92" s="2" t="s">
        <v>87</v>
      </c>
      <c r="O92" s="2" t="s">
        <v>33</v>
      </c>
      <c r="P92" s="2">
        <v>1</v>
      </c>
      <c r="Q92" s="2">
        <v>3</v>
      </c>
      <c r="R92" s="2">
        <v>2</v>
      </c>
      <c r="S92" s="2">
        <v>2</v>
      </c>
      <c r="T92" s="2">
        <v>5</v>
      </c>
      <c r="U92" s="2">
        <v>3</v>
      </c>
      <c r="V92" s="2">
        <v>3</v>
      </c>
      <c r="W92" s="2">
        <v>4</v>
      </c>
      <c r="X92" s="2">
        <v>2</v>
      </c>
      <c r="Y92" s="2">
        <v>2</v>
      </c>
      <c r="Z92" s="2">
        <v>1</v>
      </c>
      <c r="AA92" s="2" t="s">
        <v>100</v>
      </c>
      <c r="AB92" s="2" t="s">
        <v>53</v>
      </c>
      <c r="AC92" s="172" t="s">
        <v>123</v>
      </c>
      <c r="AD92" s="2" t="s">
        <v>136</v>
      </c>
      <c r="AE92" s="148" t="s">
        <v>49</v>
      </c>
      <c r="AF92" s="147" t="s">
        <v>38</v>
      </c>
      <c r="AG92" s="147"/>
      <c r="AH92" s="146"/>
    </row>
    <row r="93" spans="1:34" ht="15">
      <c r="A93" s="3">
        <v>45777.945525648145</v>
      </c>
      <c r="B93" s="173" t="s">
        <v>50</v>
      </c>
      <c r="C93" s="4">
        <v>1</v>
      </c>
      <c r="D93" s="4">
        <v>2</v>
      </c>
      <c r="E93" s="4">
        <v>1</v>
      </c>
      <c r="F93" s="4">
        <v>2</v>
      </c>
      <c r="G93" s="4">
        <v>3</v>
      </c>
      <c r="H93" s="4">
        <v>4</v>
      </c>
      <c r="I93" s="4">
        <v>1</v>
      </c>
      <c r="J93" s="4">
        <v>1</v>
      </c>
      <c r="K93" s="4">
        <v>2</v>
      </c>
      <c r="L93" s="4">
        <v>1</v>
      </c>
      <c r="M93" s="4" t="s">
        <v>40</v>
      </c>
      <c r="N93" s="4" t="s">
        <v>87</v>
      </c>
      <c r="O93" s="4" t="s">
        <v>69</v>
      </c>
      <c r="P93" s="4">
        <v>5</v>
      </c>
      <c r="Q93" s="4">
        <v>4</v>
      </c>
      <c r="R93" s="4">
        <v>3</v>
      </c>
      <c r="S93" s="4">
        <v>1</v>
      </c>
      <c r="T93" s="4">
        <v>5</v>
      </c>
      <c r="U93" s="4">
        <v>5</v>
      </c>
      <c r="V93" s="4">
        <v>3</v>
      </c>
      <c r="W93" s="4">
        <v>5</v>
      </c>
      <c r="X93" s="4">
        <v>4</v>
      </c>
      <c r="Y93" s="4">
        <v>5</v>
      </c>
      <c r="Z93" s="4">
        <v>6</v>
      </c>
      <c r="AA93" s="4" t="s">
        <v>100</v>
      </c>
      <c r="AB93" s="4" t="s">
        <v>105</v>
      </c>
      <c r="AC93" s="5" t="s">
        <v>123</v>
      </c>
      <c r="AD93" s="4" t="s">
        <v>140</v>
      </c>
      <c r="AE93" s="151" t="s">
        <v>37</v>
      </c>
      <c r="AF93" s="150" t="s">
        <v>137</v>
      </c>
      <c r="AG93" s="150">
        <v>26</v>
      </c>
      <c r="AH93" s="149">
        <v>35</v>
      </c>
    </row>
    <row r="94" spans="1:34" ht="15">
      <c r="A94" s="1">
        <v>45777.94611675926</v>
      </c>
      <c r="B94" s="174" t="s">
        <v>74</v>
      </c>
      <c r="C94" s="2">
        <v>3</v>
      </c>
      <c r="D94" s="2">
        <v>4</v>
      </c>
      <c r="E94" s="2">
        <v>2</v>
      </c>
      <c r="F94" s="2">
        <v>5</v>
      </c>
      <c r="G94" s="2">
        <v>4</v>
      </c>
      <c r="H94" s="2">
        <v>3</v>
      </c>
      <c r="I94" s="2">
        <v>2</v>
      </c>
      <c r="J94" s="2">
        <v>5</v>
      </c>
      <c r="K94" s="2">
        <v>4</v>
      </c>
      <c r="L94" s="2">
        <v>4</v>
      </c>
      <c r="M94" s="2" t="s">
        <v>31</v>
      </c>
      <c r="N94" s="2" t="s">
        <v>76</v>
      </c>
      <c r="O94" s="2" t="s">
        <v>69</v>
      </c>
      <c r="P94" s="2">
        <v>4</v>
      </c>
      <c r="Q94" s="2">
        <v>3</v>
      </c>
      <c r="R94" s="2">
        <v>5</v>
      </c>
      <c r="S94" s="2">
        <v>2</v>
      </c>
      <c r="T94" s="2">
        <v>3</v>
      </c>
      <c r="U94" s="2">
        <v>3</v>
      </c>
      <c r="V94" s="2">
        <v>2</v>
      </c>
      <c r="W94" s="2">
        <v>1</v>
      </c>
      <c r="X94" s="2">
        <v>2</v>
      </c>
      <c r="Y94" s="2">
        <v>1</v>
      </c>
      <c r="Z94" s="2">
        <v>2</v>
      </c>
      <c r="AA94" s="2" t="s">
        <v>100</v>
      </c>
      <c r="AB94" s="2" t="s">
        <v>73</v>
      </c>
      <c r="AC94" s="172" t="s">
        <v>138</v>
      </c>
      <c r="AD94" s="2" t="s">
        <v>139</v>
      </c>
      <c r="AE94" s="148" t="s">
        <v>37</v>
      </c>
      <c r="AF94" s="147" t="s">
        <v>137</v>
      </c>
      <c r="AG94" s="147"/>
      <c r="AH94" s="146"/>
    </row>
    <row r="95" spans="1:34" ht="15">
      <c r="A95" s="3">
        <v>45777.946652615741</v>
      </c>
      <c r="B95" s="173" t="s">
        <v>50</v>
      </c>
      <c r="C95" s="4">
        <v>3</v>
      </c>
      <c r="D95" s="4">
        <v>2</v>
      </c>
      <c r="E95" s="4">
        <v>4</v>
      </c>
      <c r="F95" s="4">
        <v>3</v>
      </c>
      <c r="G95" s="4">
        <v>3</v>
      </c>
      <c r="H95" s="4">
        <v>2</v>
      </c>
      <c r="I95" s="4">
        <v>3</v>
      </c>
      <c r="J95" s="4">
        <v>1</v>
      </c>
      <c r="K95" s="4">
        <v>1</v>
      </c>
      <c r="L95" s="4">
        <v>5</v>
      </c>
      <c r="M95" s="4" t="s">
        <v>31</v>
      </c>
      <c r="N95" s="4" t="s">
        <v>87</v>
      </c>
      <c r="O95" s="4" t="s">
        <v>127</v>
      </c>
      <c r="P95" s="4">
        <v>4</v>
      </c>
      <c r="Q95" s="4">
        <v>3</v>
      </c>
      <c r="R95" s="4">
        <v>3</v>
      </c>
      <c r="S95" s="4">
        <v>3</v>
      </c>
      <c r="T95" s="4">
        <v>5</v>
      </c>
      <c r="U95" s="4">
        <v>4</v>
      </c>
      <c r="V95" s="4">
        <v>2</v>
      </c>
      <c r="W95" s="4">
        <v>5</v>
      </c>
      <c r="X95" s="4">
        <v>5</v>
      </c>
      <c r="Y95" s="4">
        <v>2</v>
      </c>
      <c r="Z95" s="4">
        <v>9</v>
      </c>
      <c r="AA95" s="4" t="s">
        <v>100</v>
      </c>
      <c r="AB95" s="4" t="s">
        <v>144</v>
      </c>
      <c r="AC95" s="5" t="s">
        <v>44</v>
      </c>
      <c r="AD95" s="4" t="s">
        <v>139</v>
      </c>
      <c r="AE95" s="151" t="s">
        <v>37</v>
      </c>
      <c r="AF95" s="150" t="s">
        <v>38</v>
      </c>
      <c r="AG95" s="150">
        <v>18</v>
      </c>
      <c r="AH95" s="149">
        <v>25</v>
      </c>
    </row>
    <row r="96" spans="1:34" ht="15">
      <c r="A96" s="1">
        <v>45777.947207210644</v>
      </c>
      <c r="B96" s="174" t="s">
        <v>74</v>
      </c>
      <c r="C96" s="2">
        <v>2</v>
      </c>
      <c r="D96" s="2">
        <v>2</v>
      </c>
      <c r="E96" s="2">
        <v>5</v>
      </c>
      <c r="F96" s="2">
        <v>2</v>
      </c>
      <c r="G96" s="2">
        <v>3</v>
      </c>
      <c r="H96" s="2">
        <v>3</v>
      </c>
      <c r="I96" s="2">
        <v>3</v>
      </c>
      <c r="J96" s="2">
        <v>5</v>
      </c>
      <c r="K96" s="2">
        <v>3</v>
      </c>
      <c r="L96" s="2">
        <v>5</v>
      </c>
      <c r="M96" s="2" t="s">
        <v>40</v>
      </c>
      <c r="N96" s="2" t="s">
        <v>87</v>
      </c>
      <c r="O96" s="2" t="s">
        <v>94</v>
      </c>
      <c r="P96" s="2">
        <v>5</v>
      </c>
      <c r="Q96" s="2">
        <v>4</v>
      </c>
      <c r="R96" s="2">
        <v>4</v>
      </c>
      <c r="S96" s="2">
        <v>1</v>
      </c>
      <c r="T96" s="2">
        <v>1</v>
      </c>
      <c r="U96" s="2">
        <v>1</v>
      </c>
      <c r="V96" s="2">
        <v>2</v>
      </c>
      <c r="W96" s="2">
        <v>5</v>
      </c>
      <c r="X96" s="2">
        <v>5</v>
      </c>
      <c r="Y96" s="2">
        <v>3</v>
      </c>
      <c r="Z96" s="2">
        <v>5</v>
      </c>
      <c r="AA96" s="2" t="s">
        <v>100</v>
      </c>
      <c r="AB96" s="2" t="s">
        <v>105</v>
      </c>
      <c r="AC96" s="172" t="s">
        <v>107</v>
      </c>
      <c r="AD96" s="2" t="s">
        <v>108</v>
      </c>
      <c r="AE96" s="148" t="s">
        <v>49</v>
      </c>
      <c r="AF96" s="147" t="s">
        <v>137</v>
      </c>
      <c r="AG96" s="147"/>
      <c r="AH96" s="146"/>
    </row>
    <row r="97" spans="1:34" ht="15">
      <c r="A97" s="3">
        <v>45777.947733460649</v>
      </c>
      <c r="B97" s="173" t="s">
        <v>74</v>
      </c>
      <c r="C97" s="4">
        <v>1</v>
      </c>
      <c r="D97" s="4">
        <v>2</v>
      </c>
      <c r="E97" s="4">
        <v>5</v>
      </c>
      <c r="F97" s="4">
        <v>5</v>
      </c>
      <c r="G97" s="4">
        <v>1</v>
      </c>
      <c r="H97" s="4">
        <v>3</v>
      </c>
      <c r="I97" s="4">
        <v>2</v>
      </c>
      <c r="J97" s="4">
        <v>4</v>
      </c>
      <c r="K97" s="4">
        <v>2</v>
      </c>
      <c r="L97" s="4">
        <v>2</v>
      </c>
      <c r="M97" s="4" t="s">
        <v>86</v>
      </c>
      <c r="N97" s="4" t="s">
        <v>32</v>
      </c>
      <c r="O97" s="4" t="s">
        <v>78</v>
      </c>
      <c r="P97" s="4">
        <v>5</v>
      </c>
      <c r="Q97" s="4">
        <v>4</v>
      </c>
      <c r="R97" s="4">
        <v>5</v>
      </c>
      <c r="S97" s="4">
        <v>1</v>
      </c>
      <c r="T97" s="4">
        <v>2</v>
      </c>
      <c r="U97" s="4">
        <v>2</v>
      </c>
      <c r="V97" s="4">
        <v>5</v>
      </c>
      <c r="W97" s="4">
        <v>3</v>
      </c>
      <c r="X97" s="4">
        <v>3</v>
      </c>
      <c r="Y97" s="4">
        <v>2</v>
      </c>
      <c r="Z97" s="4">
        <v>0</v>
      </c>
      <c r="AA97" s="4" t="s">
        <v>100</v>
      </c>
      <c r="AB97" s="4" t="s">
        <v>141</v>
      </c>
      <c r="AC97" s="5" t="s">
        <v>138</v>
      </c>
      <c r="AD97" s="4" t="s">
        <v>140</v>
      </c>
      <c r="AE97" s="151" t="s">
        <v>37</v>
      </c>
      <c r="AF97" s="150" t="s">
        <v>137</v>
      </c>
      <c r="AG97" s="150"/>
      <c r="AH97" s="149"/>
    </row>
    <row r="98" spans="1:34" ht="15">
      <c r="A98" s="1">
        <v>45777.948358645837</v>
      </c>
      <c r="B98" s="174" t="s">
        <v>74</v>
      </c>
      <c r="C98" s="2">
        <v>5</v>
      </c>
      <c r="D98" s="2">
        <v>4</v>
      </c>
      <c r="E98" s="2">
        <v>2</v>
      </c>
      <c r="F98" s="2">
        <v>2</v>
      </c>
      <c r="G98" s="2">
        <v>3</v>
      </c>
      <c r="H98" s="2">
        <v>5</v>
      </c>
      <c r="I98" s="2">
        <v>2</v>
      </c>
      <c r="J98" s="2">
        <v>4</v>
      </c>
      <c r="K98" s="2">
        <v>5</v>
      </c>
      <c r="L98" s="2">
        <v>2</v>
      </c>
      <c r="M98" s="2" t="s">
        <v>86</v>
      </c>
      <c r="N98" s="2" t="s">
        <v>51</v>
      </c>
      <c r="O98" s="2" t="s">
        <v>33</v>
      </c>
      <c r="P98" s="2">
        <v>4</v>
      </c>
      <c r="Q98" s="2">
        <v>4</v>
      </c>
      <c r="R98" s="2">
        <v>3</v>
      </c>
      <c r="S98" s="2">
        <v>3</v>
      </c>
      <c r="T98" s="2">
        <v>3</v>
      </c>
      <c r="U98" s="2">
        <v>5</v>
      </c>
      <c r="V98" s="2">
        <v>1</v>
      </c>
      <c r="W98" s="2">
        <v>5</v>
      </c>
      <c r="X98" s="2">
        <v>5</v>
      </c>
      <c r="Y98" s="2">
        <v>5</v>
      </c>
      <c r="Z98" s="2">
        <v>7</v>
      </c>
      <c r="AA98" s="2" t="s">
        <v>100</v>
      </c>
      <c r="AB98" s="2" t="s">
        <v>141</v>
      </c>
      <c r="AC98" s="172" t="s">
        <v>138</v>
      </c>
      <c r="AD98" s="2" t="s">
        <v>103</v>
      </c>
      <c r="AE98" s="148" t="s">
        <v>49</v>
      </c>
      <c r="AF98" s="147" t="s">
        <v>137</v>
      </c>
      <c r="AG98" s="147"/>
      <c r="AH98" s="146"/>
    </row>
    <row r="99" spans="1:34" ht="15">
      <c r="A99" s="3">
        <v>45777.948948784717</v>
      </c>
      <c r="B99" s="173" t="s">
        <v>74</v>
      </c>
      <c r="C99" s="4">
        <v>1</v>
      </c>
      <c r="D99" s="4">
        <v>1</v>
      </c>
      <c r="E99" s="4">
        <v>2</v>
      </c>
      <c r="F99" s="4">
        <v>2</v>
      </c>
      <c r="G99" s="4">
        <v>3</v>
      </c>
      <c r="H99" s="4">
        <v>4</v>
      </c>
      <c r="I99" s="4">
        <v>3</v>
      </c>
      <c r="J99" s="4">
        <v>3</v>
      </c>
      <c r="K99" s="4">
        <v>5</v>
      </c>
      <c r="L99" s="4">
        <v>1</v>
      </c>
      <c r="M99" s="4" t="s">
        <v>86</v>
      </c>
      <c r="N99" s="4" t="s">
        <v>41</v>
      </c>
      <c r="O99" s="4" t="s">
        <v>42</v>
      </c>
      <c r="P99" s="4">
        <v>4</v>
      </c>
      <c r="Q99" s="4">
        <v>4</v>
      </c>
      <c r="R99" s="4">
        <v>5</v>
      </c>
      <c r="S99" s="4">
        <v>1</v>
      </c>
      <c r="T99" s="4">
        <v>3</v>
      </c>
      <c r="U99" s="4">
        <v>4</v>
      </c>
      <c r="V99" s="4">
        <v>2</v>
      </c>
      <c r="W99" s="4">
        <v>1</v>
      </c>
      <c r="X99" s="4">
        <v>3</v>
      </c>
      <c r="Y99" s="4">
        <v>2</v>
      </c>
      <c r="Z99" s="4">
        <v>7</v>
      </c>
      <c r="AA99" s="4" t="s">
        <v>100</v>
      </c>
      <c r="AB99" s="4" t="s">
        <v>53</v>
      </c>
      <c r="AC99" s="5" t="s">
        <v>123</v>
      </c>
      <c r="AD99" s="4" t="s">
        <v>140</v>
      </c>
      <c r="AE99" s="151" t="s">
        <v>37</v>
      </c>
      <c r="AF99" s="150" t="s">
        <v>38</v>
      </c>
      <c r="AG99" s="150"/>
      <c r="AH99" s="149"/>
    </row>
    <row r="100" spans="1:34" ht="15">
      <c r="A100" s="1">
        <v>45778.502273402773</v>
      </c>
      <c r="B100" s="174" t="s">
        <v>74</v>
      </c>
      <c r="C100" s="2">
        <v>1</v>
      </c>
      <c r="D100" s="2">
        <v>4</v>
      </c>
      <c r="E100" s="2">
        <v>3</v>
      </c>
      <c r="F100" s="2">
        <v>5</v>
      </c>
      <c r="G100" s="2">
        <v>1</v>
      </c>
      <c r="H100" s="2">
        <v>5</v>
      </c>
      <c r="I100" s="2">
        <v>4</v>
      </c>
      <c r="J100" s="2">
        <v>4</v>
      </c>
      <c r="K100" s="2">
        <v>2</v>
      </c>
      <c r="L100" s="2">
        <v>3</v>
      </c>
      <c r="M100" s="2" t="s">
        <v>40</v>
      </c>
      <c r="N100" s="2" t="s">
        <v>32</v>
      </c>
      <c r="O100" s="2" t="s">
        <v>60</v>
      </c>
      <c r="P100" s="2">
        <v>5</v>
      </c>
      <c r="Q100" s="2">
        <v>5</v>
      </c>
      <c r="R100" s="2">
        <v>4</v>
      </c>
      <c r="S100" s="2">
        <v>1</v>
      </c>
      <c r="T100" s="2">
        <v>5</v>
      </c>
      <c r="U100" s="2">
        <v>4</v>
      </c>
      <c r="V100" s="2">
        <v>1</v>
      </c>
      <c r="W100" s="2">
        <v>5</v>
      </c>
      <c r="X100" s="2">
        <v>5</v>
      </c>
      <c r="Y100" s="2">
        <v>2</v>
      </c>
      <c r="Z100" s="2">
        <v>5</v>
      </c>
      <c r="AA100" s="2" t="s">
        <v>100</v>
      </c>
      <c r="AB100" s="2" t="s">
        <v>141</v>
      </c>
      <c r="AC100" s="172" t="s">
        <v>142</v>
      </c>
      <c r="AD100" s="2" t="s">
        <v>143</v>
      </c>
      <c r="AE100" s="148" t="s">
        <v>37</v>
      </c>
      <c r="AF100" s="147" t="s">
        <v>38</v>
      </c>
      <c r="AG100" s="147"/>
      <c r="AH100" s="146"/>
    </row>
    <row r="101" spans="1:34" ht="15">
      <c r="A101" s="3">
        <v>45778.502863483794</v>
      </c>
      <c r="B101" s="173" t="s">
        <v>74</v>
      </c>
      <c r="C101" s="4">
        <v>5</v>
      </c>
      <c r="D101" s="4">
        <v>2</v>
      </c>
      <c r="E101" s="4">
        <v>4</v>
      </c>
      <c r="F101" s="4">
        <v>4</v>
      </c>
      <c r="G101" s="4">
        <v>1</v>
      </c>
      <c r="H101" s="4">
        <v>3</v>
      </c>
      <c r="I101" s="4">
        <v>4</v>
      </c>
      <c r="J101" s="4">
        <v>2</v>
      </c>
      <c r="K101" s="4">
        <v>3</v>
      </c>
      <c r="L101" s="4">
        <v>1</v>
      </c>
      <c r="M101" s="4" t="s">
        <v>83</v>
      </c>
      <c r="N101" s="4" t="s">
        <v>41</v>
      </c>
      <c r="O101" s="4" t="s">
        <v>69</v>
      </c>
      <c r="P101" s="4">
        <v>3</v>
      </c>
      <c r="Q101" s="4">
        <v>3</v>
      </c>
      <c r="R101" s="4">
        <v>1</v>
      </c>
      <c r="S101" s="4">
        <v>5</v>
      </c>
      <c r="T101" s="4">
        <v>1</v>
      </c>
      <c r="U101" s="4">
        <v>4</v>
      </c>
      <c r="V101" s="4">
        <v>4</v>
      </c>
      <c r="W101" s="4">
        <v>1</v>
      </c>
      <c r="X101" s="4">
        <v>2</v>
      </c>
      <c r="Y101" s="4">
        <v>2</v>
      </c>
      <c r="Z101" s="4">
        <v>9</v>
      </c>
      <c r="AA101" s="4" t="s">
        <v>100</v>
      </c>
      <c r="AB101" s="4" t="s">
        <v>105</v>
      </c>
      <c r="AC101" s="5" t="s">
        <v>48</v>
      </c>
      <c r="AD101" s="4" t="s">
        <v>136</v>
      </c>
      <c r="AE101" s="151" t="s">
        <v>37</v>
      </c>
      <c r="AF101" s="150" t="s">
        <v>137</v>
      </c>
      <c r="AG101" s="150"/>
      <c r="AH101" s="149"/>
    </row>
    <row r="102" spans="1:34" ht="15">
      <c r="A102" s="1">
        <v>45778.503458333333</v>
      </c>
      <c r="B102" s="174" t="s">
        <v>74</v>
      </c>
      <c r="C102" s="2">
        <v>4</v>
      </c>
      <c r="D102" s="2">
        <v>4</v>
      </c>
      <c r="E102" s="2">
        <v>1</v>
      </c>
      <c r="F102" s="2">
        <v>1</v>
      </c>
      <c r="G102" s="2">
        <v>4</v>
      </c>
      <c r="H102" s="2">
        <v>1</v>
      </c>
      <c r="I102" s="2">
        <v>2</v>
      </c>
      <c r="J102" s="2">
        <v>2</v>
      </c>
      <c r="K102" s="2">
        <v>1</v>
      </c>
      <c r="L102" s="2">
        <v>1</v>
      </c>
      <c r="M102" s="2" t="s">
        <v>31</v>
      </c>
      <c r="N102" s="2" t="s">
        <v>41</v>
      </c>
      <c r="O102" s="2" t="s">
        <v>33</v>
      </c>
      <c r="P102" s="2">
        <v>2</v>
      </c>
      <c r="Q102" s="2">
        <v>3</v>
      </c>
      <c r="R102" s="2">
        <v>5</v>
      </c>
      <c r="S102" s="2">
        <v>1</v>
      </c>
      <c r="T102" s="2">
        <v>3</v>
      </c>
      <c r="U102" s="2">
        <v>2</v>
      </c>
      <c r="V102" s="2">
        <v>2</v>
      </c>
      <c r="W102" s="2">
        <v>3</v>
      </c>
      <c r="X102" s="2">
        <v>3</v>
      </c>
      <c r="Y102" s="2">
        <v>5</v>
      </c>
      <c r="Z102" s="2">
        <v>3</v>
      </c>
      <c r="AA102" s="2" t="s">
        <v>100</v>
      </c>
      <c r="AB102" s="2" t="s">
        <v>105</v>
      </c>
      <c r="AC102" s="172" t="s">
        <v>48</v>
      </c>
      <c r="AD102" s="2" t="s">
        <v>45</v>
      </c>
      <c r="AE102" s="148" t="s">
        <v>49</v>
      </c>
      <c r="AF102" s="147" t="s">
        <v>137</v>
      </c>
      <c r="AG102" s="147"/>
      <c r="AH102" s="146"/>
    </row>
    <row r="103" spans="1:34" ht="15">
      <c r="A103" s="3">
        <v>45778.504043460649</v>
      </c>
      <c r="B103" s="173" t="s">
        <v>74</v>
      </c>
      <c r="C103" s="4">
        <v>1</v>
      </c>
      <c r="D103" s="4">
        <v>1</v>
      </c>
      <c r="E103" s="4">
        <v>5</v>
      </c>
      <c r="F103" s="4">
        <v>5</v>
      </c>
      <c r="G103" s="4">
        <v>1</v>
      </c>
      <c r="H103" s="4">
        <v>1</v>
      </c>
      <c r="I103" s="4">
        <v>2</v>
      </c>
      <c r="J103" s="4">
        <v>4</v>
      </c>
      <c r="K103" s="4">
        <v>3</v>
      </c>
      <c r="L103" s="4">
        <v>1</v>
      </c>
      <c r="M103" s="4" t="s">
        <v>31</v>
      </c>
      <c r="N103" s="4" t="s">
        <v>41</v>
      </c>
      <c r="O103" s="4" t="s">
        <v>33</v>
      </c>
      <c r="P103" s="4">
        <v>5</v>
      </c>
      <c r="Q103" s="4">
        <v>5</v>
      </c>
      <c r="R103" s="4">
        <v>5</v>
      </c>
      <c r="S103" s="4">
        <v>5</v>
      </c>
      <c r="T103" s="4">
        <v>5</v>
      </c>
      <c r="U103" s="4">
        <v>3</v>
      </c>
      <c r="V103" s="4">
        <v>5</v>
      </c>
      <c r="W103" s="4">
        <v>3</v>
      </c>
      <c r="X103" s="4">
        <v>1</v>
      </c>
      <c r="Y103" s="4">
        <v>3</v>
      </c>
      <c r="Z103" s="4">
        <v>9</v>
      </c>
      <c r="AA103" s="4" t="s">
        <v>100</v>
      </c>
      <c r="AB103" s="4" t="s">
        <v>105</v>
      </c>
      <c r="AC103" s="5" t="s">
        <v>107</v>
      </c>
      <c r="AD103" s="4" t="s">
        <v>103</v>
      </c>
      <c r="AE103" s="151" t="s">
        <v>37</v>
      </c>
      <c r="AF103" s="150" t="s">
        <v>137</v>
      </c>
      <c r="AG103" s="150"/>
      <c r="AH103" s="149"/>
    </row>
    <row r="104" spans="1:34" ht="15">
      <c r="A104" s="1">
        <v>45778.504640856481</v>
      </c>
      <c r="B104" s="174" t="s">
        <v>30</v>
      </c>
      <c r="C104" s="2">
        <v>3</v>
      </c>
      <c r="D104" s="2">
        <v>4</v>
      </c>
      <c r="E104" s="2">
        <v>1</v>
      </c>
      <c r="F104" s="2">
        <v>3</v>
      </c>
      <c r="G104" s="2">
        <v>5</v>
      </c>
      <c r="H104" s="2">
        <v>1</v>
      </c>
      <c r="I104" s="2">
        <v>3</v>
      </c>
      <c r="J104" s="2">
        <v>5</v>
      </c>
      <c r="K104" s="2">
        <v>5</v>
      </c>
      <c r="L104" s="2">
        <v>2</v>
      </c>
      <c r="M104" s="2" t="s">
        <v>57</v>
      </c>
      <c r="N104" s="2" t="s">
        <v>41</v>
      </c>
      <c r="O104" s="2" t="s">
        <v>33</v>
      </c>
      <c r="P104" s="2">
        <v>2</v>
      </c>
      <c r="Q104" s="2">
        <v>3</v>
      </c>
      <c r="R104" s="2">
        <v>5</v>
      </c>
      <c r="S104" s="2">
        <v>3</v>
      </c>
      <c r="T104" s="2">
        <v>5</v>
      </c>
      <c r="U104" s="2">
        <v>1</v>
      </c>
      <c r="V104" s="2">
        <v>1</v>
      </c>
      <c r="W104" s="2">
        <v>3</v>
      </c>
      <c r="X104" s="2">
        <v>1</v>
      </c>
      <c r="Y104" s="2">
        <v>3</v>
      </c>
      <c r="Z104" s="2">
        <v>7</v>
      </c>
      <c r="AA104" s="2" t="s">
        <v>100</v>
      </c>
      <c r="AB104" s="2" t="s">
        <v>104</v>
      </c>
      <c r="AC104" s="172" t="s">
        <v>107</v>
      </c>
      <c r="AD104" s="2" t="s">
        <v>82</v>
      </c>
      <c r="AE104" s="148" t="s">
        <v>37</v>
      </c>
      <c r="AF104" s="147" t="s">
        <v>93</v>
      </c>
      <c r="AG104" s="147"/>
      <c r="AH104" s="146"/>
    </row>
    <row r="105" spans="1:34" ht="15">
      <c r="A105" s="3">
        <v>45778.505260300924</v>
      </c>
      <c r="B105" s="173" t="s">
        <v>74</v>
      </c>
      <c r="C105" s="4">
        <v>5</v>
      </c>
      <c r="D105" s="4">
        <v>4</v>
      </c>
      <c r="E105" s="4">
        <v>4</v>
      </c>
      <c r="F105" s="4">
        <v>4</v>
      </c>
      <c r="G105" s="4">
        <v>1</v>
      </c>
      <c r="H105" s="4">
        <v>1</v>
      </c>
      <c r="I105" s="4">
        <v>4</v>
      </c>
      <c r="J105" s="4">
        <v>3</v>
      </c>
      <c r="K105" s="4">
        <v>1</v>
      </c>
      <c r="L105" s="4">
        <v>3</v>
      </c>
      <c r="M105" s="4" t="s">
        <v>83</v>
      </c>
      <c r="N105" s="4" t="s">
        <v>87</v>
      </c>
      <c r="O105" s="4" t="s">
        <v>77</v>
      </c>
      <c r="P105" s="4">
        <v>5</v>
      </c>
      <c r="Q105" s="4">
        <v>3</v>
      </c>
      <c r="R105" s="4">
        <v>2</v>
      </c>
      <c r="S105" s="4">
        <v>4</v>
      </c>
      <c r="T105" s="4">
        <v>5</v>
      </c>
      <c r="U105" s="4">
        <v>1</v>
      </c>
      <c r="V105" s="4">
        <v>3</v>
      </c>
      <c r="W105" s="4">
        <v>3</v>
      </c>
      <c r="X105" s="4">
        <v>3</v>
      </c>
      <c r="Y105" s="4">
        <v>4</v>
      </c>
      <c r="Z105" s="4">
        <v>2</v>
      </c>
      <c r="AA105" s="4" t="s">
        <v>100</v>
      </c>
      <c r="AB105" s="4" t="s">
        <v>73</v>
      </c>
      <c r="AC105" s="5" t="s">
        <v>99</v>
      </c>
      <c r="AD105" s="4" t="s">
        <v>136</v>
      </c>
      <c r="AE105" s="151" t="s">
        <v>37</v>
      </c>
      <c r="AF105" s="150" t="s">
        <v>38</v>
      </c>
      <c r="AG105" s="150"/>
      <c r="AH105" s="149"/>
    </row>
    <row r="106" spans="1:34" ht="15">
      <c r="A106" s="1">
        <v>45778.505853009265</v>
      </c>
      <c r="B106" s="174" t="s">
        <v>39</v>
      </c>
      <c r="C106" s="2">
        <v>2</v>
      </c>
      <c r="D106" s="2">
        <v>5</v>
      </c>
      <c r="E106" s="2">
        <v>2</v>
      </c>
      <c r="F106" s="2">
        <v>5</v>
      </c>
      <c r="G106" s="2">
        <v>1</v>
      </c>
      <c r="H106" s="2">
        <v>2</v>
      </c>
      <c r="I106" s="2">
        <v>4</v>
      </c>
      <c r="J106" s="2">
        <v>1</v>
      </c>
      <c r="K106" s="2">
        <v>5</v>
      </c>
      <c r="L106" s="2">
        <v>2</v>
      </c>
      <c r="M106" s="2" t="s">
        <v>83</v>
      </c>
      <c r="N106" s="2" t="s">
        <v>41</v>
      </c>
      <c r="O106" s="2" t="s">
        <v>127</v>
      </c>
      <c r="P106" s="2">
        <v>2</v>
      </c>
      <c r="Q106" s="2">
        <v>3</v>
      </c>
      <c r="R106" s="2">
        <v>1</v>
      </c>
      <c r="S106" s="2">
        <v>3</v>
      </c>
      <c r="T106" s="2">
        <v>4</v>
      </c>
      <c r="U106" s="2">
        <v>2</v>
      </c>
      <c r="V106" s="2">
        <v>3</v>
      </c>
      <c r="W106" s="2">
        <v>4</v>
      </c>
      <c r="X106" s="2">
        <v>5</v>
      </c>
      <c r="Y106" s="2">
        <v>4</v>
      </c>
      <c r="Z106" s="2">
        <v>9</v>
      </c>
      <c r="AA106" s="2" t="s">
        <v>100</v>
      </c>
      <c r="AB106" s="2" t="s">
        <v>73</v>
      </c>
      <c r="AC106" s="172" t="s">
        <v>138</v>
      </c>
      <c r="AD106" s="2" t="s">
        <v>139</v>
      </c>
      <c r="AE106" s="148" t="s">
        <v>37</v>
      </c>
      <c r="AF106" s="147" t="s">
        <v>46</v>
      </c>
      <c r="AG106" s="147"/>
      <c r="AH106" s="146"/>
    </row>
    <row r="107" spans="1:34" ht="15">
      <c r="A107" s="3">
        <v>45778.506390347218</v>
      </c>
      <c r="B107" s="173" t="s">
        <v>50</v>
      </c>
      <c r="C107" s="4">
        <v>2</v>
      </c>
      <c r="D107" s="4">
        <v>5</v>
      </c>
      <c r="E107" s="4">
        <v>2</v>
      </c>
      <c r="F107" s="4">
        <v>1</v>
      </c>
      <c r="G107" s="4">
        <v>3</v>
      </c>
      <c r="H107" s="4">
        <v>4</v>
      </c>
      <c r="I107" s="4">
        <v>5</v>
      </c>
      <c r="J107" s="4">
        <v>1</v>
      </c>
      <c r="K107" s="4">
        <v>1</v>
      </c>
      <c r="L107" s="4">
        <v>4</v>
      </c>
      <c r="M107" s="4" t="s">
        <v>31</v>
      </c>
      <c r="N107" s="4" t="s">
        <v>32</v>
      </c>
      <c r="O107" s="4" t="s">
        <v>127</v>
      </c>
      <c r="P107" s="4">
        <v>1</v>
      </c>
      <c r="Q107" s="4">
        <v>3</v>
      </c>
      <c r="R107" s="4">
        <v>1</v>
      </c>
      <c r="S107" s="4">
        <v>4</v>
      </c>
      <c r="T107" s="4">
        <v>3</v>
      </c>
      <c r="U107" s="4">
        <v>2</v>
      </c>
      <c r="V107" s="4">
        <v>4</v>
      </c>
      <c r="W107" s="4">
        <v>2</v>
      </c>
      <c r="X107" s="4">
        <v>1</v>
      </c>
      <c r="Y107" s="4">
        <v>3</v>
      </c>
      <c r="Z107" s="4">
        <v>0</v>
      </c>
      <c r="AA107" s="4" t="s">
        <v>100</v>
      </c>
      <c r="AB107" s="4" t="s">
        <v>141</v>
      </c>
      <c r="AC107" s="5" t="s">
        <v>142</v>
      </c>
      <c r="AD107" s="4" t="s">
        <v>139</v>
      </c>
      <c r="AE107" s="151" t="s">
        <v>49</v>
      </c>
      <c r="AF107" s="150" t="s">
        <v>38</v>
      </c>
      <c r="AG107" s="150">
        <v>18</v>
      </c>
      <c r="AH107" s="149">
        <v>25</v>
      </c>
    </row>
    <row r="108" spans="1:34" ht="15">
      <c r="A108" s="1">
        <v>45778.506972708332</v>
      </c>
      <c r="B108" s="174" t="s">
        <v>30</v>
      </c>
      <c r="C108" s="2">
        <v>3</v>
      </c>
      <c r="D108" s="2">
        <v>4</v>
      </c>
      <c r="E108" s="2">
        <v>2</v>
      </c>
      <c r="F108" s="2">
        <v>5</v>
      </c>
      <c r="G108" s="2">
        <v>5</v>
      </c>
      <c r="H108" s="2">
        <v>5</v>
      </c>
      <c r="I108" s="2">
        <v>2</v>
      </c>
      <c r="J108" s="2">
        <v>3</v>
      </c>
      <c r="K108" s="2">
        <v>2</v>
      </c>
      <c r="L108" s="2">
        <v>5</v>
      </c>
      <c r="M108" s="2" t="s">
        <v>40</v>
      </c>
      <c r="N108" s="2" t="s">
        <v>32</v>
      </c>
      <c r="O108" s="2" t="s">
        <v>33</v>
      </c>
      <c r="P108" s="2">
        <v>1</v>
      </c>
      <c r="Q108" s="2">
        <v>3</v>
      </c>
      <c r="R108" s="2">
        <v>4</v>
      </c>
      <c r="S108" s="2">
        <v>5</v>
      </c>
      <c r="T108" s="2">
        <v>2</v>
      </c>
      <c r="U108" s="2">
        <v>4</v>
      </c>
      <c r="V108" s="2">
        <v>1</v>
      </c>
      <c r="W108" s="2">
        <v>5</v>
      </c>
      <c r="X108" s="2">
        <v>3</v>
      </c>
      <c r="Y108" s="2">
        <v>2</v>
      </c>
      <c r="Z108" s="2">
        <v>7</v>
      </c>
      <c r="AA108" s="2" t="s">
        <v>100</v>
      </c>
      <c r="AB108" s="2" t="s">
        <v>141</v>
      </c>
      <c r="AC108" s="172" t="s">
        <v>48</v>
      </c>
      <c r="AD108" s="2" t="s">
        <v>45</v>
      </c>
      <c r="AE108" s="148" t="s">
        <v>37</v>
      </c>
      <c r="AF108" s="147" t="s">
        <v>93</v>
      </c>
      <c r="AG108" s="147"/>
      <c r="AH108" s="146"/>
    </row>
    <row r="109" spans="1:34" ht="15">
      <c r="A109" s="3">
        <v>45778.507518344908</v>
      </c>
      <c r="B109" s="173" t="s">
        <v>74</v>
      </c>
      <c r="C109" s="4">
        <v>3</v>
      </c>
      <c r="D109" s="4">
        <v>5</v>
      </c>
      <c r="E109" s="4">
        <v>2</v>
      </c>
      <c r="F109" s="4">
        <v>3</v>
      </c>
      <c r="G109" s="4">
        <v>1</v>
      </c>
      <c r="H109" s="4">
        <v>5</v>
      </c>
      <c r="I109" s="4">
        <v>4</v>
      </c>
      <c r="J109" s="4">
        <v>3</v>
      </c>
      <c r="K109" s="4">
        <v>5</v>
      </c>
      <c r="L109" s="4">
        <v>3</v>
      </c>
      <c r="M109" s="4" t="s">
        <v>40</v>
      </c>
      <c r="N109" s="4" t="s">
        <v>51</v>
      </c>
      <c r="O109" s="4" t="s">
        <v>69</v>
      </c>
      <c r="P109" s="4">
        <v>2</v>
      </c>
      <c r="Q109" s="4">
        <v>3</v>
      </c>
      <c r="R109" s="4">
        <v>5</v>
      </c>
      <c r="S109" s="4">
        <v>3</v>
      </c>
      <c r="T109" s="4">
        <v>5</v>
      </c>
      <c r="U109" s="4">
        <v>3</v>
      </c>
      <c r="V109" s="4">
        <v>4</v>
      </c>
      <c r="W109" s="4">
        <v>5</v>
      </c>
      <c r="X109" s="4">
        <v>3</v>
      </c>
      <c r="Y109" s="4">
        <v>5</v>
      </c>
      <c r="Z109" s="4">
        <v>6</v>
      </c>
      <c r="AA109" s="4" t="s">
        <v>100</v>
      </c>
      <c r="AB109" s="4" t="s">
        <v>53</v>
      </c>
      <c r="AC109" s="5" t="s">
        <v>54</v>
      </c>
      <c r="AD109" s="4" t="s">
        <v>103</v>
      </c>
      <c r="AE109" s="151" t="s">
        <v>37</v>
      </c>
      <c r="AF109" s="150" t="s">
        <v>38</v>
      </c>
      <c r="AG109" s="150"/>
      <c r="AH109" s="149"/>
    </row>
    <row r="110" spans="1:34" ht="15">
      <c r="A110" s="1">
        <v>45778.510804768521</v>
      </c>
      <c r="B110" s="218" t="s">
        <v>74</v>
      </c>
      <c r="C110" s="2">
        <v>1</v>
      </c>
      <c r="D110" s="2">
        <v>2</v>
      </c>
      <c r="E110" s="2">
        <v>4</v>
      </c>
      <c r="F110" s="2">
        <v>3</v>
      </c>
      <c r="G110" s="2">
        <v>5</v>
      </c>
      <c r="H110" s="2">
        <v>1</v>
      </c>
      <c r="I110" s="2">
        <v>1</v>
      </c>
      <c r="J110" s="2">
        <v>2</v>
      </c>
      <c r="K110" s="2">
        <v>2</v>
      </c>
      <c r="L110" s="2">
        <v>2</v>
      </c>
      <c r="M110" s="2" t="s">
        <v>31</v>
      </c>
      <c r="N110" s="2" t="s">
        <v>76</v>
      </c>
      <c r="O110" s="2" t="s">
        <v>33</v>
      </c>
      <c r="P110" s="2">
        <v>1</v>
      </c>
      <c r="Q110" s="2">
        <v>2</v>
      </c>
      <c r="R110" s="2">
        <v>1</v>
      </c>
      <c r="S110" s="2">
        <v>1</v>
      </c>
      <c r="T110" s="2">
        <v>1</v>
      </c>
      <c r="U110" s="2">
        <v>1</v>
      </c>
      <c r="V110" s="2">
        <v>1</v>
      </c>
      <c r="W110" s="2">
        <v>1</v>
      </c>
      <c r="X110" s="2">
        <v>1</v>
      </c>
      <c r="Y110" s="2">
        <v>1</v>
      </c>
      <c r="Z110" s="2">
        <v>4</v>
      </c>
      <c r="AA110" s="2" t="s">
        <v>145</v>
      </c>
      <c r="AB110" s="2" t="s">
        <v>146</v>
      </c>
      <c r="AC110" s="2" t="s">
        <v>147</v>
      </c>
      <c r="AD110" s="2" t="s">
        <v>36</v>
      </c>
      <c r="AE110" s="148" t="s">
        <v>49</v>
      </c>
      <c r="AF110" s="147" t="s">
        <v>38</v>
      </c>
      <c r="AG110" s="147"/>
      <c r="AH110" s="146"/>
    </row>
    <row r="111" spans="1:34" ht="15.6">
      <c r="A111" s="6"/>
      <c r="C111">
        <f t="shared" ref="C111:L111" si="0">AVERAGE(C2:C110)</f>
        <v>3.2844036697247705</v>
      </c>
      <c r="D111">
        <f t="shared" si="0"/>
        <v>3.3853211009174311</v>
      </c>
      <c r="E111">
        <f t="shared" si="0"/>
        <v>3.2201834862385321</v>
      </c>
      <c r="F111">
        <f t="shared" si="0"/>
        <v>3.522935779816514</v>
      </c>
      <c r="G111">
        <f t="shared" si="0"/>
        <v>2.926605504587156</v>
      </c>
      <c r="H111">
        <f t="shared" si="0"/>
        <v>3.2660550458715596</v>
      </c>
      <c r="I111">
        <f t="shared" si="0"/>
        <v>3.0642201834862384</v>
      </c>
      <c r="J111">
        <f t="shared" si="0"/>
        <v>3.1009174311926606</v>
      </c>
      <c r="K111">
        <f t="shared" si="0"/>
        <v>3.3027522935779818</v>
      </c>
      <c r="L111">
        <f t="shared" si="0"/>
        <v>2.9541284403669725</v>
      </c>
      <c r="P111">
        <f t="shared" ref="P111:Z111" si="1">AVERAGE(P2:P110)</f>
        <v>2.8715596330275228</v>
      </c>
      <c r="Q111">
        <f t="shared" si="1"/>
        <v>3.3761467889908259</v>
      </c>
      <c r="R111">
        <f t="shared" si="1"/>
        <v>3.2293577981651378</v>
      </c>
      <c r="S111">
        <f t="shared" si="1"/>
        <v>3.2477064220183487</v>
      </c>
      <c r="T111">
        <f t="shared" si="1"/>
        <v>3.3211009174311927</v>
      </c>
      <c r="U111">
        <f t="shared" si="1"/>
        <v>2.9541284403669725</v>
      </c>
      <c r="V111">
        <f t="shared" si="1"/>
        <v>3.073394495412844</v>
      </c>
      <c r="W111">
        <f t="shared" si="1"/>
        <v>3.2844036697247705</v>
      </c>
      <c r="X111">
        <f t="shared" si="1"/>
        <v>3.1559633027522938</v>
      </c>
      <c r="Y111">
        <f t="shared" si="1"/>
        <v>3.0550458715596331</v>
      </c>
      <c r="Z111">
        <f t="shared" si="1"/>
        <v>5.1775700934579438</v>
      </c>
      <c r="AE111" s="235"/>
      <c r="AF111" s="234"/>
    </row>
    <row r="112" spans="1:34" ht="15.6">
      <c r="A112" s="6"/>
      <c r="AE112" s="235"/>
      <c r="AF112" s="234"/>
    </row>
    <row r="113" spans="1:32" ht="15.6">
      <c r="A113" s="6"/>
      <c r="AE113" s="235"/>
      <c r="AF113" s="234"/>
    </row>
    <row r="114" spans="1:32" ht="15.6">
      <c r="A114" s="6"/>
      <c r="AE114" s="235"/>
      <c r="AF114" s="234"/>
    </row>
    <row r="115" spans="1:32" ht="15.6">
      <c r="A115" s="6"/>
      <c r="AE115" s="235"/>
      <c r="AF115" s="234"/>
    </row>
    <row r="116" spans="1:32" ht="21">
      <c r="A116" s="6"/>
      <c r="C116" s="280" t="s">
        <v>564</v>
      </c>
      <c r="D116" s="281" t="s">
        <v>565</v>
      </c>
      <c r="E116" s="281" t="s">
        <v>453</v>
      </c>
      <c r="AE116" s="235"/>
      <c r="AF116" s="234"/>
    </row>
    <row r="117" spans="1:32" ht="21">
      <c r="A117" s="6"/>
      <c r="C117" s="282" t="s">
        <v>427</v>
      </c>
      <c r="D117" s="282">
        <f>Form_Responses19[[#Totals],[2. Что для Вас важно при выборе квартиры? По шкале от 1 до 5, 
где 1 – не важный, 5 – очень важный.  '[Цена']]]</f>
        <v>3.2844036697247705</v>
      </c>
      <c r="E117" s="282">
        <f>Form_Responses19[[#Totals],[6. Оцените Вашу удовлетворенность застройщиком по шкале от 1 до 5, 
где 1 – абсолютно неудовлетворен, 5 – абсолютно удовлетворен.  '[Цена']]]</f>
        <v>2.8715596330275228</v>
      </c>
      <c r="AE117" s="235"/>
      <c r="AF117" s="234"/>
    </row>
    <row r="118" spans="1:32" ht="21">
      <c r="A118" s="6"/>
      <c r="C118" s="282" t="s">
        <v>428</v>
      </c>
      <c r="D118" s="282">
        <f>Form_Responses19[[#Totals],[2. Что для Вас важно при выборе квартиры? По шкале от 1 до 5, 
где 1 – не важный, 5 – очень важный.  '[Местоположение']]]</f>
        <v>3.3853211009174311</v>
      </c>
      <c r="E118" s="284">
        <v>3.3761467889908259</v>
      </c>
      <c r="AE118" s="235"/>
      <c r="AF118" s="234"/>
    </row>
    <row r="119" spans="1:32" ht="21">
      <c r="A119" s="6"/>
      <c r="C119" s="282" t="s">
        <v>429</v>
      </c>
      <c r="D119" s="282">
        <f>Form_Responses19[[#Totals],[2. Что для Вас важно при выборе квартиры? По шкале от 1 до 5, 
где 1 – не важный, 5 – очень важный.  '[Инфраструктура (магазины, школы, детские сады)']]]</f>
        <v>3.2201834862385321</v>
      </c>
      <c r="E119" s="282">
        <v>3.2293577981651378</v>
      </c>
      <c r="AE119" s="235"/>
      <c r="AF119" s="234"/>
    </row>
    <row r="120" spans="1:32" ht="21">
      <c r="A120" s="6"/>
      <c r="C120" s="282" t="s">
        <v>566</v>
      </c>
      <c r="D120" s="282">
        <f>Form_Responses19[[#Totals],[2. Что для Вас важно при выборе квартиры? По шкале от 1 до 5, 
где 1 – не важный, 5 – очень важный.  '[Транспортная доступность и Близость к метро']]]</f>
        <v>3.522935779816514</v>
      </c>
      <c r="E120" s="282">
        <v>3.2477064220183487</v>
      </c>
      <c r="AE120" s="235"/>
      <c r="AF120" s="234"/>
    </row>
    <row r="121" spans="1:32" ht="21">
      <c r="A121" s="6"/>
      <c r="C121" s="282" t="s">
        <v>432</v>
      </c>
      <c r="D121" s="282">
        <f>Form_Responses19[[#Totals],[2. Что для Вас важно при выборе квартиры? По шкале от 1 до 5, 
где 1 – не важный, 5 – очень важный.  '[Дизайн ЖК']]]</f>
        <v>2.926605504587156</v>
      </c>
      <c r="E121" s="282">
        <v>3.3211009174311927</v>
      </c>
      <c r="AE121" s="235"/>
      <c r="AF121" s="234"/>
    </row>
    <row r="122" spans="1:32" ht="21">
      <c r="A122" s="6"/>
      <c r="C122" s="282" t="s">
        <v>567</v>
      </c>
      <c r="D122" s="282">
        <f>Form_Responses19[[#Totals],[2. Что для Вас важно при выборе квартиры? По шкале от 1 до 5, 
где 1 – не важный, 5 – очень важный.  '[Планировка квартиры']]]</f>
        <v>3.2660550458715596</v>
      </c>
      <c r="E122" s="282">
        <v>2.9541284403669725</v>
      </c>
      <c r="AE122" s="235"/>
      <c r="AF122" s="234"/>
    </row>
    <row r="123" spans="1:32" ht="21">
      <c r="A123" s="6"/>
      <c r="C123" s="282" t="s">
        <v>568</v>
      </c>
      <c r="D123" s="282">
        <f>Form_Responses19[[#Totals],[2. Что для Вас важно при выборе квартиры? По шкале от 1 до 5, 
где 1 – не важный, 5 – очень важный.  '[Придомовая территория']]]</f>
        <v>3.0642201834862384</v>
      </c>
      <c r="E123" s="282">
        <v>3.073394495412844</v>
      </c>
      <c r="AE123" s="235"/>
      <c r="AF123" s="234"/>
    </row>
    <row r="124" spans="1:32" ht="21">
      <c r="A124" s="6"/>
      <c r="C124" s="282" t="s">
        <v>500</v>
      </c>
      <c r="D124" s="282">
        <f>J111</f>
        <v>3.1009174311926606</v>
      </c>
      <c r="E124" s="282">
        <v>3.2844036697247705</v>
      </c>
      <c r="AE124" s="235"/>
      <c r="AF124" s="234"/>
    </row>
    <row r="125" spans="1:32" ht="21">
      <c r="A125" s="6"/>
      <c r="C125" s="282" t="s">
        <v>569</v>
      </c>
      <c r="D125" s="282">
        <f>Form_Responses19[[#Totals],[2. Что для Вас важно при выборе квартиры? По шкале от 1 до 5, 
где 1 – не важный, 5 – очень важный.  '[Наличие парковки']]]</f>
        <v>3.3027522935779818</v>
      </c>
      <c r="E125" s="282">
        <v>3.1559633027522938</v>
      </c>
      <c r="AE125" s="235"/>
      <c r="AF125" s="234"/>
    </row>
    <row r="126" spans="1:32" ht="21">
      <c r="A126" s="6"/>
      <c r="C126" s="282" t="s">
        <v>570</v>
      </c>
      <c r="D126" s="282">
        <f>Form_Responses19[[#Totals],[2. Что для Вас важно при выборе квартиры? По шкале от 1 до 5, 
где 1 – не важный, 5 – очень важный.  '[Сроки сдачи объекта']]]</f>
        <v>2.9541284403669725</v>
      </c>
      <c r="E126" s="282">
        <v>3.0550458715596331</v>
      </c>
      <c r="AE126" s="235"/>
      <c r="AF126" s="234"/>
    </row>
    <row r="127" spans="1:32" ht="15.6">
      <c r="A127" s="6"/>
      <c r="AE127" s="235"/>
      <c r="AF127" s="234"/>
    </row>
    <row r="128" spans="1:32" ht="15.6">
      <c r="A128" s="6"/>
      <c r="AE128" s="235"/>
      <c r="AF128" s="234"/>
    </row>
    <row r="129" spans="1:32" ht="15.6">
      <c r="A129" s="6"/>
      <c r="AE129" s="235"/>
      <c r="AF129" s="234"/>
    </row>
    <row r="130" spans="1:32" ht="15.6">
      <c r="A130" s="6"/>
      <c r="AE130" s="235"/>
      <c r="AF130" s="234"/>
    </row>
    <row r="131" spans="1:32" ht="15.6">
      <c r="A131" s="6"/>
      <c r="AE131" s="235"/>
      <c r="AF131" s="234"/>
    </row>
    <row r="132" spans="1:32" ht="15.6">
      <c r="A132" s="6"/>
      <c r="AE132" s="235"/>
      <c r="AF132" s="234"/>
    </row>
    <row r="133" spans="1:32" ht="15.6">
      <c r="A133" s="6"/>
      <c r="AE133" s="235"/>
      <c r="AF133" s="234"/>
    </row>
    <row r="134" spans="1:32" ht="15.6">
      <c r="A134" s="6"/>
      <c r="AE134" s="235"/>
      <c r="AF134" s="234"/>
    </row>
    <row r="135" spans="1:32" ht="15.6">
      <c r="A135" s="6"/>
      <c r="AE135" s="235"/>
      <c r="AF135" s="234"/>
    </row>
    <row r="136" spans="1:32" ht="15.6">
      <c r="A136" s="6"/>
      <c r="AE136" s="235"/>
      <c r="AF136" s="234"/>
    </row>
    <row r="137" spans="1:32" ht="15.6">
      <c r="A137" s="6"/>
      <c r="AE137" s="235"/>
      <c r="AF137" s="234"/>
    </row>
    <row r="138" spans="1:32" ht="15.6">
      <c r="A138" s="6"/>
      <c r="AE138" s="235"/>
      <c r="AF138" s="234"/>
    </row>
    <row r="139" spans="1:32" ht="15.6">
      <c r="A139" s="6"/>
      <c r="AE139" s="235"/>
      <c r="AF139" s="234"/>
    </row>
    <row r="140" spans="1:32" ht="15.6">
      <c r="A140" s="6"/>
      <c r="AE140" s="235"/>
      <c r="AF140" s="234"/>
    </row>
    <row r="141" spans="1:32" ht="15.6">
      <c r="A141" s="6"/>
      <c r="AE141" s="235"/>
      <c r="AF141" s="234"/>
    </row>
    <row r="142" spans="1:32" ht="15.6">
      <c r="A142" s="6"/>
      <c r="AE142" s="235"/>
      <c r="AF142" s="234"/>
    </row>
    <row r="143" spans="1:32" ht="15.6">
      <c r="A143" s="6"/>
      <c r="AE143" s="235"/>
      <c r="AF143" s="234"/>
    </row>
    <row r="144" spans="1:32" ht="15.6">
      <c r="A144" s="6"/>
      <c r="AE144" s="235"/>
      <c r="AF144" s="234"/>
    </row>
    <row r="145" spans="1:32" ht="15.6">
      <c r="A145" s="6"/>
      <c r="AE145" s="235"/>
      <c r="AF145" s="234"/>
    </row>
    <row r="146" spans="1:32" ht="15.6">
      <c r="A146" s="6"/>
      <c r="AE146" s="235"/>
      <c r="AF146" s="234"/>
    </row>
    <row r="147" spans="1:32" ht="15.6">
      <c r="A147" s="6"/>
      <c r="AE147" s="235"/>
      <c r="AF147" s="234"/>
    </row>
    <row r="148" spans="1:32" ht="15.6">
      <c r="A148" s="6"/>
      <c r="AE148" s="235"/>
      <c r="AF148" s="234"/>
    </row>
    <row r="149" spans="1:32" ht="15.6">
      <c r="A149" s="6"/>
      <c r="AE149" s="235"/>
      <c r="AF149" s="234"/>
    </row>
    <row r="150" spans="1:32" ht="15.6">
      <c r="A150" s="6"/>
      <c r="AE150" s="235"/>
      <c r="AF150" s="234"/>
    </row>
    <row r="151" spans="1:32" ht="15.6">
      <c r="A151" s="6"/>
      <c r="AE151" s="235"/>
      <c r="AF151" s="234"/>
    </row>
    <row r="152" spans="1:32" ht="15.6">
      <c r="A152" s="6"/>
      <c r="AE152" s="235"/>
      <c r="AF152" s="234"/>
    </row>
    <row r="153" spans="1:32" ht="15.6">
      <c r="A153" s="6"/>
      <c r="AE153" s="235"/>
      <c r="AF153" s="234"/>
    </row>
    <row r="154" spans="1:32" ht="15.6">
      <c r="A154" s="6"/>
      <c r="AE154" s="235"/>
      <c r="AF154" s="234"/>
    </row>
    <row r="155" spans="1:32" ht="15.6">
      <c r="A155" s="6"/>
      <c r="AE155" s="235"/>
      <c r="AF155" s="234"/>
    </row>
    <row r="156" spans="1:32" ht="15.6">
      <c r="A156" s="6"/>
      <c r="AE156" s="235"/>
      <c r="AF156" s="234"/>
    </row>
    <row r="157" spans="1:32" ht="15.6">
      <c r="A157" s="6"/>
      <c r="AE157" s="235"/>
      <c r="AF157" s="234"/>
    </row>
    <row r="158" spans="1:32" ht="15.6">
      <c r="A158" s="6"/>
      <c r="AE158" s="235"/>
      <c r="AF158" s="234"/>
    </row>
    <row r="159" spans="1:32" ht="15.6">
      <c r="A159" s="6"/>
      <c r="AE159" s="235"/>
      <c r="AF159" s="234"/>
    </row>
    <row r="160" spans="1:32" ht="15.6">
      <c r="A160" s="6"/>
      <c r="AE160" s="235"/>
      <c r="AF160" s="234"/>
    </row>
    <row r="161" spans="1:32" ht="15.6">
      <c r="A161" s="6"/>
      <c r="AE161" s="235"/>
      <c r="AF161" s="234"/>
    </row>
    <row r="162" spans="1:32" ht="15.6">
      <c r="A162" s="6"/>
      <c r="AE162" s="235"/>
      <c r="AF162" s="234"/>
    </row>
    <row r="163" spans="1:32" ht="15.6">
      <c r="A163" s="6"/>
      <c r="AE163" s="235"/>
      <c r="AF163" s="234"/>
    </row>
    <row r="164" spans="1:32" ht="15.6">
      <c r="A164" s="6"/>
      <c r="AE164" s="235"/>
      <c r="AF164" s="234"/>
    </row>
    <row r="165" spans="1:32" ht="15.6">
      <c r="A165" s="6"/>
      <c r="AE165" s="235"/>
      <c r="AF165" s="234"/>
    </row>
    <row r="166" spans="1:32" ht="15.6">
      <c r="A166" s="6"/>
      <c r="AE166" s="235"/>
      <c r="AF166" s="234"/>
    </row>
    <row r="167" spans="1:32" ht="15.6">
      <c r="A167" s="6"/>
      <c r="AE167" s="235"/>
      <c r="AF167" s="234"/>
    </row>
    <row r="168" spans="1:32" ht="15.6">
      <c r="A168" s="6"/>
      <c r="AE168" s="235"/>
      <c r="AF168" s="234"/>
    </row>
    <row r="169" spans="1:32" ht="15.6">
      <c r="A169" s="6"/>
      <c r="AE169" s="235"/>
      <c r="AF169" s="234"/>
    </row>
    <row r="170" spans="1:32" ht="15.6">
      <c r="A170" s="6"/>
      <c r="AE170" s="235"/>
      <c r="AF170" s="234"/>
    </row>
    <row r="171" spans="1:32" ht="15.6">
      <c r="A171" s="6"/>
      <c r="AE171" s="235"/>
      <c r="AF171" s="234"/>
    </row>
    <row r="172" spans="1:32" ht="15.6">
      <c r="A172" s="6"/>
      <c r="AE172" s="235"/>
      <c r="AF172" s="234"/>
    </row>
    <row r="173" spans="1:32" ht="15.6">
      <c r="A173" s="6"/>
      <c r="AE173" s="235"/>
      <c r="AF173" s="234"/>
    </row>
    <row r="174" spans="1:32" ht="15.6">
      <c r="A174" s="6"/>
      <c r="AE174" s="235"/>
      <c r="AF174" s="234"/>
    </row>
    <row r="175" spans="1:32" ht="15.6">
      <c r="A175" s="6"/>
      <c r="AE175" s="235"/>
      <c r="AF175" s="234"/>
    </row>
    <row r="176" spans="1:32" ht="15.6">
      <c r="A176" s="6"/>
      <c r="AE176" s="235"/>
      <c r="AF176" s="234"/>
    </row>
    <row r="177" spans="1:32" ht="15.6">
      <c r="A177" s="6"/>
      <c r="AE177" s="235"/>
      <c r="AF177" s="234"/>
    </row>
    <row r="178" spans="1:32" ht="15.6">
      <c r="A178" s="6"/>
      <c r="AE178" s="235"/>
      <c r="AF178" s="234"/>
    </row>
    <row r="179" spans="1:32" ht="15.6">
      <c r="A179" s="6"/>
      <c r="AE179" s="235"/>
      <c r="AF179" s="234"/>
    </row>
    <row r="180" spans="1:32" ht="15.6">
      <c r="A180" s="6"/>
      <c r="AE180" s="235"/>
      <c r="AF180" s="234"/>
    </row>
    <row r="181" spans="1:32" ht="15.6">
      <c r="A181" s="6"/>
      <c r="AE181" s="235"/>
      <c r="AF181" s="234"/>
    </row>
    <row r="182" spans="1:32" ht="15.6">
      <c r="A182" s="6"/>
      <c r="AE182" s="235"/>
      <c r="AF182" s="234"/>
    </row>
    <row r="183" spans="1:32" ht="15.6">
      <c r="A183" s="6"/>
      <c r="AE183" s="235"/>
      <c r="AF183" s="234"/>
    </row>
    <row r="184" spans="1:32" ht="15.6">
      <c r="A184" s="6"/>
      <c r="AE184" s="235"/>
      <c r="AF184" s="234"/>
    </row>
    <row r="185" spans="1:32" ht="15.6">
      <c r="A185" s="6"/>
      <c r="AE185" s="235"/>
      <c r="AF185" s="234"/>
    </row>
    <row r="186" spans="1:32" ht="15.6">
      <c r="A186" s="6"/>
      <c r="AE186" s="235"/>
      <c r="AF186" s="234"/>
    </row>
    <row r="187" spans="1:32" ht="15.6">
      <c r="A187" s="6"/>
      <c r="AE187" s="235"/>
      <c r="AF187" s="234"/>
    </row>
    <row r="188" spans="1:32" ht="15.6">
      <c r="A188" s="6"/>
      <c r="AE188" s="235"/>
      <c r="AF188" s="234"/>
    </row>
    <row r="189" spans="1:32" ht="15.6">
      <c r="A189" s="6"/>
      <c r="AE189" s="235"/>
      <c r="AF189" s="234"/>
    </row>
    <row r="190" spans="1:32" ht="15.6">
      <c r="A190" s="6"/>
      <c r="AE190" s="235"/>
      <c r="AF190" s="234"/>
    </row>
    <row r="191" spans="1:32" ht="15.6">
      <c r="A191" s="6"/>
      <c r="AE191" s="235"/>
      <c r="AF191" s="234"/>
    </row>
    <row r="192" spans="1:32" ht="15.6">
      <c r="A192" s="6"/>
      <c r="AE192" s="235"/>
      <c r="AF192" s="234"/>
    </row>
    <row r="193" spans="1:32" ht="15.6">
      <c r="A193" s="6"/>
      <c r="AE193" s="235"/>
      <c r="AF193" s="234"/>
    </row>
    <row r="194" spans="1:32" ht="15.6">
      <c r="A194" s="6"/>
      <c r="AE194" s="235"/>
      <c r="AF194" s="234"/>
    </row>
    <row r="195" spans="1:32" ht="15.6">
      <c r="A195" s="6"/>
      <c r="AE195" s="235"/>
      <c r="AF195" s="234"/>
    </row>
    <row r="196" spans="1:32" ht="15.6">
      <c r="A196" s="6"/>
      <c r="AE196" s="235"/>
      <c r="AF196" s="234"/>
    </row>
    <row r="197" spans="1:32" ht="15.6">
      <c r="A197" s="6"/>
      <c r="AE197" s="235"/>
      <c r="AF197" s="234"/>
    </row>
    <row r="198" spans="1:32" ht="15.6">
      <c r="A198" s="6"/>
      <c r="AE198" s="235"/>
      <c r="AF198" s="234"/>
    </row>
    <row r="199" spans="1:32" ht="15.6">
      <c r="A199" s="6"/>
      <c r="AE199" s="235"/>
      <c r="AF199" s="234"/>
    </row>
    <row r="200" spans="1:32" ht="15.6">
      <c r="A200" s="6"/>
      <c r="AE200" s="235"/>
      <c r="AF200" s="234"/>
    </row>
    <row r="201" spans="1:32" ht="15.6">
      <c r="A201" s="6"/>
      <c r="AE201" s="235"/>
      <c r="AF201" s="234"/>
    </row>
    <row r="202" spans="1:32" ht="15.6">
      <c r="A202" s="6"/>
      <c r="AE202" s="235"/>
      <c r="AF202" s="234"/>
    </row>
    <row r="203" spans="1:32" ht="15.6">
      <c r="A203" s="6"/>
      <c r="AE203" s="235"/>
      <c r="AF203" s="234"/>
    </row>
    <row r="204" spans="1:32" ht="15.6">
      <c r="A204" s="6"/>
      <c r="AE204" s="235"/>
      <c r="AF204" s="234"/>
    </row>
    <row r="205" spans="1:32" ht="15.6">
      <c r="A205" s="6"/>
      <c r="AE205" s="235"/>
      <c r="AF205" s="234"/>
    </row>
    <row r="206" spans="1:32" ht="15.6">
      <c r="A206" s="6"/>
      <c r="AE206" s="235"/>
      <c r="AF206" s="234"/>
    </row>
    <row r="207" spans="1:32" ht="15.6">
      <c r="A207" s="6"/>
      <c r="AE207" s="235"/>
      <c r="AF207" s="234"/>
    </row>
    <row r="208" spans="1:32" ht="15.6">
      <c r="A208" s="6"/>
      <c r="AE208" s="235"/>
      <c r="AF208" s="234"/>
    </row>
  </sheetData>
  <hyperlinks>
    <hyperlink ref="AC3" r:id="rId1" xr:uid="{50457AD2-6ADE-4576-A647-1EB72CD8C831}"/>
    <hyperlink ref="AC4" r:id="rId2" xr:uid="{536F6987-B7E3-4FD9-B391-1392075615B9}"/>
    <hyperlink ref="AC5" r:id="rId3" xr:uid="{563EE482-28EF-4CD8-AAD9-7DA7E6C3EDF7}"/>
    <hyperlink ref="AC7" r:id="rId4" xr:uid="{C5104403-A99F-4031-B76C-41D441051D0F}"/>
    <hyperlink ref="AC10" r:id="rId5" xr:uid="{0DDF8306-6D17-4114-9101-CFDF96EEBE8F}"/>
    <hyperlink ref="AC20" r:id="rId6" xr:uid="{3920121A-1EF0-4035-B7BD-76698098A084}"/>
    <hyperlink ref="AC22" r:id="rId7" xr:uid="{F38399D2-EC7F-45B4-8194-68A24E1CA38C}"/>
    <hyperlink ref="AC24" r:id="rId8" xr:uid="{3EB15C60-66E8-4D4A-9117-5DDA0A300183}"/>
    <hyperlink ref="AC26" r:id="rId9" xr:uid="{3FD0B6C2-D05A-4D70-826A-7EEAB6852597}"/>
    <hyperlink ref="AC27" r:id="rId10" xr:uid="{279A38C7-6F6F-4BCB-A78A-5B8AC38FB606}"/>
    <hyperlink ref="AC28" r:id="rId11" xr:uid="{B4C34AEE-7A1C-490F-AB7E-EEAA5DD93238}"/>
    <hyperlink ref="AC30" r:id="rId12" xr:uid="{661F6CCC-E8AF-4DB6-AC33-A3D57FA61DF2}"/>
    <hyperlink ref="AC35" r:id="rId13" xr:uid="{CF8C4693-741D-45BC-AA4F-8EDB27D91FFF}"/>
    <hyperlink ref="AC40" r:id="rId14" xr:uid="{FFEE063A-49E7-462D-A2B6-723236FC85B6}"/>
    <hyperlink ref="AC42" r:id="rId15" xr:uid="{E3D71091-ACA2-40E2-922B-A1AB6E26BCD0}"/>
    <hyperlink ref="AC46" r:id="rId16" xr:uid="{85F30323-1CA0-4602-817F-FF287E356535}"/>
    <hyperlink ref="AC47" r:id="rId17" xr:uid="{E5310D37-A07D-4E2A-B5E4-84FE25270D5B}"/>
    <hyperlink ref="AC48" r:id="rId18" xr:uid="{069860F3-4368-48A4-A397-239C59725446}"/>
    <hyperlink ref="AC49" r:id="rId19" xr:uid="{0E388A2E-2328-4A26-9392-F68BE39F6E96}"/>
    <hyperlink ref="AC50" r:id="rId20" xr:uid="{D7666ADD-D7DE-45FD-88D8-3F3EA18BB7E6}"/>
    <hyperlink ref="AC51" r:id="rId21" xr:uid="{39807A79-3DB3-42E9-92A9-28583542A067}"/>
    <hyperlink ref="AC52" r:id="rId22" xr:uid="{12A3B902-487E-4183-9C33-892B1F834D73}"/>
    <hyperlink ref="AC53" r:id="rId23" xr:uid="{A3AD7C3B-1C20-454C-AF38-587177FDFC80}"/>
    <hyperlink ref="AC54" r:id="rId24" xr:uid="{567ED160-C6DF-46DD-A2A9-8560E1CC5AAD}"/>
    <hyperlink ref="AC55" r:id="rId25" xr:uid="{333E45C0-9061-48A5-AC34-ABE346D33A15}"/>
    <hyperlink ref="AC56" r:id="rId26" xr:uid="{B458E256-3EB0-4D16-8AA4-0C97EF3ED888}"/>
    <hyperlink ref="AC57" r:id="rId27" xr:uid="{2E575710-6426-477B-BA2C-3D895F6ED1EF}"/>
    <hyperlink ref="AC58" r:id="rId28" xr:uid="{A6F06F3D-9B0B-4036-B7C2-155C510AB9D4}"/>
    <hyperlink ref="AC59" r:id="rId29" xr:uid="{00C970F6-9B74-4EE0-984C-468F49F3AA95}"/>
    <hyperlink ref="AC60" r:id="rId30" xr:uid="{D1922E66-1529-4A58-A834-15F1D75E77C7}"/>
    <hyperlink ref="AC61" r:id="rId31" xr:uid="{67AE216A-59E0-4A8A-AE00-8AF8363AEBD1}"/>
    <hyperlink ref="AC62" r:id="rId32" xr:uid="{9DBE5663-F6EE-445A-AF99-4E8F727EE485}"/>
    <hyperlink ref="AC63" r:id="rId33" xr:uid="{C5B267D5-1D95-4FF4-97CF-6EBA79F41FEC}"/>
    <hyperlink ref="AC64" r:id="rId34" xr:uid="{C713648F-CBE1-4AC9-88EE-9369369AA83F}"/>
    <hyperlink ref="AC65" r:id="rId35" xr:uid="{40A11DEE-C6EC-4FF9-9002-8CF346974B06}"/>
    <hyperlink ref="AC66" r:id="rId36" xr:uid="{8CDD21E2-90E5-44DC-A209-6CB8738E5673}"/>
    <hyperlink ref="AC67" r:id="rId37" xr:uid="{FA469E0A-7070-41B5-8E54-C4125D81E1D7}"/>
    <hyperlink ref="AC68" r:id="rId38" xr:uid="{6B07D857-B50A-42B7-8E63-A3A8922EDA4D}"/>
    <hyperlink ref="AC69" r:id="rId39" xr:uid="{F1EC99A0-1D96-475C-B197-BD279B2BE4E2}"/>
    <hyperlink ref="AC70" r:id="rId40" xr:uid="{5493A899-80CF-4E8D-846F-E3CD59E28740}"/>
    <hyperlink ref="AC71" r:id="rId41" xr:uid="{8E177878-E9F9-4BA1-995D-E80E2ADA26C3}"/>
    <hyperlink ref="AC72" r:id="rId42" xr:uid="{339440B1-5C39-430E-9CCD-D36F5647CFFB}"/>
    <hyperlink ref="AC73" r:id="rId43" xr:uid="{C9FF2468-68AA-429D-9D9E-7498B850E3C2}"/>
    <hyperlink ref="AC74" r:id="rId44" xr:uid="{84002851-1D9D-4B90-8A61-71E2C7E5C575}"/>
    <hyperlink ref="AC75" r:id="rId45" xr:uid="{992CC867-2FAF-4446-84A1-C756D61B83E2}"/>
    <hyperlink ref="AC76" r:id="rId46" xr:uid="{C8DA1EC9-3CB6-4AFA-932B-AFEA5A0CCBEB}"/>
    <hyperlink ref="AC77" r:id="rId47" xr:uid="{FF49E574-1F92-43B9-BB21-415DB448604F}"/>
    <hyperlink ref="AC78" r:id="rId48" xr:uid="{FD66A35F-D10B-42EC-BD1A-1D4A61B118B0}"/>
    <hyperlink ref="AC79" r:id="rId49" xr:uid="{3A864710-8099-43D6-9D3C-071E00BC6570}"/>
    <hyperlink ref="AC80" r:id="rId50" xr:uid="{0572104F-7967-4006-8E92-7354495F3828}"/>
    <hyperlink ref="AC81" r:id="rId51" xr:uid="{217EE929-39CC-4A0C-B490-8ED608A9703D}"/>
    <hyperlink ref="AC82" r:id="rId52" xr:uid="{21BA84C9-C70E-4237-B133-CF050509AAFD}"/>
    <hyperlink ref="AC83" r:id="rId53" xr:uid="{1D6C5525-CBE9-498A-A7E5-5D82E2FC1D62}"/>
    <hyperlink ref="AC84" r:id="rId54" xr:uid="{3B387A64-0571-4DA6-B1C4-1410A57FC57F}"/>
    <hyperlink ref="AC85" r:id="rId55" xr:uid="{F123010A-E822-4162-BCC2-56688798523C}"/>
    <hyperlink ref="AC86" r:id="rId56" xr:uid="{79054E2A-52CB-4871-869B-39A26E8EC25C}"/>
    <hyperlink ref="AC87" r:id="rId57" xr:uid="{B9E1D71E-1912-447F-9D3A-DC370FF94756}"/>
    <hyperlink ref="AC88" r:id="rId58" xr:uid="{3C38032E-4597-4E4A-A3F7-FF2C68D14643}"/>
    <hyperlink ref="AC89" r:id="rId59" xr:uid="{E00F63E0-4FC5-4AA0-99AF-BA4F5686DCC4}"/>
    <hyperlink ref="AC90" r:id="rId60" xr:uid="{5089F43B-0997-4950-8D6D-DED9A80D70F6}"/>
    <hyperlink ref="AC91" r:id="rId61" xr:uid="{905BC365-74F2-4DED-9671-5C7CEACEE8B2}"/>
    <hyperlink ref="AC92" r:id="rId62" xr:uid="{FE8D32F2-ED3B-41E8-9E3D-903C3997C2DE}"/>
    <hyperlink ref="AC93" r:id="rId63" xr:uid="{4B51D77F-52FD-47C3-8E70-486E6027716B}"/>
    <hyperlink ref="AC94" r:id="rId64" xr:uid="{D6B7E53B-5304-4076-83FD-42979EA304C0}"/>
    <hyperlink ref="AC95" r:id="rId65" xr:uid="{CC344236-51EF-4A4F-9654-1CE40146104C}"/>
    <hyperlink ref="AC96" r:id="rId66" xr:uid="{DC617857-AE3A-4B4A-A483-E59707B8988A}"/>
    <hyperlink ref="AC97" r:id="rId67" xr:uid="{A79ED07E-3B1F-4D63-A19B-C21BCFF34C9F}"/>
    <hyperlink ref="AC98" r:id="rId68" xr:uid="{31070C3F-3BC3-490F-9D27-480F1F25744C}"/>
    <hyperlink ref="AC99" r:id="rId69" xr:uid="{A4DD26E7-5E89-4BFB-AB8A-B2EEE8CCC7C2}"/>
    <hyperlink ref="AC100" r:id="rId70" xr:uid="{A1B8D359-3A6C-49A1-92CF-FEF35DE2CE8A}"/>
    <hyperlink ref="AC101" r:id="rId71" xr:uid="{38ECB0D1-469E-4AAF-B3ED-BD8A8C296B55}"/>
    <hyperlink ref="AC102" r:id="rId72" xr:uid="{961380AE-780A-4415-B4F9-8F643173A1A8}"/>
    <hyperlink ref="AC103" r:id="rId73" xr:uid="{D0AC05FB-C987-42A5-AB3D-9E35474ACE7D}"/>
    <hyperlink ref="AC104" r:id="rId74" xr:uid="{5195CC1D-DD89-4C4C-965F-3DEFF9D1662C}"/>
    <hyperlink ref="AC105" r:id="rId75" xr:uid="{882C5B69-5CD0-4F86-BF1E-C4D2EA73BDEE}"/>
    <hyperlink ref="AC106" r:id="rId76" xr:uid="{3A29AF25-5770-4925-B723-D6625D3E259A}"/>
    <hyperlink ref="AC107" r:id="rId77" xr:uid="{2B5D9322-EA1F-4ABC-BC65-7A504432191D}"/>
    <hyperlink ref="AC108" r:id="rId78" xr:uid="{CE2BDC38-37D6-4969-A0CB-BAF8457619C0}"/>
    <hyperlink ref="AC109" r:id="rId79" xr:uid="{3C1E9D11-D487-409D-A6DC-68C561358128}"/>
  </hyperlinks>
  <pageMargins left="0.7" right="0.7" top="0.75" bottom="0.75" header="0.3" footer="0.3"/>
  <drawing r:id="rId80"/>
  <tableParts count="1">
    <tablePart r:id="rId8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1D54F-4F2B-4556-9530-3575261DA429}">
  <sheetPr>
    <outlinePr summaryBelow="0" summaryRight="0"/>
  </sheetPr>
  <dimension ref="A1:AJ111"/>
  <sheetViews>
    <sheetView topLeftCell="A62" zoomScale="80" zoomScaleNormal="80" workbookViewId="0">
      <selection activeCell="K54" sqref="K54:K63"/>
    </sheetView>
  </sheetViews>
  <sheetFormatPr defaultColWidth="12.6640625" defaultRowHeight="15.75" customHeight="1"/>
  <cols>
    <col min="3" max="3" width="53.6640625" customWidth="1"/>
    <col min="11" max="11" width="24.21875" customWidth="1"/>
    <col min="12" max="12" width="15.88671875" customWidth="1"/>
    <col min="13" max="13" width="21.77734375" customWidth="1"/>
    <col min="14" max="14" width="42" customWidth="1"/>
    <col min="15" max="15" width="27.21875" customWidth="1"/>
    <col min="16" max="16" width="19.21875" customWidth="1"/>
    <col min="17" max="17" width="16.6640625" customWidth="1"/>
    <col min="18" max="18" width="23.21875" customWidth="1"/>
    <col min="19" max="19" width="16" customWidth="1"/>
    <col min="25" max="25" width="14.21875" customWidth="1"/>
    <col min="27" max="27" width="58.109375" customWidth="1"/>
    <col min="28" max="28" width="16.77734375" customWidth="1"/>
    <col min="29" max="29" width="20" customWidth="1"/>
    <col min="31" max="31" width="16.109375" customWidth="1"/>
    <col min="34" max="34" width="15.44140625" customWidth="1"/>
  </cols>
  <sheetData>
    <row r="1" spans="1:36" ht="15.6">
      <c r="A1" s="191" t="s">
        <v>459</v>
      </c>
      <c r="B1" s="190" t="s">
        <v>489</v>
      </c>
      <c r="C1" s="189" t="s">
        <v>488</v>
      </c>
      <c r="D1" s="189" t="s">
        <v>487</v>
      </c>
      <c r="E1" s="189" t="s">
        <v>486</v>
      </c>
      <c r="F1" s="189" t="s">
        <v>485</v>
      </c>
      <c r="G1" s="189" t="s">
        <v>484</v>
      </c>
      <c r="H1" s="189" t="s">
        <v>483</v>
      </c>
      <c r="I1" s="189" t="s">
        <v>482</v>
      </c>
      <c r="J1" s="189" t="s">
        <v>481</v>
      </c>
      <c r="K1" s="189" t="s">
        <v>480</v>
      </c>
      <c r="L1" s="189" t="s">
        <v>479</v>
      </c>
      <c r="M1" s="189" t="s">
        <v>478</v>
      </c>
      <c r="N1" s="189" t="s">
        <v>477</v>
      </c>
      <c r="O1" s="190" t="s">
        <v>476</v>
      </c>
      <c r="P1" s="189" t="s">
        <v>475</v>
      </c>
      <c r="Q1" s="189" t="s">
        <v>474</v>
      </c>
      <c r="R1" s="189" t="s">
        <v>473</v>
      </c>
      <c r="S1" s="189" t="s">
        <v>472</v>
      </c>
      <c r="T1" s="189" t="s">
        <v>471</v>
      </c>
      <c r="U1" s="189" t="s">
        <v>470</v>
      </c>
      <c r="V1" s="189" t="s">
        <v>469</v>
      </c>
      <c r="W1" s="189" t="s">
        <v>468</v>
      </c>
      <c r="X1" s="189" t="s">
        <v>467</v>
      </c>
      <c r="Y1" s="189" t="s">
        <v>466</v>
      </c>
      <c r="Z1" s="189" t="s">
        <v>465</v>
      </c>
      <c r="AA1" s="190" t="s">
        <v>464</v>
      </c>
      <c r="AB1" s="189" t="s">
        <v>463</v>
      </c>
      <c r="AC1" s="189" t="s">
        <v>462</v>
      </c>
      <c r="AD1" s="188" t="s">
        <v>461</v>
      </c>
      <c r="AE1" s="186" t="s">
        <v>460</v>
      </c>
      <c r="AF1" s="187" t="s">
        <v>459</v>
      </c>
      <c r="AG1" s="186" t="s">
        <v>458</v>
      </c>
      <c r="AH1" s="186" t="s">
        <v>457</v>
      </c>
      <c r="AI1" s="186" t="s">
        <v>456</v>
      </c>
      <c r="AJ1" s="185" t="s">
        <v>455</v>
      </c>
    </row>
    <row r="2" spans="1:36" ht="224.4">
      <c r="A2" s="184" t="s">
        <v>0</v>
      </c>
      <c r="B2" s="183" t="s">
        <v>1</v>
      </c>
      <c r="C2" s="182" t="s">
        <v>2</v>
      </c>
      <c r="D2" s="182" t="s">
        <v>3</v>
      </c>
      <c r="E2" s="182" t="s">
        <v>4</v>
      </c>
      <c r="F2" s="182" t="s">
        <v>5</v>
      </c>
      <c r="G2" s="182" t="s">
        <v>6</v>
      </c>
      <c r="H2" s="182" t="s">
        <v>7</v>
      </c>
      <c r="I2" s="182" t="s">
        <v>8</v>
      </c>
      <c r="J2" s="182" t="s">
        <v>9</v>
      </c>
      <c r="K2" s="182" t="s">
        <v>10</v>
      </c>
      <c r="L2" s="182" t="s">
        <v>11</v>
      </c>
      <c r="M2" s="182" t="s">
        <v>12</v>
      </c>
      <c r="N2" s="182" t="s">
        <v>13</v>
      </c>
      <c r="O2" s="181" t="s">
        <v>14</v>
      </c>
      <c r="P2" s="182" t="s">
        <v>15</v>
      </c>
      <c r="Q2" s="182" t="s">
        <v>16</v>
      </c>
      <c r="R2" s="182" t="s">
        <v>17</v>
      </c>
      <c r="S2" s="182" t="s">
        <v>18</v>
      </c>
      <c r="T2" s="182" t="s">
        <v>19</v>
      </c>
      <c r="U2" s="182" t="s">
        <v>20</v>
      </c>
      <c r="V2" s="182" t="s">
        <v>21</v>
      </c>
      <c r="W2" s="182" t="s">
        <v>22</v>
      </c>
      <c r="X2" s="182" t="s">
        <v>23</v>
      </c>
      <c r="Y2" s="182" t="s">
        <v>24</v>
      </c>
      <c r="Z2" s="182" t="s">
        <v>25</v>
      </c>
      <c r="AA2" s="181" t="s">
        <v>26</v>
      </c>
      <c r="AB2" s="180" t="s">
        <v>27</v>
      </c>
      <c r="AC2" s="180" t="s">
        <v>28</v>
      </c>
      <c r="AD2" s="179" t="s">
        <v>454</v>
      </c>
      <c r="AE2" s="178" t="s">
        <v>29</v>
      </c>
      <c r="AF2" s="178"/>
      <c r="AG2" s="178"/>
      <c r="AH2" s="177"/>
      <c r="AI2" s="176"/>
      <c r="AJ2" s="175"/>
    </row>
    <row r="3" spans="1:36" ht="15">
      <c r="A3" s="3">
        <v>45772.457257048613</v>
      </c>
      <c r="B3" s="173" t="s">
        <v>50</v>
      </c>
      <c r="C3" s="4">
        <v>5</v>
      </c>
      <c r="D3" s="4">
        <v>5</v>
      </c>
      <c r="E3" s="4">
        <v>5</v>
      </c>
      <c r="F3" s="4">
        <v>5</v>
      </c>
      <c r="G3" s="4">
        <v>5</v>
      </c>
      <c r="H3" s="4">
        <v>5</v>
      </c>
      <c r="I3" s="4">
        <v>5</v>
      </c>
      <c r="J3" s="4">
        <v>5</v>
      </c>
      <c r="K3" s="4">
        <v>5</v>
      </c>
      <c r="L3" s="4">
        <v>5</v>
      </c>
      <c r="M3" s="4" t="s">
        <v>40</v>
      </c>
      <c r="N3" s="4" t="s">
        <v>51</v>
      </c>
      <c r="O3" s="4" t="s">
        <v>42</v>
      </c>
      <c r="P3" s="4">
        <v>1</v>
      </c>
      <c r="Q3" s="4">
        <v>5</v>
      </c>
      <c r="R3" s="4">
        <v>5</v>
      </c>
      <c r="S3" s="4">
        <v>5</v>
      </c>
      <c r="T3" s="4">
        <v>5</v>
      </c>
      <c r="U3" s="4">
        <v>5</v>
      </c>
      <c r="V3" s="4">
        <v>5</v>
      </c>
      <c r="W3" s="4">
        <v>5</v>
      </c>
      <c r="X3" s="4">
        <v>5</v>
      </c>
      <c r="Y3" s="4">
        <v>0</v>
      </c>
      <c r="Z3" s="4" t="s">
        <v>52</v>
      </c>
      <c r="AA3" s="4" t="s">
        <v>53</v>
      </c>
      <c r="AB3" s="5" t="s">
        <v>54</v>
      </c>
      <c r="AC3" s="4" t="s">
        <v>36</v>
      </c>
      <c r="AD3" s="151" t="s">
        <v>49</v>
      </c>
      <c r="AE3" s="150" t="s">
        <v>38</v>
      </c>
      <c r="AF3" s="150">
        <v>18</v>
      </c>
      <c r="AG3" s="150">
        <v>25</v>
      </c>
      <c r="AH3" s="150"/>
      <c r="AI3" s="150"/>
      <c r="AJ3" s="149"/>
    </row>
    <row r="4" spans="1:36" ht="15">
      <c r="A4" s="1">
        <v>45772.457277905094</v>
      </c>
      <c r="B4" s="174" t="s">
        <v>50</v>
      </c>
      <c r="C4" s="2">
        <v>5</v>
      </c>
      <c r="D4" s="2">
        <v>5</v>
      </c>
      <c r="E4" s="2">
        <v>5</v>
      </c>
      <c r="F4" s="2">
        <v>5</v>
      </c>
      <c r="G4" s="2">
        <v>4</v>
      </c>
      <c r="H4" s="2">
        <v>4</v>
      </c>
      <c r="I4" s="2">
        <v>3</v>
      </c>
      <c r="J4" s="2">
        <v>3</v>
      </c>
      <c r="K4" s="2">
        <v>3</v>
      </c>
      <c r="L4" s="2">
        <v>3</v>
      </c>
      <c r="M4" s="2" t="s">
        <v>31</v>
      </c>
      <c r="N4" s="2" t="s">
        <v>41</v>
      </c>
      <c r="O4" s="2" t="s">
        <v>42</v>
      </c>
      <c r="P4" s="2">
        <v>4</v>
      </c>
      <c r="Q4" s="2">
        <v>4</v>
      </c>
      <c r="R4" s="2">
        <v>4</v>
      </c>
      <c r="S4" s="2">
        <v>5</v>
      </c>
      <c r="T4" s="2">
        <v>4</v>
      </c>
      <c r="U4" s="2">
        <v>3</v>
      </c>
      <c r="V4" s="2">
        <v>4</v>
      </c>
      <c r="W4" s="2">
        <v>4</v>
      </c>
      <c r="X4" s="2">
        <v>3</v>
      </c>
      <c r="Y4" s="2">
        <v>7</v>
      </c>
      <c r="Z4" s="2"/>
      <c r="AA4" s="2" t="s">
        <v>55</v>
      </c>
      <c r="AB4" s="2" t="s">
        <v>56</v>
      </c>
      <c r="AC4" s="2" t="s">
        <v>36</v>
      </c>
      <c r="AD4" s="148" t="s">
        <v>37</v>
      </c>
      <c r="AE4" s="147" t="s">
        <v>38</v>
      </c>
      <c r="AF4" s="147">
        <v>18</v>
      </c>
      <c r="AG4" s="147">
        <v>25</v>
      </c>
      <c r="AH4" s="147"/>
      <c r="AI4" s="147"/>
      <c r="AJ4" s="146"/>
    </row>
    <row r="5" spans="1:36" ht="15">
      <c r="A5" s="3">
        <v>45772.458249108793</v>
      </c>
      <c r="B5" s="173" t="s">
        <v>50</v>
      </c>
      <c r="C5" s="4">
        <v>5</v>
      </c>
      <c r="D5" s="4">
        <v>5</v>
      </c>
      <c r="E5" s="4">
        <v>5</v>
      </c>
      <c r="F5" s="4">
        <v>5</v>
      </c>
      <c r="G5" s="4">
        <v>2</v>
      </c>
      <c r="H5" s="4">
        <v>3</v>
      </c>
      <c r="I5" s="4">
        <v>4</v>
      </c>
      <c r="J5" s="4">
        <v>4</v>
      </c>
      <c r="K5" s="4">
        <v>4</v>
      </c>
      <c r="L5" s="4">
        <v>2</v>
      </c>
      <c r="M5" s="4" t="s">
        <v>57</v>
      </c>
      <c r="N5" s="4" t="s">
        <v>32</v>
      </c>
      <c r="O5" s="4" t="s">
        <v>42</v>
      </c>
      <c r="P5" s="4">
        <v>3</v>
      </c>
      <c r="Q5" s="4">
        <v>3</v>
      </c>
      <c r="R5" s="4">
        <v>4</v>
      </c>
      <c r="S5" s="4">
        <v>3</v>
      </c>
      <c r="T5" s="4">
        <v>3</v>
      </c>
      <c r="U5" s="4">
        <v>4</v>
      </c>
      <c r="V5" s="4">
        <v>3</v>
      </c>
      <c r="W5" s="4">
        <v>4</v>
      </c>
      <c r="X5" s="4">
        <v>4</v>
      </c>
      <c r="Y5" s="4">
        <v>7</v>
      </c>
      <c r="Z5" s="4" t="s">
        <v>58</v>
      </c>
      <c r="AA5" s="4" t="s">
        <v>59</v>
      </c>
      <c r="AB5" s="5" t="s">
        <v>48</v>
      </c>
      <c r="AC5" s="4" t="s">
        <v>36</v>
      </c>
      <c r="AD5" s="151" t="s">
        <v>37</v>
      </c>
      <c r="AE5" s="150" t="s">
        <v>38</v>
      </c>
      <c r="AF5" s="150">
        <v>18</v>
      </c>
      <c r="AG5" s="150">
        <v>25</v>
      </c>
      <c r="AH5" s="150"/>
      <c r="AI5" s="150"/>
      <c r="AJ5" s="149"/>
    </row>
    <row r="6" spans="1:36" ht="15">
      <c r="A6" s="1">
        <v>45772.459144641209</v>
      </c>
      <c r="B6" s="174" t="s">
        <v>50</v>
      </c>
      <c r="C6" s="2">
        <v>3</v>
      </c>
      <c r="D6" s="2">
        <v>4</v>
      </c>
      <c r="E6" s="2">
        <v>4</v>
      </c>
      <c r="F6" s="2">
        <v>4</v>
      </c>
      <c r="G6" s="2">
        <v>4</v>
      </c>
      <c r="H6" s="2">
        <v>4</v>
      </c>
      <c r="I6" s="2">
        <v>3</v>
      </c>
      <c r="J6" s="2">
        <v>4</v>
      </c>
      <c r="K6" s="2">
        <v>2</v>
      </c>
      <c r="L6" s="2">
        <v>3</v>
      </c>
      <c r="M6" s="2" t="s">
        <v>40</v>
      </c>
      <c r="N6" s="2" t="s">
        <v>41</v>
      </c>
      <c r="O6" s="2" t="s">
        <v>60</v>
      </c>
      <c r="P6" s="2">
        <v>3</v>
      </c>
      <c r="Q6" s="2">
        <v>5</v>
      </c>
      <c r="R6" s="2">
        <v>4</v>
      </c>
      <c r="S6" s="2">
        <v>5</v>
      </c>
      <c r="T6" s="2">
        <v>4</v>
      </c>
      <c r="U6" s="2">
        <v>2</v>
      </c>
      <c r="V6" s="2">
        <v>4</v>
      </c>
      <c r="W6" s="2">
        <v>3</v>
      </c>
      <c r="X6" s="2">
        <v>3</v>
      </c>
      <c r="Y6" s="2">
        <v>5</v>
      </c>
      <c r="Z6" s="2"/>
      <c r="AA6" s="2" t="s">
        <v>61</v>
      </c>
      <c r="AB6" s="2" t="s">
        <v>62</v>
      </c>
      <c r="AC6" s="2" t="s">
        <v>36</v>
      </c>
      <c r="AD6" s="148" t="s">
        <v>37</v>
      </c>
      <c r="AE6" s="147" t="s">
        <v>38</v>
      </c>
      <c r="AF6" s="147">
        <v>18</v>
      </c>
      <c r="AG6" s="147">
        <v>25</v>
      </c>
      <c r="AH6" s="147"/>
      <c r="AI6" s="147"/>
      <c r="AJ6" s="146"/>
    </row>
    <row r="7" spans="1:36" ht="15">
      <c r="A7" s="3">
        <v>45772.459262025463</v>
      </c>
      <c r="B7" s="173" t="s">
        <v>50</v>
      </c>
      <c r="C7" s="4">
        <v>5</v>
      </c>
      <c r="D7" s="4">
        <v>5</v>
      </c>
      <c r="E7" s="4">
        <v>5</v>
      </c>
      <c r="F7" s="4">
        <v>5</v>
      </c>
      <c r="G7" s="4">
        <v>3</v>
      </c>
      <c r="H7" s="4">
        <v>4</v>
      </c>
      <c r="I7" s="4">
        <v>4</v>
      </c>
      <c r="J7" s="4">
        <v>4</v>
      </c>
      <c r="K7" s="4">
        <v>4</v>
      </c>
      <c r="L7" s="4">
        <v>4</v>
      </c>
      <c r="M7" s="4" t="s">
        <v>31</v>
      </c>
      <c r="N7" s="4" t="s">
        <v>41</v>
      </c>
      <c r="O7" s="4" t="s">
        <v>33</v>
      </c>
      <c r="P7" s="4">
        <v>2</v>
      </c>
      <c r="Q7" s="4">
        <v>4</v>
      </c>
      <c r="R7" s="4">
        <v>2</v>
      </c>
      <c r="S7" s="4">
        <v>3</v>
      </c>
      <c r="T7" s="4">
        <v>3</v>
      </c>
      <c r="U7" s="4">
        <v>4</v>
      </c>
      <c r="V7" s="4">
        <v>3</v>
      </c>
      <c r="W7" s="4">
        <v>4</v>
      </c>
      <c r="X7" s="4">
        <v>3</v>
      </c>
      <c r="Y7" s="4">
        <v>5</v>
      </c>
      <c r="Z7" s="4"/>
      <c r="AA7" s="4" t="s">
        <v>34</v>
      </c>
      <c r="AB7" s="4" t="s">
        <v>63</v>
      </c>
      <c r="AC7" s="4" t="s">
        <v>36</v>
      </c>
      <c r="AD7" s="151" t="s">
        <v>37</v>
      </c>
      <c r="AE7" s="150" t="s">
        <v>38</v>
      </c>
      <c r="AF7" s="150">
        <v>18</v>
      </c>
      <c r="AG7" s="150">
        <v>25</v>
      </c>
      <c r="AH7" s="150"/>
      <c r="AI7" s="150"/>
      <c r="AJ7" s="149"/>
    </row>
    <row r="8" spans="1:36" ht="15">
      <c r="A8" s="1">
        <v>45772.462300219908</v>
      </c>
      <c r="B8" s="174" t="s">
        <v>50</v>
      </c>
      <c r="C8" s="2">
        <v>4</v>
      </c>
      <c r="D8" s="2">
        <v>4</v>
      </c>
      <c r="E8" s="2">
        <v>4</v>
      </c>
      <c r="F8" s="2">
        <v>3</v>
      </c>
      <c r="G8" s="2">
        <v>4</v>
      </c>
      <c r="H8" s="2">
        <v>5</v>
      </c>
      <c r="I8" s="2">
        <v>3</v>
      </c>
      <c r="J8" s="2">
        <v>4</v>
      </c>
      <c r="K8" s="2">
        <v>4</v>
      </c>
      <c r="L8" s="2">
        <v>2</v>
      </c>
      <c r="M8" s="2" t="s">
        <v>40</v>
      </c>
      <c r="N8" s="2" t="s">
        <v>41</v>
      </c>
      <c r="O8" s="2" t="s">
        <v>33</v>
      </c>
      <c r="P8" s="2">
        <v>3</v>
      </c>
      <c r="Q8" s="2">
        <v>3</v>
      </c>
      <c r="R8" s="2">
        <v>3</v>
      </c>
      <c r="S8" s="2">
        <v>4</v>
      </c>
      <c r="T8" s="2">
        <v>3</v>
      </c>
      <c r="U8" s="2">
        <v>3</v>
      </c>
      <c r="V8" s="2">
        <v>4</v>
      </c>
      <c r="W8" s="2">
        <v>3</v>
      </c>
      <c r="X8" s="2">
        <v>4</v>
      </c>
      <c r="Y8" s="2"/>
      <c r="Z8" s="2"/>
      <c r="AA8" s="2" t="s">
        <v>64</v>
      </c>
      <c r="AB8" s="172" t="s">
        <v>44</v>
      </c>
      <c r="AC8" s="2" t="s">
        <v>36</v>
      </c>
      <c r="AD8" s="148" t="s">
        <v>37</v>
      </c>
      <c r="AE8" s="147" t="s">
        <v>38</v>
      </c>
      <c r="AF8" s="147">
        <v>18</v>
      </c>
      <c r="AG8" s="147">
        <v>25</v>
      </c>
      <c r="AH8" s="147"/>
      <c r="AI8" s="147"/>
      <c r="AJ8" s="146"/>
    </row>
    <row r="9" spans="1:36" ht="15">
      <c r="A9" s="3">
        <v>45772.469044780097</v>
      </c>
      <c r="B9" s="173" t="s">
        <v>50</v>
      </c>
      <c r="C9" s="4">
        <v>4</v>
      </c>
      <c r="D9" s="4">
        <v>5</v>
      </c>
      <c r="E9" s="4">
        <v>4</v>
      </c>
      <c r="F9" s="4">
        <v>4</v>
      </c>
      <c r="G9" s="4">
        <v>3</v>
      </c>
      <c r="H9" s="4">
        <v>3</v>
      </c>
      <c r="I9" s="4">
        <v>3</v>
      </c>
      <c r="J9" s="4">
        <v>3</v>
      </c>
      <c r="K9" s="4">
        <v>4</v>
      </c>
      <c r="L9" s="4">
        <v>3</v>
      </c>
      <c r="M9" s="4" t="s">
        <v>31</v>
      </c>
      <c r="N9" s="4" t="s">
        <v>41</v>
      </c>
      <c r="O9" s="4" t="s">
        <v>42</v>
      </c>
      <c r="P9" s="4">
        <v>3</v>
      </c>
      <c r="Q9" s="4">
        <v>3</v>
      </c>
      <c r="R9" s="4">
        <v>3</v>
      </c>
      <c r="S9" s="4">
        <v>3</v>
      </c>
      <c r="T9" s="4">
        <v>3</v>
      </c>
      <c r="U9" s="4">
        <v>3</v>
      </c>
      <c r="V9" s="4">
        <v>3</v>
      </c>
      <c r="W9" s="4">
        <v>3</v>
      </c>
      <c r="X9" s="4">
        <v>3</v>
      </c>
      <c r="Y9" s="4">
        <v>5</v>
      </c>
      <c r="Z9" s="4" t="s">
        <v>65</v>
      </c>
      <c r="AA9" s="4" t="s">
        <v>66</v>
      </c>
      <c r="AB9" s="4" t="s">
        <v>67</v>
      </c>
      <c r="AC9" s="4" t="s">
        <v>36</v>
      </c>
      <c r="AD9" s="151" t="s">
        <v>37</v>
      </c>
      <c r="AE9" s="150" t="s">
        <v>38</v>
      </c>
      <c r="AF9" s="150">
        <v>18</v>
      </c>
      <c r="AG9" s="150">
        <v>25</v>
      </c>
      <c r="AH9" s="150"/>
      <c r="AI9" s="150"/>
      <c r="AJ9" s="149"/>
    </row>
    <row r="10" spans="1:36" ht="15">
      <c r="A10" s="1">
        <v>45772.501394016203</v>
      </c>
      <c r="B10" s="174" t="s">
        <v>50</v>
      </c>
      <c r="C10" s="2">
        <v>5</v>
      </c>
      <c r="D10" s="2">
        <v>5</v>
      </c>
      <c r="E10" s="2">
        <v>3</v>
      </c>
      <c r="F10" s="2">
        <v>4</v>
      </c>
      <c r="G10" s="2">
        <v>3</v>
      </c>
      <c r="H10" s="2">
        <v>3</v>
      </c>
      <c r="I10" s="2">
        <v>4</v>
      </c>
      <c r="J10" s="2">
        <v>4</v>
      </c>
      <c r="K10" s="2">
        <v>4</v>
      </c>
      <c r="L10" s="2">
        <v>1</v>
      </c>
      <c r="M10" s="2" t="s">
        <v>31</v>
      </c>
      <c r="N10" s="2" t="s">
        <v>32</v>
      </c>
      <c r="O10" s="2" t="s">
        <v>33</v>
      </c>
      <c r="P10" s="2">
        <v>4</v>
      </c>
      <c r="Q10" s="2">
        <v>5</v>
      </c>
      <c r="R10" s="2">
        <v>5</v>
      </c>
      <c r="S10" s="2">
        <v>5</v>
      </c>
      <c r="T10" s="2">
        <v>5</v>
      </c>
      <c r="U10" s="2">
        <v>5</v>
      </c>
      <c r="V10" s="2">
        <v>4</v>
      </c>
      <c r="W10" s="2">
        <v>5</v>
      </c>
      <c r="X10" s="2">
        <v>1</v>
      </c>
      <c r="Y10" s="2">
        <v>8</v>
      </c>
      <c r="Z10" s="2"/>
      <c r="AA10" s="2" t="s">
        <v>68</v>
      </c>
      <c r="AB10" s="2" t="s">
        <v>62</v>
      </c>
      <c r="AC10" s="2" t="s">
        <v>36</v>
      </c>
      <c r="AD10" s="148" t="s">
        <v>37</v>
      </c>
      <c r="AE10" s="147" t="s">
        <v>38</v>
      </c>
      <c r="AF10" s="147">
        <v>18</v>
      </c>
      <c r="AG10" s="147">
        <v>25</v>
      </c>
      <c r="AH10" s="147"/>
      <c r="AI10" s="147"/>
      <c r="AJ10" s="146"/>
    </row>
    <row r="11" spans="1:36" ht="15">
      <c r="A11" s="3">
        <v>45772.50339622685</v>
      </c>
      <c r="B11" s="173" t="s">
        <v>50</v>
      </c>
      <c r="C11" s="4">
        <v>5</v>
      </c>
      <c r="D11" s="4">
        <v>5</v>
      </c>
      <c r="E11" s="4">
        <v>5</v>
      </c>
      <c r="F11" s="4">
        <v>5</v>
      </c>
      <c r="G11" s="4">
        <v>4</v>
      </c>
      <c r="H11" s="4">
        <v>4</v>
      </c>
      <c r="I11" s="4">
        <v>4</v>
      </c>
      <c r="J11" s="4">
        <v>4</v>
      </c>
      <c r="K11" s="4">
        <v>3</v>
      </c>
      <c r="L11" s="4">
        <v>4</v>
      </c>
      <c r="M11" s="4" t="s">
        <v>57</v>
      </c>
      <c r="N11" s="4" t="s">
        <v>32</v>
      </c>
      <c r="O11" s="4" t="s">
        <v>69</v>
      </c>
      <c r="P11" s="4">
        <v>3</v>
      </c>
      <c r="Q11" s="4">
        <v>5</v>
      </c>
      <c r="R11" s="4">
        <v>5</v>
      </c>
      <c r="S11" s="4">
        <v>5</v>
      </c>
      <c r="T11" s="4">
        <v>4</v>
      </c>
      <c r="U11" s="4">
        <v>5</v>
      </c>
      <c r="V11" s="4">
        <v>5</v>
      </c>
      <c r="W11" s="4">
        <v>5</v>
      </c>
      <c r="X11" s="4">
        <v>3</v>
      </c>
      <c r="Y11" s="4">
        <v>9</v>
      </c>
      <c r="Z11" s="4"/>
      <c r="AA11" s="4" t="s">
        <v>70</v>
      </c>
      <c r="AB11" s="4" t="s">
        <v>71</v>
      </c>
      <c r="AC11" s="4" t="s">
        <v>36</v>
      </c>
      <c r="AD11" s="151" t="s">
        <v>37</v>
      </c>
      <c r="AE11" s="150" t="s">
        <v>38</v>
      </c>
      <c r="AF11" s="150">
        <v>18</v>
      </c>
      <c r="AG11" s="150">
        <v>25</v>
      </c>
      <c r="AH11" s="150"/>
      <c r="AI11" s="150"/>
      <c r="AJ11" s="149"/>
    </row>
    <row r="12" spans="1:36" ht="15">
      <c r="A12" s="1">
        <v>45772.513137430557</v>
      </c>
      <c r="B12" s="174" t="s">
        <v>50</v>
      </c>
      <c r="C12" s="2">
        <v>5</v>
      </c>
      <c r="D12" s="2">
        <v>5</v>
      </c>
      <c r="E12" s="2">
        <v>5</v>
      </c>
      <c r="F12" s="2">
        <v>5</v>
      </c>
      <c r="G12" s="2">
        <v>4</v>
      </c>
      <c r="H12" s="2">
        <v>3</v>
      </c>
      <c r="I12" s="2">
        <v>3</v>
      </c>
      <c r="J12" s="2">
        <v>4</v>
      </c>
      <c r="K12" s="2">
        <v>4</v>
      </c>
      <c r="L12" s="2">
        <v>4</v>
      </c>
      <c r="M12" s="2" t="s">
        <v>40</v>
      </c>
      <c r="N12" s="2" t="s">
        <v>51</v>
      </c>
      <c r="O12" s="2" t="s">
        <v>42</v>
      </c>
      <c r="P12" s="2">
        <v>1</v>
      </c>
      <c r="Q12" s="2">
        <v>4</v>
      </c>
      <c r="R12" s="2">
        <v>3</v>
      </c>
      <c r="S12" s="2">
        <v>5</v>
      </c>
      <c r="T12" s="2">
        <v>2</v>
      </c>
      <c r="U12" s="2">
        <v>5</v>
      </c>
      <c r="V12" s="2">
        <v>4</v>
      </c>
      <c r="W12" s="2">
        <v>4</v>
      </c>
      <c r="X12" s="2">
        <v>5</v>
      </c>
      <c r="Y12" s="2">
        <v>5</v>
      </c>
      <c r="Z12" s="2" t="s">
        <v>72</v>
      </c>
      <c r="AA12" s="2" t="s">
        <v>73</v>
      </c>
      <c r="AB12" s="2"/>
      <c r="AC12" s="2" t="s">
        <v>36</v>
      </c>
      <c r="AD12" s="148" t="s">
        <v>37</v>
      </c>
      <c r="AE12" s="147" t="s">
        <v>38</v>
      </c>
      <c r="AF12" s="147">
        <v>18</v>
      </c>
      <c r="AG12" s="147">
        <v>25</v>
      </c>
      <c r="AH12" s="147"/>
      <c r="AI12" s="147"/>
      <c r="AJ12" s="146"/>
    </row>
    <row r="13" spans="1:36" ht="15">
      <c r="A13" s="3">
        <v>45772.550467303241</v>
      </c>
      <c r="B13" s="174" t="s">
        <v>50</v>
      </c>
      <c r="C13" s="4">
        <v>5</v>
      </c>
      <c r="D13" s="4">
        <v>5</v>
      </c>
      <c r="E13" s="4">
        <v>5</v>
      </c>
      <c r="F13" s="4">
        <v>5</v>
      </c>
      <c r="G13" s="4">
        <v>4</v>
      </c>
      <c r="H13" s="4">
        <v>4</v>
      </c>
      <c r="I13" s="4">
        <v>4</v>
      </c>
      <c r="J13" s="4">
        <v>3</v>
      </c>
      <c r="K13" s="4">
        <v>2</v>
      </c>
      <c r="L13" s="4">
        <v>4</v>
      </c>
      <c r="M13" s="4" t="s">
        <v>40</v>
      </c>
      <c r="N13" s="4" t="s">
        <v>32</v>
      </c>
      <c r="O13" s="4" t="s">
        <v>69</v>
      </c>
      <c r="P13" s="4">
        <v>4</v>
      </c>
      <c r="Q13" s="4">
        <v>4</v>
      </c>
      <c r="R13" s="4">
        <v>4</v>
      </c>
      <c r="S13" s="4">
        <v>4</v>
      </c>
      <c r="T13" s="4">
        <v>4</v>
      </c>
      <c r="U13" s="4">
        <v>4</v>
      </c>
      <c r="V13" s="4">
        <v>4</v>
      </c>
      <c r="W13" s="4">
        <v>4</v>
      </c>
      <c r="X13" s="4">
        <v>4</v>
      </c>
      <c r="Y13" s="4">
        <v>7</v>
      </c>
      <c r="Z13" s="4"/>
      <c r="AA13" s="4" t="s">
        <v>66</v>
      </c>
      <c r="AB13" s="4" t="s">
        <v>75</v>
      </c>
      <c r="AC13" s="4"/>
      <c r="AD13" s="151" t="s">
        <v>49</v>
      </c>
      <c r="AE13" s="150" t="s">
        <v>38</v>
      </c>
      <c r="AF13" s="150">
        <v>18</v>
      </c>
      <c r="AG13" s="150">
        <v>25</v>
      </c>
      <c r="AH13" s="150"/>
      <c r="AI13" s="150"/>
      <c r="AJ13" s="149"/>
    </row>
    <row r="14" spans="1:36" ht="15">
      <c r="A14" s="1">
        <v>45772.56819244213</v>
      </c>
      <c r="B14" s="173" t="s">
        <v>50</v>
      </c>
      <c r="C14" s="2">
        <v>5</v>
      </c>
      <c r="D14" s="2">
        <v>5</v>
      </c>
      <c r="E14" s="2">
        <v>4</v>
      </c>
      <c r="F14" s="2">
        <v>5</v>
      </c>
      <c r="G14" s="2">
        <v>4</v>
      </c>
      <c r="H14" s="2">
        <v>5</v>
      </c>
      <c r="I14" s="2">
        <v>3</v>
      </c>
      <c r="J14" s="2">
        <v>3</v>
      </c>
      <c r="K14" s="2">
        <v>4</v>
      </c>
      <c r="L14" s="2">
        <v>3</v>
      </c>
      <c r="M14" s="2" t="s">
        <v>31</v>
      </c>
      <c r="N14" s="2" t="s">
        <v>76</v>
      </c>
      <c r="O14" s="2" t="s">
        <v>77</v>
      </c>
      <c r="P14" s="2">
        <v>2</v>
      </c>
      <c r="Q14" s="2">
        <v>4</v>
      </c>
      <c r="R14" s="2">
        <v>4</v>
      </c>
      <c r="S14" s="2">
        <v>4</v>
      </c>
      <c r="T14" s="2">
        <v>5</v>
      </c>
      <c r="U14" s="2">
        <v>4</v>
      </c>
      <c r="V14" s="2">
        <v>5</v>
      </c>
      <c r="W14" s="2">
        <v>5</v>
      </c>
      <c r="X14" s="2">
        <v>5</v>
      </c>
      <c r="Y14" s="2">
        <v>9</v>
      </c>
      <c r="Z14" s="2"/>
      <c r="AA14" s="2" t="s">
        <v>68</v>
      </c>
      <c r="AB14" s="2"/>
      <c r="AC14" s="2" t="s">
        <v>36</v>
      </c>
      <c r="AD14" s="148" t="s">
        <v>37</v>
      </c>
      <c r="AE14" s="147" t="s">
        <v>38</v>
      </c>
      <c r="AF14" s="147">
        <v>18</v>
      </c>
      <c r="AG14" s="147">
        <v>25</v>
      </c>
      <c r="AH14" s="147"/>
      <c r="AI14" s="147"/>
      <c r="AJ14" s="146"/>
    </row>
    <row r="15" spans="1:36" ht="15">
      <c r="A15" s="3">
        <v>45772.569668587967</v>
      </c>
      <c r="B15" s="174" t="s">
        <v>50</v>
      </c>
      <c r="C15" s="4">
        <v>5</v>
      </c>
      <c r="D15" s="4">
        <v>5</v>
      </c>
      <c r="E15" s="4">
        <v>5</v>
      </c>
      <c r="F15" s="4">
        <v>4</v>
      </c>
      <c r="G15" s="4">
        <v>3</v>
      </c>
      <c r="H15" s="4">
        <v>2</v>
      </c>
      <c r="I15" s="4">
        <v>2</v>
      </c>
      <c r="J15" s="4">
        <v>2</v>
      </c>
      <c r="K15" s="4">
        <v>1</v>
      </c>
      <c r="L15" s="4">
        <v>1</v>
      </c>
      <c r="M15" s="4" t="s">
        <v>57</v>
      </c>
      <c r="N15" s="4" t="s">
        <v>41</v>
      </c>
      <c r="O15" s="4" t="s">
        <v>78</v>
      </c>
      <c r="P15" s="4">
        <v>4</v>
      </c>
      <c r="Q15" s="4">
        <v>4</v>
      </c>
      <c r="R15" s="4">
        <v>5</v>
      </c>
      <c r="S15" s="4">
        <v>5</v>
      </c>
      <c r="T15" s="4">
        <v>5</v>
      </c>
      <c r="U15" s="4">
        <v>4</v>
      </c>
      <c r="V15" s="4">
        <v>4</v>
      </c>
      <c r="W15" s="4">
        <v>3</v>
      </c>
      <c r="X15" s="4">
        <v>4</v>
      </c>
      <c r="Y15" s="4">
        <v>8</v>
      </c>
      <c r="Z15" s="4" t="s">
        <v>79</v>
      </c>
      <c r="AA15" s="4" t="s">
        <v>80</v>
      </c>
      <c r="AB15" s="4" t="s">
        <v>81</v>
      </c>
      <c r="AC15" s="4" t="s">
        <v>82</v>
      </c>
      <c r="AD15" s="151" t="s">
        <v>37</v>
      </c>
      <c r="AE15" s="150" t="s">
        <v>38</v>
      </c>
      <c r="AF15" s="150">
        <v>18</v>
      </c>
      <c r="AG15" s="150">
        <v>25</v>
      </c>
      <c r="AH15" s="150"/>
      <c r="AI15" s="150"/>
      <c r="AJ15" s="149"/>
    </row>
    <row r="16" spans="1:36" ht="15">
      <c r="A16" s="1">
        <v>45772.597299606481</v>
      </c>
      <c r="B16" s="173" t="s">
        <v>50</v>
      </c>
      <c r="C16" s="2">
        <v>3</v>
      </c>
      <c r="D16" s="2">
        <v>5</v>
      </c>
      <c r="E16" s="2">
        <v>5</v>
      </c>
      <c r="F16" s="2">
        <v>5</v>
      </c>
      <c r="G16" s="2">
        <v>5</v>
      </c>
      <c r="H16" s="2">
        <v>3</v>
      </c>
      <c r="I16" s="2">
        <v>5</v>
      </c>
      <c r="J16" s="2">
        <v>4</v>
      </c>
      <c r="K16" s="2">
        <v>5</v>
      </c>
      <c r="L16" s="2">
        <v>5</v>
      </c>
      <c r="M16" s="2" t="s">
        <v>83</v>
      </c>
      <c r="N16" s="2" t="s">
        <v>51</v>
      </c>
      <c r="O16" s="2" t="s">
        <v>60</v>
      </c>
      <c r="P16" s="2">
        <v>4</v>
      </c>
      <c r="Q16" s="2">
        <v>4</v>
      </c>
      <c r="R16" s="2">
        <v>4</v>
      </c>
      <c r="S16" s="2">
        <v>4</v>
      </c>
      <c r="T16" s="2">
        <v>4</v>
      </c>
      <c r="U16" s="2">
        <v>4</v>
      </c>
      <c r="V16" s="2">
        <v>4</v>
      </c>
      <c r="W16" s="2">
        <v>4</v>
      </c>
      <c r="X16" s="2">
        <v>4</v>
      </c>
      <c r="Y16" s="2">
        <v>6</v>
      </c>
      <c r="Z16" s="2"/>
      <c r="AA16" s="2" t="s">
        <v>84</v>
      </c>
      <c r="AB16" s="2"/>
      <c r="AC16" s="2"/>
      <c r="AD16" s="148" t="s">
        <v>37</v>
      </c>
      <c r="AE16" s="147" t="s">
        <v>38</v>
      </c>
      <c r="AF16" s="147">
        <v>18</v>
      </c>
      <c r="AG16" s="147">
        <v>25</v>
      </c>
      <c r="AH16" s="147"/>
      <c r="AI16" s="147"/>
      <c r="AJ16" s="146"/>
    </row>
    <row r="17" spans="1:36" ht="15">
      <c r="A17" s="3">
        <v>45772.617162754628</v>
      </c>
      <c r="B17" s="174" t="s">
        <v>50</v>
      </c>
      <c r="C17" s="4">
        <v>5</v>
      </c>
      <c r="D17" s="4">
        <v>2</v>
      </c>
      <c r="E17" s="4">
        <v>5</v>
      </c>
      <c r="F17" s="4">
        <v>5</v>
      </c>
      <c r="G17" s="4">
        <v>3</v>
      </c>
      <c r="H17" s="4">
        <v>5</v>
      </c>
      <c r="I17" s="4">
        <v>3</v>
      </c>
      <c r="J17" s="4">
        <v>3</v>
      </c>
      <c r="K17" s="4">
        <v>5</v>
      </c>
      <c r="L17" s="4">
        <v>4</v>
      </c>
      <c r="M17" s="4" t="s">
        <v>40</v>
      </c>
      <c r="N17" s="4" t="s">
        <v>76</v>
      </c>
      <c r="O17" s="4" t="s">
        <v>78</v>
      </c>
      <c r="P17" s="4">
        <v>5</v>
      </c>
      <c r="Q17" s="4">
        <v>5</v>
      </c>
      <c r="R17" s="4">
        <v>5</v>
      </c>
      <c r="S17" s="4">
        <v>5</v>
      </c>
      <c r="T17" s="4">
        <v>4</v>
      </c>
      <c r="U17" s="4">
        <v>5</v>
      </c>
      <c r="V17" s="4">
        <v>4</v>
      </c>
      <c r="W17" s="4">
        <v>5</v>
      </c>
      <c r="X17" s="4">
        <v>5</v>
      </c>
      <c r="Y17" s="4">
        <v>8</v>
      </c>
      <c r="Z17" s="4" t="s">
        <v>85</v>
      </c>
      <c r="AA17" s="4" t="s">
        <v>66</v>
      </c>
      <c r="AB17" s="5" t="s">
        <v>44</v>
      </c>
      <c r="AC17" s="4" t="s">
        <v>36</v>
      </c>
      <c r="AD17" s="151" t="s">
        <v>37</v>
      </c>
      <c r="AE17" s="150" t="s">
        <v>38</v>
      </c>
      <c r="AF17" s="150">
        <v>18</v>
      </c>
      <c r="AG17" s="150">
        <v>25</v>
      </c>
      <c r="AH17" s="150"/>
      <c r="AI17" s="150"/>
      <c r="AJ17" s="149"/>
    </row>
    <row r="18" spans="1:36" ht="15">
      <c r="A18" s="1">
        <v>45772.805131817135</v>
      </c>
      <c r="B18" s="174" t="s">
        <v>50</v>
      </c>
      <c r="C18" s="2">
        <v>5</v>
      </c>
      <c r="D18" s="2">
        <v>5</v>
      </c>
      <c r="E18" s="2">
        <v>3</v>
      </c>
      <c r="F18" s="2">
        <v>4</v>
      </c>
      <c r="G18" s="2">
        <v>2</v>
      </c>
      <c r="H18" s="2">
        <v>5</v>
      </c>
      <c r="I18" s="2">
        <v>5</v>
      </c>
      <c r="J18" s="2">
        <v>5</v>
      </c>
      <c r="K18" s="2">
        <v>5</v>
      </c>
      <c r="L18" s="2">
        <v>4</v>
      </c>
      <c r="M18" s="2" t="s">
        <v>40</v>
      </c>
      <c r="N18" s="2" t="s">
        <v>41</v>
      </c>
      <c r="O18" s="2" t="s">
        <v>94</v>
      </c>
      <c r="P18" s="2">
        <v>3</v>
      </c>
      <c r="Q18" s="2">
        <v>3</v>
      </c>
      <c r="R18" s="2">
        <v>3</v>
      </c>
      <c r="S18" s="2">
        <v>4</v>
      </c>
      <c r="T18" s="2">
        <v>4</v>
      </c>
      <c r="U18" s="2">
        <v>4</v>
      </c>
      <c r="V18" s="2">
        <v>5</v>
      </c>
      <c r="W18" s="2">
        <v>4</v>
      </c>
      <c r="X18" s="2">
        <v>4</v>
      </c>
      <c r="Y18" s="2">
        <v>7</v>
      </c>
      <c r="Z18" s="2"/>
      <c r="AA18" s="2" t="s">
        <v>98</v>
      </c>
      <c r="AB18" s="172" t="s">
        <v>99</v>
      </c>
      <c r="AC18" s="2" t="s">
        <v>36</v>
      </c>
      <c r="AD18" s="148" t="s">
        <v>37</v>
      </c>
      <c r="AE18" s="147" t="s">
        <v>38</v>
      </c>
      <c r="AF18" s="147">
        <v>18</v>
      </c>
      <c r="AG18" s="147">
        <v>25</v>
      </c>
      <c r="AH18" s="147"/>
      <c r="AI18" s="147"/>
      <c r="AJ18" s="146"/>
    </row>
    <row r="19" spans="1:36" ht="15">
      <c r="A19" s="3">
        <v>45772.862434351853</v>
      </c>
      <c r="B19" s="174" t="s">
        <v>50</v>
      </c>
      <c r="C19" s="4">
        <v>4</v>
      </c>
      <c r="D19" s="4">
        <v>5</v>
      </c>
      <c r="E19" s="4">
        <v>5</v>
      </c>
      <c r="F19" s="4">
        <v>5</v>
      </c>
      <c r="G19" s="4">
        <v>5</v>
      </c>
      <c r="H19" s="4">
        <v>5</v>
      </c>
      <c r="I19" s="4">
        <v>4</v>
      </c>
      <c r="J19" s="4">
        <v>4</v>
      </c>
      <c r="K19" s="4">
        <v>5</v>
      </c>
      <c r="L19" s="4">
        <v>4</v>
      </c>
      <c r="M19" s="4" t="s">
        <v>40</v>
      </c>
      <c r="N19" s="4" t="s">
        <v>51</v>
      </c>
      <c r="O19" s="4" t="s">
        <v>69</v>
      </c>
      <c r="P19" s="4">
        <v>3</v>
      </c>
      <c r="Q19" s="4">
        <v>4</v>
      </c>
      <c r="R19" s="4">
        <v>3</v>
      </c>
      <c r="S19" s="4">
        <v>4</v>
      </c>
      <c r="T19" s="4">
        <v>4</v>
      </c>
      <c r="U19" s="4">
        <v>5</v>
      </c>
      <c r="V19" s="4">
        <v>4</v>
      </c>
      <c r="W19" s="4">
        <v>4</v>
      </c>
      <c r="X19" s="4">
        <v>4</v>
      </c>
      <c r="Y19" s="4">
        <v>6</v>
      </c>
      <c r="AA19" s="4" t="s">
        <v>125</v>
      </c>
      <c r="AB19" s="4" t="s">
        <v>35</v>
      </c>
      <c r="AC19" s="4" t="s">
        <v>36</v>
      </c>
      <c r="AD19" s="151" t="s">
        <v>37</v>
      </c>
      <c r="AE19" s="150" t="s">
        <v>38</v>
      </c>
      <c r="AF19" s="150">
        <v>18</v>
      </c>
      <c r="AG19" s="150">
        <v>25</v>
      </c>
      <c r="AH19" s="150"/>
      <c r="AI19" s="150"/>
      <c r="AJ19" s="149"/>
    </row>
    <row r="20" spans="1:36" ht="15">
      <c r="A20" s="1">
        <v>45773.469358275463</v>
      </c>
      <c r="B20" s="173" t="s">
        <v>50</v>
      </c>
      <c r="C20" s="2">
        <v>4</v>
      </c>
      <c r="D20" s="2">
        <v>4</v>
      </c>
      <c r="E20" s="2">
        <v>3</v>
      </c>
      <c r="F20" s="2">
        <v>4</v>
      </c>
      <c r="G20" s="2">
        <v>3</v>
      </c>
      <c r="H20" s="2">
        <v>5</v>
      </c>
      <c r="I20" s="2">
        <v>3</v>
      </c>
      <c r="J20" s="2">
        <v>5</v>
      </c>
      <c r="K20" s="2">
        <v>2</v>
      </c>
      <c r="L20" s="2">
        <v>4</v>
      </c>
      <c r="M20" s="2" t="s">
        <v>57</v>
      </c>
      <c r="N20" s="2" t="s">
        <v>32</v>
      </c>
      <c r="O20" s="2" t="s">
        <v>42</v>
      </c>
      <c r="P20" s="2">
        <v>4</v>
      </c>
      <c r="Q20" s="2">
        <v>5</v>
      </c>
      <c r="R20" s="2">
        <v>5</v>
      </c>
      <c r="S20" s="2">
        <v>5</v>
      </c>
      <c r="T20" s="2">
        <v>4</v>
      </c>
      <c r="U20" s="2">
        <v>4</v>
      </c>
      <c r="V20" s="2">
        <v>4</v>
      </c>
      <c r="W20" s="2">
        <v>4</v>
      </c>
      <c r="X20" s="2">
        <v>3</v>
      </c>
      <c r="Y20" s="2">
        <v>8</v>
      </c>
      <c r="AA20" s="2" t="s">
        <v>91</v>
      </c>
      <c r="AB20" s="2" t="s">
        <v>126</v>
      </c>
      <c r="AC20" s="2" t="s">
        <v>36</v>
      </c>
      <c r="AD20" s="148" t="s">
        <v>37</v>
      </c>
      <c r="AE20" s="147" t="s">
        <v>38</v>
      </c>
      <c r="AF20" s="147">
        <v>18</v>
      </c>
      <c r="AG20" s="147">
        <v>25</v>
      </c>
      <c r="AH20" s="147"/>
      <c r="AI20" s="147"/>
      <c r="AJ20" s="146"/>
    </row>
    <row r="21" spans="1:36" ht="15">
      <c r="A21" s="3">
        <v>45773.692232395828</v>
      </c>
      <c r="B21" s="174" t="s">
        <v>50</v>
      </c>
      <c r="C21" s="4">
        <v>5</v>
      </c>
      <c r="D21" s="4">
        <v>5</v>
      </c>
      <c r="E21" s="4">
        <v>5</v>
      </c>
      <c r="F21" s="4">
        <v>5</v>
      </c>
      <c r="G21" s="4">
        <v>4</v>
      </c>
      <c r="H21" s="4">
        <v>5</v>
      </c>
      <c r="I21" s="4">
        <v>5</v>
      </c>
      <c r="J21" s="4">
        <v>4</v>
      </c>
      <c r="K21" s="4">
        <v>4</v>
      </c>
      <c r="L21" s="4">
        <v>4</v>
      </c>
      <c r="M21" s="4" t="s">
        <v>31</v>
      </c>
      <c r="N21" s="4" t="s">
        <v>41</v>
      </c>
      <c r="O21" s="4" t="s">
        <v>94</v>
      </c>
      <c r="P21" s="4">
        <v>3</v>
      </c>
      <c r="Q21" s="4">
        <v>3</v>
      </c>
      <c r="R21" s="4">
        <v>3</v>
      </c>
      <c r="S21" s="4">
        <v>3</v>
      </c>
      <c r="T21" s="4">
        <v>3</v>
      </c>
      <c r="U21" s="4">
        <v>3</v>
      </c>
      <c r="V21" s="4">
        <v>3</v>
      </c>
      <c r="W21" s="4">
        <v>3</v>
      </c>
      <c r="X21" s="4">
        <v>3</v>
      </c>
      <c r="AA21" s="4" t="s">
        <v>66</v>
      </c>
      <c r="AC21" s="4" t="s">
        <v>36</v>
      </c>
      <c r="AD21" s="151" t="s">
        <v>37</v>
      </c>
      <c r="AE21" s="150" t="s">
        <v>38</v>
      </c>
      <c r="AF21" s="150">
        <v>18</v>
      </c>
      <c r="AG21" s="150">
        <v>25</v>
      </c>
      <c r="AH21" s="150"/>
      <c r="AI21" s="150"/>
      <c r="AJ21" s="149"/>
    </row>
    <row r="22" spans="1:36" ht="15">
      <c r="A22" s="1">
        <v>45773.788766412035</v>
      </c>
      <c r="B22" s="174" t="s">
        <v>50</v>
      </c>
      <c r="C22" s="2">
        <v>5</v>
      </c>
      <c r="D22" s="2">
        <v>5</v>
      </c>
      <c r="E22" s="2">
        <v>5</v>
      </c>
      <c r="F22" s="2">
        <v>5</v>
      </c>
      <c r="G22" s="2">
        <v>1</v>
      </c>
      <c r="H22" s="2">
        <v>3</v>
      </c>
      <c r="I22" s="2">
        <v>3</v>
      </c>
      <c r="J22" s="2">
        <v>4</v>
      </c>
      <c r="K22" s="2">
        <v>1</v>
      </c>
      <c r="L22" s="2">
        <v>5</v>
      </c>
      <c r="M22" s="2" t="s">
        <v>40</v>
      </c>
      <c r="N22" s="2" t="s">
        <v>41</v>
      </c>
      <c r="O22" s="2" t="s">
        <v>33</v>
      </c>
      <c r="P22" s="2">
        <v>2</v>
      </c>
      <c r="Q22" s="2">
        <v>2</v>
      </c>
      <c r="R22" s="2">
        <v>2</v>
      </c>
      <c r="S22" s="2">
        <v>2</v>
      </c>
      <c r="T22" s="2">
        <v>2</v>
      </c>
      <c r="U22" s="2">
        <v>2</v>
      </c>
      <c r="V22" s="2">
        <v>2</v>
      </c>
      <c r="W22" s="2">
        <v>2</v>
      </c>
      <c r="X22" s="2">
        <v>2</v>
      </c>
      <c r="Y22" s="2">
        <v>2</v>
      </c>
      <c r="Z22" s="2" t="s">
        <v>129</v>
      </c>
      <c r="AA22" s="2" t="s">
        <v>73</v>
      </c>
      <c r="AB22" s="172" t="s">
        <v>48</v>
      </c>
      <c r="AC22" s="2" t="s">
        <v>36</v>
      </c>
      <c r="AD22" s="148" t="s">
        <v>37</v>
      </c>
      <c r="AE22" s="147" t="s">
        <v>38</v>
      </c>
      <c r="AF22" s="147">
        <v>18</v>
      </c>
      <c r="AG22" s="147">
        <v>25</v>
      </c>
      <c r="AH22" s="147"/>
      <c r="AI22" s="147"/>
      <c r="AJ22" s="146"/>
    </row>
    <row r="23" spans="1:36" ht="15">
      <c r="A23" s="3">
        <v>45774.760884560186</v>
      </c>
      <c r="B23" s="173" t="s">
        <v>50</v>
      </c>
      <c r="C23" s="4">
        <v>3</v>
      </c>
      <c r="D23" s="4">
        <v>3</v>
      </c>
      <c r="E23" s="4">
        <v>1</v>
      </c>
      <c r="F23" s="4">
        <v>3</v>
      </c>
      <c r="G23" s="4">
        <v>1</v>
      </c>
      <c r="H23" s="4">
        <v>1</v>
      </c>
      <c r="I23" s="4">
        <v>2</v>
      </c>
      <c r="J23" s="4">
        <v>2</v>
      </c>
      <c r="K23" s="4">
        <v>1</v>
      </c>
      <c r="L23" s="4">
        <v>3</v>
      </c>
      <c r="M23" s="4" t="s">
        <v>40</v>
      </c>
      <c r="N23" s="4" t="s">
        <v>41</v>
      </c>
      <c r="O23" s="4" t="s">
        <v>94</v>
      </c>
      <c r="P23" s="4">
        <v>2</v>
      </c>
      <c r="Q23" s="4">
        <v>2</v>
      </c>
      <c r="R23" s="4">
        <v>2</v>
      </c>
      <c r="S23" s="4">
        <v>2</v>
      </c>
      <c r="T23" s="4">
        <v>2</v>
      </c>
      <c r="U23" s="4">
        <v>2</v>
      </c>
      <c r="V23" s="4">
        <v>2</v>
      </c>
      <c r="W23" s="4">
        <v>3</v>
      </c>
      <c r="X23" s="4">
        <v>1</v>
      </c>
      <c r="Y23" s="4">
        <v>6</v>
      </c>
      <c r="AA23" s="4" t="s">
        <v>80</v>
      </c>
      <c r="AB23" s="4" t="s">
        <v>130</v>
      </c>
      <c r="AC23" s="4" t="s">
        <v>36</v>
      </c>
      <c r="AD23" s="151" t="s">
        <v>37</v>
      </c>
      <c r="AE23" s="150" t="s">
        <v>38</v>
      </c>
      <c r="AF23" s="150">
        <v>18</v>
      </c>
      <c r="AG23" s="150">
        <v>25</v>
      </c>
      <c r="AH23" s="150"/>
      <c r="AI23" s="150"/>
      <c r="AJ23" s="149"/>
    </row>
    <row r="24" spans="1:36" ht="15">
      <c r="A24" s="1">
        <v>45775.418987812503</v>
      </c>
      <c r="B24" s="174" t="s">
        <v>50</v>
      </c>
      <c r="C24" s="2">
        <v>4</v>
      </c>
      <c r="D24" s="2">
        <v>4</v>
      </c>
      <c r="E24" s="2">
        <v>4</v>
      </c>
      <c r="F24" s="2">
        <v>3</v>
      </c>
      <c r="G24" s="2">
        <v>5</v>
      </c>
      <c r="H24" s="2">
        <v>5</v>
      </c>
      <c r="I24" s="2">
        <v>3</v>
      </c>
      <c r="J24" s="2">
        <v>5</v>
      </c>
      <c r="K24" s="2">
        <v>4</v>
      </c>
      <c r="L24" s="2">
        <v>3</v>
      </c>
      <c r="M24" s="2" t="s">
        <v>40</v>
      </c>
      <c r="N24" s="2" t="s">
        <v>41</v>
      </c>
      <c r="O24" s="2" t="s">
        <v>42</v>
      </c>
      <c r="P24" s="2">
        <v>3</v>
      </c>
      <c r="Q24" s="2">
        <v>3</v>
      </c>
      <c r="R24" s="2">
        <v>3</v>
      </c>
      <c r="S24" s="2">
        <v>4</v>
      </c>
      <c r="T24" s="2">
        <v>4</v>
      </c>
      <c r="U24" s="2">
        <v>3</v>
      </c>
      <c r="V24" s="2">
        <v>4</v>
      </c>
      <c r="W24" s="2">
        <v>3</v>
      </c>
      <c r="X24" s="2">
        <v>3</v>
      </c>
      <c r="Y24" s="2">
        <v>8</v>
      </c>
      <c r="Z24" s="2" t="s">
        <v>131</v>
      </c>
      <c r="AA24" s="2" t="s">
        <v>113</v>
      </c>
      <c r="AB24" s="172" t="s">
        <v>44</v>
      </c>
      <c r="AC24" s="2" t="s">
        <v>36</v>
      </c>
      <c r="AD24" s="148" t="s">
        <v>37</v>
      </c>
      <c r="AE24" s="147" t="s">
        <v>38</v>
      </c>
      <c r="AF24" s="147">
        <v>18</v>
      </c>
      <c r="AG24" s="147">
        <v>25</v>
      </c>
      <c r="AH24" s="147"/>
      <c r="AI24" s="147"/>
      <c r="AJ24" s="146"/>
    </row>
    <row r="25" spans="1:36" ht="15">
      <c r="A25" s="3">
        <v>45775.920778796295</v>
      </c>
      <c r="B25" s="173" t="s">
        <v>50</v>
      </c>
      <c r="C25" s="4">
        <v>5</v>
      </c>
      <c r="D25" s="4">
        <v>5</v>
      </c>
      <c r="E25" s="4">
        <v>5</v>
      </c>
      <c r="F25" s="4">
        <v>5</v>
      </c>
      <c r="G25" s="4">
        <v>3</v>
      </c>
      <c r="H25" s="4">
        <v>4</v>
      </c>
      <c r="I25" s="4">
        <v>3</v>
      </c>
      <c r="J25" s="4">
        <v>4</v>
      </c>
      <c r="K25" s="4">
        <v>4</v>
      </c>
      <c r="L25" s="4">
        <v>5</v>
      </c>
      <c r="M25" s="4" t="s">
        <v>31</v>
      </c>
      <c r="N25" s="4" t="s">
        <v>32</v>
      </c>
      <c r="O25" s="4" t="s">
        <v>77</v>
      </c>
      <c r="P25" s="4">
        <v>3</v>
      </c>
      <c r="Q25" s="4">
        <v>3</v>
      </c>
      <c r="R25" s="4">
        <v>3</v>
      </c>
      <c r="S25" s="4">
        <v>3</v>
      </c>
      <c r="T25" s="4">
        <v>3</v>
      </c>
      <c r="U25" s="4">
        <v>3</v>
      </c>
      <c r="V25" s="4">
        <v>3</v>
      </c>
      <c r="W25" s="4">
        <v>3</v>
      </c>
      <c r="X25" s="4">
        <v>3</v>
      </c>
      <c r="Y25" s="4">
        <v>5</v>
      </c>
      <c r="AA25" s="4" t="s">
        <v>132</v>
      </c>
      <c r="AB25" s="4" t="s">
        <v>133</v>
      </c>
      <c r="AC25" s="4" t="s">
        <v>36</v>
      </c>
      <c r="AD25" s="151" t="s">
        <v>37</v>
      </c>
      <c r="AE25" s="150" t="s">
        <v>38</v>
      </c>
      <c r="AF25" s="150">
        <v>18</v>
      </c>
      <c r="AG25" s="150">
        <v>25</v>
      </c>
      <c r="AH25" s="150"/>
      <c r="AI25" s="150"/>
      <c r="AJ25" s="149"/>
    </row>
    <row r="26" spans="1:36" ht="15">
      <c r="A26" s="1">
        <v>45776.004791203704</v>
      </c>
      <c r="B26" s="174" t="s">
        <v>50</v>
      </c>
      <c r="C26" s="2">
        <v>5</v>
      </c>
      <c r="D26" s="2">
        <v>5</v>
      </c>
      <c r="E26" s="2">
        <v>4</v>
      </c>
      <c r="F26" s="2">
        <v>5</v>
      </c>
      <c r="G26" s="2">
        <v>4</v>
      </c>
      <c r="H26" s="2">
        <v>4</v>
      </c>
      <c r="I26" s="2">
        <v>4</v>
      </c>
      <c r="J26" s="2">
        <v>4</v>
      </c>
      <c r="K26" s="2">
        <v>4</v>
      </c>
      <c r="L26" s="2">
        <v>4</v>
      </c>
      <c r="M26" s="2" t="s">
        <v>83</v>
      </c>
      <c r="N26" s="2" t="s">
        <v>32</v>
      </c>
      <c r="O26" s="2" t="s">
        <v>33</v>
      </c>
      <c r="P26" s="2">
        <v>4</v>
      </c>
      <c r="Q26" s="2">
        <v>4</v>
      </c>
      <c r="R26" s="2">
        <v>4</v>
      </c>
      <c r="S26" s="2">
        <v>4</v>
      </c>
      <c r="T26" s="2">
        <v>4</v>
      </c>
      <c r="U26" s="2">
        <v>4</v>
      </c>
      <c r="V26" s="2">
        <v>4</v>
      </c>
      <c r="W26" s="2">
        <v>4</v>
      </c>
      <c r="X26" s="2">
        <v>4</v>
      </c>
      <c r="Y26" s="2">
        <v>5</v>
      </c>
      <c r="Z26" s="2" t="s">
        <v>134</v>
      </c>
      <c r="AA26" s="2" t="s">
        <v>66</v>
      </c>
      <c r="AD26" s="148" t="s">
        <v>37</v>
      </c>
      <c r="AE26" s="147" t="s">
        <v>38</v>
      </c>
      <c r="AF26" s="147">
        <v>18</v>
      </c>
      <c r="AG26" s="147">
        <v>25</v>
      </c>
      <c r="AH26" s="147"/>
      <c r="AI26" s="147"/>
      <c r="AJ26" s="146"/>
    </row>
    <row r="27" spans="1:36" ht="15">
      <c r="A27" s="3">
        <v>45777.918301099533</v>
      </c>
      <c r="B27" s="173" t="s">
        <v>50</v>
      </c>
      <c r="C27" s="4">
        <v>2</v>
      </c>
      <c r="D27" s="4">
        <v>5</v>
      </c>
      <c r="E27" s="4">
        <v>5</v>
      </c>
      <c r="F27" s="4">
        <v>3</v>
      </c>
      <c r="G27" s="4">
        <v>3</v>
      </c>
      <c r="H27" s="4">
        <v>2</v>
      </c>
      <c r="I27" s="4">
        <v>4</v>
      </c>
      <c r="J27" s="4">
        <v>1</v>
      </c>
      <c r="K27" s="4">
        <v>3</v>
      </c>
      <c r="L27" s="4">
        <v>5</v>
      </c>
      <c r="M27" s="4" t="s">
        <v>83</v>
      </c>
      <c r="N27" s="4" t="s">
        <v>87</v>
      </c>
      <c r="O27" s="4" t="s">
        <v>69</v>
      </c>
      <c r="P27" s="4">
        <v>1</v>
      </c>
      <c r="Q27" s="4">
        <v>1</v>
      </c>
      <c r="R27" s="4">
        <v>4</v>
      </c>
      <c r="S27" s="4">
        <v>2</v>
      </c>
      <c r="T27" s="4">
        <v>1</v>
      </c>
      <c r="U27" s="4">
        <v>3</v>
      </c>
      <c r="V27" s="4">
        <v>2</v>
      </c>
      <c r="W27" s="4">
        <v>2</v>
      </c>
      <c r="X27" s="4">
        <v>4</v>
      </c>
      <c r="Y27" s="4">
        <v>1</v>
      </c>
      <c r="Z27" s="4" t="s">
        <v>100</v>
      </c>
      <c r="AA27" s="4" t="s">
        <v>73</v>
      </c>
      <c r="AB27" s="5" t="s">
        <v>99</v>
      </c>
      <c r="AC27" s="4" t="s">
        <v>136</v>
      </c>
      <c r="AD27" s="151" t="s">
        <v>37</v>
      </c>
      <c r="AE27" s="150" t="s">
        <v>38</v>
      </c>
      <c r="AF27" s="150">
        <v>18</v>
      </c>
      <c r="AG27" s="150">
        <v>25</v>
      </c>
      <c r="AH27" s="150"/>
      <c r="AI27" s="150"/>
      <c r="AJ27" s="149"/>
    </row>
    <row r="28" spans="1:36" ht="15">
      <c r="A28" s="1">
        <v>45777.920200185181</v>
      </c>
      <c r="B28" s="173" t="s">
        <v>50</v>
      </c>
      <c r="C28" s="2">
        <v>5</v>
      </c>
      <c r="D28" s="2">
        <v>4</v>
      </c>
      <c r="E28" s="2">
        <v>4</v>
      </c>
      <c r="F28" s="2">
        <v>4</v>
      </c>
      <c r="G28" s="2">
        <v>2</v>
      </c>
      <c r="H28" s="2">
        <v>4</v>
      </c>
      <c r="I28" s="2">
        <v>2</v>
      </c>
      <c r="J28" s="2">
        <v>1</v>
      </c>
      <c r="K28" s="2">
        <v>4</v>
      </c>
      <c r="L28" s="2">
        <v>3</v>
      </c>
      <c r="M28" s="2" t="s">
        <v>86</v>
      </c>
      <c r="N28" s="2" t="s">
        <v>32</v>
      </c>
      <c r="O28" s="2" t="s">
        <v>127</v>
      </c>
      <c r="P28" s="2">
        <v>1</v>
      </c>
      <c r="Q28" s="2">
        <v>1</v>
      </c>
      <c r="R28" s="2">
        <v>4</v>
      </c>
      <c r="S28" s="2">
        <v>1</v>
      </c>
      <c r="T28" s="2">
        <v>4</v>
      </c>
      <c r="U28" s="2">
        <v>1</v>
      </c>
      <c r="V28" s="2">
        <v>2</v>
      </c>
      <c r="W28" s="2">
        <v>1</v>
      </c>
      <c r="X28" s="2">
        <v>3</v>
      </c>
      <c r="Y28" s="2">
        <v>4</v>
      </c>
      <c r="Z28" s="2" t="s">
        <v>100</v>
      </c>
      <c r="AA28" s="2" t="s">
        <v>105</v>
      </c>
      <c r="AB28" s="172" t="s">
        <v>92</v>
      </c>
      <c r="AC28" s="2" t="s">
        <v>136</v>
      </c>
      <c r="AD28" s="148" t="s">
        <v>49</v>
      </c>
      <c r="AE28" s="147" t="s">
        <v>137</v>
      </c>
      <c r="AF28" s="147">
        <v>26</v>
      </c>
      <c r="AG28" s="147">
        <v>35</v>
      </c>
      <c r="AH28" s="147"/>
      <c r="AI28" s="147"/>
      <c r="AJ28" s="146"/>
    </row>
    <row r="29" spans="1:36" ht="15">
      <c r="A29" s="3">
        <v>45777.921460162033</v>
      </c>
      <c r="B29" s="173" t="s">
        <v>50</v>
      </c>
      <c r="C29" s="4">
        <v>4</v>
      </c>
      <c r="D29" s="4">
        <v>1</v>
      </c>
      <c r="E29" s="4">
        <v>3</v>
      </c>
      <c r="F29" s="4">
        <v>4</v>
      </c>
      <c r="G29" s="4">
        <v>4</v>
      </c>
      <c r="H29" s="4">
        <v>1</v>
      </c>
      <c r="I29" s="4">
        <v>3</v>
      </c>
      <c r="J29" s="4">
        <v>3</v>
      </c>
      <c r="K29" s="4">
        <v>3</v>
      </c>
      <c r="L29" s="4">
        <v>4</v>
      </c>
      <c r="M29" s="4" t="s">
        <v>31</v>
      </c>
      <c r="N29" s="4" t="s">
        <v>41</v>
      </c>
      <c r="O29" s="4" t="s">
        <v>94</v>
      </c>
      <c r="P29" s="4">
        <v>5</v>
      </c>
      <c r="Q29" s="4">
        <v>4</v>
      </c>
      <c r="R29" s="4">
        <v>2</v>
      </c>
      <c r="S29" s="4">
        <v>2</v>
      </c>
      <c r="T29" s="4">
        <v>2</v>
      </c>
      <c r="U29" s="4">
        <v>1</v>
      </c>
      <c r="V29" s="4">
        <v>5</v>
      </c>
      <c r="W29" s="4">
        <v>4</v>
      </c>
      <c r="X29" s="4">
        <v>3</v>
      </c>
      <c r="Y29" s="4">
        <v>4</v>
      </c>
      <c r="Z29" s="4" t="s">
        <v>100</v>
      </c>
      <c r="AA29" s="4" t="s">
        <v>53</v>
      </c>
      <c r="AB29" s="5" t="s">
        <v>54</v>
      </c>
      <c r="AC29" s="4" t="s">
        <v>103</v>
      </c>
      <c r="AD29" s="151" t="s">
        <v>49</v>
      </c>
      <c r="AE29" s="150" t="s">
        <v>38</v>
      </c>
      <c r="AF29" s="150">
        <v>18</v>
      </c>
      <c r="AG29" s="150">
        <v>25</v>
      </c>
      <c r="AH29" s="150"/>
      <c r="AI29" s="150"/>
      <c r="AJ29" s="149"/>
    </row>
    <row r="30" spans="1:36" ht="15">
      <c r="A30" s="1">
        <v>45777.923781307865</v>
      </c>
      <c r="B30" s="173" t="s">
        <v>50</v>
      </c>
      <c r="C30" s="2">
        <v>3</v>
      </c>
      <c r="D30" s="2">
        <v>5</v>
      </c>
      <c r="E30" s="2">
        <v>1</v>
      </c>
      <c r="F30" s="2">
        <v>3</v>
      </c>
      <c r="G30" s="2">
        <v>4</v>
      </c>
      <c r="H30" s="2">
        <v>4</v>
      </c>
      <c r="I30" s="2">
        <v>4</v>
      </c>
      <c r="J30" s="2">
        <v>2</v>
      </c>
      <c r="K30" s="2">
        <v>4</v>
      </c>
      <c r="L30" s="2">
        <v>5</v>
      </c>
      <c r="M30" s="2" t="s">
        <v>31</v>
      </c>
      <c r="N30" s="2" t="s">
        <v>32</v>
      </c>
      <c r="O30" s="2" t="s">
        <v>78</v>
      </c>
      <c r="P30" s="2">
        <v>2</v>
      </c>
      <c r="Q30" s="2">
        <v>1</v>
      </c>
      <c r="R30" s="2">
        <v>2</v>
      </c>
      <c r="S30" s="2">
        <v>4</v>
      </c>
      <c r="T30" s="2">
        <v>1</v>
      </c>
      <c r="U30" s="2">
        <v>3</v>
      </c>
      <c r="V30" s="2">
        <v>1</v>
      </c>
      <c r="W30" s="2">
        <v>5</v>
      </c>
      <c r="X30" s="2">
        <v>2</v>
      </c>
      <c r="Y30" s="2">
        <v>5</v>
      </c>
      <c r="Z30" s="2" t="s">
        <v>100</v>
      </c>
      <c r="AA30" s="2" t="s">
        <v>104</v>
      </c>
      <c r="AB30" s="172" t="s">
        <v>138</v>
      </c>
      <c r="AC30" s="2" t="s">
        <v>103</v>
      </c>
      <c r="AD30" s="148" t="s">
        <v>37</v>
      </c>
      <c r="AE30" s="147" t="s">
        <v>38</v>
      </c>
      <c r="AF30" s="147">
        <v>18</v>
      </c>
      <c r="AG30" s="147">
        <v>25</v>
      </c>
      <c r="AH30" s="147"/>
      <c r="AI30" s="147"/>
      <c r="AJ30" s="146"/>
    </row>
    <row r="31" spans="1:36" ht="15">
      <c r="A31" s="3">
        <v>45777.926025046298</v>
      </c>
      <c r="B31" s="173" t="s">
        <v>50</v>
      </c>
      <c r="C31" s="4">
        <v>5</v>
      </c>
      <c r="D31" s="4">
        <v>1</v>
      </c>
      <c r="E31" s="4">
        <v>1</v>
      </c>
      <c r="F31" s="4">
        <v>4</v>
      </c>
      <c r="G31" s="4">
        <v>2</v>
      </c>
      <c r="H31" s="4">
        <v>3</v>
      </c>
      <c r="I31" s="4">
        <v>4</v>
      </c>
      <c r="J31" s="4">
        <v>4</v>
      </c>
      <c r="K31" s="4">
        <v>3</v>
      </c>
      <c r="L31" s="4">
        <v>2</v>
      </c>
      <c r="M31" s="4" t="s">
        <v>40</v>
      </c>
      <c r="N31" s="4" t="s">
        <v>41</v>
      </c>
      <c r="O31" s="4" t="s">
        <v>127</v>
      </c>
      <c r="P31" s="4">
        <v>2</v>
      </c>
      <c r="Q31" s="4">
        <v>3</v>
      </c>
      <c r="R31" s="4">
        <v>4</v>
      </c>
      <c r="S31" s="4">
        <v>2</v>
      </c>
      <c r="T31" s="4">
        <v>4</v>
      </c>
      <c r="U31" s="4">
        <v>5</v>
      </c>
      <c r="V31" s="4">
        <v>4</v>
      </c>
      <c r="W31" s="4">
        <v>1</v>
      </c>
      <c r="X31" s="4">
        <v>3</v>
      </c>
      <c r="Y31" s="4">
        <v>1</v>
      </c>
      <c r="Z31" s="4" t="s">
        <v>100</v>
      </c>
      <c r="AA31" s="4" t="s">
        <v>141</v>
      </c>
      <c r="AB31" s="5" t="s">
        <v>44</v>
      </c>
      <c r="AC31" s="4" t="s">
        <v>36</v>
      </c>
      <c r="AD31" s="151" t="s">
        <v>37</v>
      </c>
      <c r="AE31" s="150" t="s">
        <v>137</v>
      </c>
      <c r="AF31" s="150">
        <v>26</v>
      </c>
      <c r="AG31" s="150">
        <v>35</v>
      </c>
      <c r="AH31" s="150"/>
      <c r="AI31" s="150"/>
      <c r="AJ31" s="149"/>
    </row>
    <row r="32" spans="1:36" ht="15">
      <c r="A32" s="1">
        <v>45777.926573865741</v>
      </c>
      <c r="B32" s="174" t="s">
        <v>50</v>
      </c>
      <c r="C32" s="2">
        <v>1</v>
      </c>
      <c r="D32" s="2">
        <v>2</v>
      </c>
      <c r="E32" s="2">
        <v>3</v>
      </c>
      <c r="F32" s="2">
        <v>5</v>
      </c>
      <c r="G32" s="2">
        <v>5</v>
      </c>
      <c r="H32" s="2">
        <v>1</v>
      </c>
      <c r="I32" s="2">
        <v>2</v>
      </c>
      <c r="J32" s="2">
        <v>1</v>
      </c>
      <c r="K32" s="2">
        <v>2</v>
      </c>
      <c r="L32" s="2">
        <v>2</v>
      </c>
      <c r="M32" s="2" t="s">
        <v>86</v>
      </c>
      <c r="N32" s="2" t="s">
        <v>32</v>
      </c>
      <c r="O32" s="2" t="s">
        <v>69</v>
      </c>
      <c r="P32" s="2">
        <v>4</v>
      </c>
      <c r="Q32" s="2">
        <v>2</v>
      </c>
      <c r="R32" s="2">
        <v>3</v>
      </c>
      <c r="S32" s="2">
        <v>4</v>
      </c>
      <c r="T32" s="2">
        <v>3</v>
      </c>
      <c r="U32" s="2">
        <v>1</v>
      </c>
      <c r="V32" s="2">
        <v>3</v>
      </c>
      <c r="W32" s="2">
        <v>2</v>
      </c>
      <c r="X32" s="2">
        <v>3</v>
      </c>
      <c r="Y32" s="2">
        <v>4</v>
      </c>
      <c r="Z32" s="2" t="s">
        <v>100</v>
      </c>
      <c r="AA32" s="2" t="s">
        <v>104</v>
      </c>
      <c r="AB32" s="172" t="s">
        <v>107</v>
      </c>
      <c r="AC32" s="2" t="s">
        <v>108</v>
      </c>
      <c r="AD32" s="148" t="s">
        <v>37</v>
      </c>
      <c r="AE32" s="147" t="s">
        <v>38</v>
      </c>
      <c r="AF32" s="147">
        <v>18</v>
      </c>
      <c r="AG32" s="147">
        <v>25</v>
      </c>
      <c r="AH32" s="147"/>
      <c r="AI32" s="147"/>
      <c r="AJ32" s="146"/>
    </row>
    <row r="33" spans="1:36" ht="15">
      <c r="A33" s="3">
        <v>45777.927180902778</v>
      </c>
      <c r="B33" s="173" t="s">
        <v>50</v>
      </c>
      <c r="C33" s="4">
        <v>1</v>
      </c>
      <c r="D33" s="4">
        <v>2</v>
      </c>
      <c r="E33" s="4">
        <v>1</v>
      </c>
      <c r="F33" s="4">
        <v>2</v>
      </c>
      <c r="G33" s="4">
        <v>1</v>
      </c>
      <c r="H33" s="4">
        <v>1</v>
      </c>
      <c r="I33" s="4">
        <v>2</v>
      </c>
      <c r="J33" s="4">
        <v>1</v>
      </c>
      <c r="K33" s="4">
        <v>2</v>
      </c>
      <c r="L33" s="4">
        <v>1</v>
      </c>
      <c r="M33" s="4" t="s">
        <v>86</v>
      </c>
      <c r="N33" s="4" t="s">
        <v>41</v>
      </c>
      <c r="O33" s="4" t="s">
        <v>69</v>
      </c>
      <c r="P33" s="4">
        <v>1</v>
      </c>
      <c r="Q33" s="4">
        <v>5</v>
      </c>
      <c r="R33" s="4">
        <v>4</v>
      </c>
      <c r="S33" s="4">
        <v>1</v>
      </c>
      <c r="T33" s="4">
        <v>5</v>
      </c>
      <c r="U33" s="4">
        <v>4</v>
      </c>
      <c r="V33" s="4">
        <v>4</v>
      </c>
      <c r="W33" s="4">
        <v>5</v>
      </c>
      <c r="X33" s="4">
        <v>3</v>
      </c>
      <c r="Y33" s="4">
        <v>5</v>
      </c>
      <c r="Z33" s="4" t="s">
        <v>100</v>
      </c>
      <c r="AA33" s="4" t="s">
        <v>141</v>
      </c>
      <c r="AB33" s="5" t="s">
        <v>123</v>
      </c>
      <c r="AC33" s="4" t="s">
        <v>140</v>
      </c>
      <c r="AD33" s="151" t="s">
        <v>49</v>
      </c>
      <c r="AE33" s="150" t="s">
        <v>137</v>
      </c>
      <c r="AF33" s="150">
        <v>18</v>
      </c>
      <c r="AG33" s="150">
        <v>25</v>
      </c>
      <c r="AH33" s="150"/>
      <c r="AI33" s="150"/>
      <c r="AJ33" s="149"/>
    </row>
    <row r="34" spans="1:36" ht="15">
      <c r="A34" s="1">
        <v>45777.928376909724</v>
      </c>
      <c r="B34" s="173" t="s">
        <v>50</v>
      </c>
      <c r="C34" s="2">
        <v>3</v>
      </c>
      <c r="D34" s="2">
        <v>3</v>
      </c>
      <c r="E34" s="2">
        <v>2</v>
      </c>
      <c r="F34" s="2">
        <v>2</v>
      </c>
      <c r="G34" s="2">
        <v>3</v>
      </c>
      <c r="H34" s="2">
        <v>3</v>
      </c>
      <c r="I34" s="2">
        <v>1</v>
      </c>
      <c r="J34" s="2">
        <v>5</v>
      </c>
      <c r="K34" s="2">
        <v>1</v>
      </c>
      <c r="L34" s="2">
        <v>3</v>
      </c>
      <c r="M34" s="2" t="s">
        <v>57</v>
      </c>
      <c r="N34" s="2" t="s">
        <v>87</v>
      </c>
      <c r="O34" s="2" t="s">
        <v>94</v>
      </c>
      <c r="P34" s="2">
        <v>5</v>
      </c>
      <c r="Q34" s="2">
        <v>3</v>
      </c>
      <c r="R34" s="2">
        <v>3</v>
      </c>
      <c r="S34" s="2">
        <v>1</v>
      </c>
      <c r="T34" s="2">
        <v>2</v>
      </c>
      <c r="U34" s="2">
        <v>5</v>
      </c>
      <c r="V34" s="2">
        <v>4</v>
      </c>
      <c r="W34" s="2">
        <v>2</v>
      </c>
      <c r="X34" s="2">
        <v>1</v>
      </c>
      <c r="Y34" s="2">
        <v>5</v>
      </c>
      <c r="Z34" s="2" t="s">
        <v>100</v>
      </c>
      <c r="AA34" s="2" t="s">
        <v>141</v>
      </c>
      <c r="AB34" s="172" t="s">
        <v>142</v>
      </c>
      <c r="AC34" s="2" t="s">
        <v>108</v>
      </c>
      <c r="AD34" s="148" t="s">
        <v>37</v>
      </c>
      <c r="AE34" s="147" t="s">
        <v>38</v>
      </c>
      <c r="AF34" s="147">
        <v>18</v>
      </c>
      <c r="AG34" s="147">
        <v>25</v>
      </c>
      <c r="AH34" s="147"/>
      <c r="AI34" s="147"/>
      <c r="AJ34" s="146"/>
    </row>
    <row r="35" spans="1:36" ht="15">
      <c r="A35" s="3">
        <v>45777.930084374995</v>
      </c>
      <c r="B35" s="174" t="s">
        <v>50</v>
      </c>
      <c r="C35" s="4">
        <v>4</v>
      </c>
      <c r="D35" s="4">
        <v>1</v>
      </c>
      <c r="E35" s="4">
        <v>1</v>
      </c>
      <c r="F35" s="4">
        <v>4</v>
      </c>
      <c r="G35" s="4">
        <v>2</v>
      </c>
      <c r="H35" s="4">
        <v>3</v>
      </c>
      <c r="I35" s="4">
        <v>5</v>
      </c>
      <c r="J35" s="4">
        <v>5</v>
      </c>
      <c r="K35" s="4">
        <v>5</v>
      </c>
      <c r="L35" s="4">
        <v>3</v>
      </c>
      <c r="M35" s="4" t="s">
        <v>31</v>
      </c>
      <c r="N35" s="4" t="s">
        <v>32</v>
      </c>
      <c r="O35" s="4" t="s">
        <v>33</v>
      </c>
      <c r="P35" s="4">
        <v>5</v>
      </c>
      <c r="Q35" s="4">
        <v>4</v>
      </c>
      <c r="R35" s="4">
        <v>5</v>
      </c>
      <c r="S35" s="4">
        <v>1</v>
      </c>
      <c r="T35" s="4">
        <v>4</v>
      </c>
      <c r="U35" s="4">
        <v>1</v>
      </c>
      <c r="V35" s="4">
        <v>3</v>
      </c>
      <c r="W35" s="4">
        <v>5</v>
      </c>
      <c r="X35" s="4">
        <v>1</v>
      </c>
      <c r="Y35" s="4">
        <v>1</v>
      </c>
      <c r="Z35" s="4" t="s">
        <v>100</v>
      </c>
      <c r="AA35" s="4" t="s">
        <v>53</v>
      </c>
      <c r="AB35" s="5" t="s">
        <v>107</v>
      </c>
      <c r="AC35" s="4" t="s">
        <v>82</v>
      </c>
      <c r="AD35" s="151" t="s">
        <v>37</v>
      </c>
      <c r="AE35" s="150" t="s">
        <v>38</v>
      </c>
      <c r="AF35" s="150">
        <v>18</v>
      </c>
      <c r="AG35" s="150">
        <v>25</v>
      </c>
      <c r="AH35" s="150"/>
      <c r="AI35" s="150"/>
      <c r="AJ35" s="149"/>
    </row>
    <row r="36" spans="1:36" ht="15">
      <c r="A36" s="1">
        <v>45777.931210046299</v>
      </c>
      <c r="B36" s="174" t="s">
        <v>50</v>
      </c>
      <c r="C36" s="2">
        <v>5</v>
      </c>
      <c r="D36" s="2">
        <v>3</v>
      </c>
      <c r="E36" s="2">
        <v>3</v>
      </c>
      <c r="F36" s="2">
        <v>2</v>
      </c>
      <c r="G36" s="2">
        <v>5</v>
      </c>
      <c r="H36" s="2">
        <v>2</v>
      </c>
      <c r="I36" s="2">
        <v>4</v>
      </c>
      <c r="J36" s="2">
        <v>3</v>
      </c>
      <c r="K36" s="2">
        <v>2</v>
      </c>
      <c r="L36" s="2">
        <v>4</v>
      </c>
      <c r="M36" s="2" t="s">
        <v>57</v>
      </c>
      <c r="N36" s="2" t="s">
        <v>87</v>
      </c>
      <c r="O36" s="2" t="s">
        <v>42</v>
      </c>
      <c r="P36" s="2">
        <v>1</v>
      </c>
      <c r="Q36" s="2">
        <v>3</v>
      </c>
      <c r="R36" s="2">
        <v>5</v>
      </c>
      <c r="S36" s="2">
        <v>4</v>
      </c>
      <c r="T36" s="2">
        <v>4</v>
      </c>
      <c r="U36" s="2">
        <v>2</v>
      </c>
      <c r="V36" s="2">
        <v>1</v>
      </c>
      <c r="W36" s="2">
        <v>3</v>
      </c>
      <c r="X36" s="2">
        <v>5</v>
      </c>
      <c r="Y36" s="2">
        <v>9</v>
      </c>
      <c r="Z36" s="2" t="s">
        <v>100</v>
      </c>
      <c r="AA36" s="2" t="s">
        <v>73</v>
      </c>
      <c r="AB36" s="172" t="s">
        <v>138</v>
      </c>
      <c r="AC36" s="2" t="s">
        <v>103</v>
      </c>
      <c r="AD36" s="148" t="s">
        <v>49</v>
      </c>
      <c r="AE36" s="147" t="s">
        <v>137</v>
      </c>
      <c r="AF36" s="147">
        <v>26</v>
      </c>
      <c r="AG36" s="147">
        <v>35</v>
      </c>
      <c r="AH36" s="147"/>
      <c r="AI36" s="147"/>
      <c r="AJ36" s="146"/>
    </row>
    <row r="37" spans="1:36" ht="15">
      <c r="A37" s="3">
        <v>45777.931779166669</v>
      </c>
      <c r="B37" s="173" t="s">
        <v>50</v>
      </c>
      <c r="C37" s="4">
        <v>5</v>
      </c>
      <c r="D37" s="4">
        <v>1</v>
      </c>
      <c r="E37" s="4">
        <v>1</v>
      </c>
      <c r="F37" s="4">
        <v>1</v>
      </c>
      <c r="G37" s="4">
        <v>2</v>
      </c>
      <c r="H37" s="4">
        <v>2</v>
      </c>
      <c r="I37" s="4">
        <v>5</v>
      </c>
      <c r="J37" s="4">
        <v>2</v>
      </c>
      <c r="K37" s="4">
        <v>4</v>
      </c>
      <c r="L37" s="4">
        <v>2</v>
      </c>
      <c r="M37" s="4" t="s">
        <v>86</v>
      </c>
      <c r="N37" s="4" t="s">
        <v>32</v>
      </c>
      <c r="O37" s="4" t="s">
        <v>78</v>
      </c>
      <c r="P37" s="4">
        <v>3</v>
      </c>
      <c r="Q37" s="4">
        <v>5</v>
      </c>
      <c r="R37" s="4">
        <v>3</v>
      </c>
      <c r="S37" s="4">
        <v>4</v>
      </c>
      <c r="T37" s="4">
        <v>5</v>
      </c>
      <c r="U37" s="4">
        <v>4</v>
      </c>
      <c r="V37" s="4">
        <v>3</v>
      </c>
      <c r="W37" s="4">
        <v>1</v>
      </c>
      <c r="X37" s="4">
        <v>5</v>
      </c>
      <c r="Y37" s="4">
        <v>6</v>
      </c>
      <c r="Z37" s="4" t="s">
        <v>100</v>
      </c>
      <c r="AA37" s="4" t="s">
        <v>73</v>
      </c>
      <c r="AB37" s="5" t="s">
        <v>138</v>
      </c>
      <c r="AC37" s="4" t="s">
        <v>36</v>
      </c>
      <c r="AD37" s="151" t="s">
        <v>37</v>
      </c>
      <c r="AE37" s="150" t="s">
        <v>46</v>
      </c>
      <c r="AF37" s="150">
        <v>36</v>
      </c>
      <c r="AG37" s="150">
        <v>35</v>
      </c>
      <c r="AH37" s="150"/>
      <c r="AI37" s="150"/>
      <c r="AJ37" s="149"/>
    </row>
    <row r="38" spans="1:36" ht="15">
      <c r="A38" s="1">
        <v>45777.932450023145</v>
      </c>
      <c r="B38" s="174" t="s">
        <v>50</v>
      </c>
      <c r="C38" s="2">
        <v>3</v>
      </c>
      <c r="D38" s="2">
        <v>5</v>
      </c>
      <c r="E38" s="2">
        <v>4</v>
      </c>
      <c r="F38" s="2">
        <v>3</v>
      </c>
      <c r="G38" s="2">
        <v>4</v>
      </c>
      <c r="H38" s="2">
        <v>4</v>
      </c>
      <c r="I38" s="2">
        <v>1</v>
      </c>
      <c r="J38" s="2">
        <v>3</v>
      </c>
      <c r="K38" s="2">
        <v>1</v>
      </c>
      <c r="L38" s="2">
        <v>1</v>
      </c>
      <c r="M38" s="2" t="s">
        <v>83</v>
      </c>
      <c r="N38" s="2" t="s">
        <v>87</v>
      </c>
      <c r="O38" s="2" t="s">
        <v>60</v>
      </c>
      <c r="P38" s="2">
        <v>4</v>
      </c>
      <c r="Q38" s="2">
        <v>4</v>
      </c>
      <c r="R38" s="2">
        <v>3</v>
      </c>
      <c r="S38" s="2">
        <v>4</v>
      </c>
      <c r="T38" s="2">
        <v>5</v>
      </c>
      <c r="U38" s="2">
        <v>5</v>
      </c>
      <c r="V38" s="2">
        <v>1</v>
      </c>
      <c r="W38" s="2">
        <v>2</v>
      </c>
      <c r="X38" s="2">
        <v>5</v>
      </c>
      <c r="Y38" s="2">
        <v>9</v>
      </c>
      <c r="Z38" s="2" t="s">
        <v>100</v>
      </c>
      <c r="AA38" s="2" t="s">
        <v>53</v>
      </c>
      <c r="AB38" s="172" t="s">
        <v>92</v>
      </c>
      <c r="AC38" s="2" t="s">
        <v>45</v>
      </c>
      <c r="AD38" s="148" t="s">
        <v>37</v>
      </c>
      <c r="AE38" s="147" t="s">
        <v>38</v>
      </c>
      <c r="AF38" s="147">
        <v>18</v>
      </c>
      <c r="AG38" s="147">
        <v>25</v>
      </c>
      <c r="AH38" s="147"/>
      <c r="AI38" s="147"/>
      <c r="AJ38" s="146"/>
    </row>
    <row r="39" spans="1:36" ht="15">
      <c r="A39" s="3">
        <v>45777.932997800926</v>
      </c>
      <c r="B39" s="173" t="s">
        <v>50</v>
      </c>
      <c r="C39" s="4">
        <v>3</v>
      </c>
      <c r="D39" s="4">
        <v>4</v>
      </c>
      <c r="E39" s="4">
        <v>2</v>
      </c>
      <c r="F39" s="4">
        <v>5</v>
      </c>
      <c r="G39" s="4">
        <v>1</v>
      </c>
      <c r="H39" s="4">
        <v>4</v>
      </c>
      <c r="I39" s="4">
        <v>1</v>
      </c>
      <c r="J39" s="4">
        <v>2</v>
      </c>
      <c r="K39" s="4">
        <v>5</v>
      </c>
      <c r="L39" s="4">
        <v>4</v>
      </c>
      <c r="M39" s="4" t="s">
        <v>86</v>
      </c>
      <c r="N39" s="4" t="s">
        <v>41</v>
      </c>
      <c r="O39" s="4" t="s">
        <v>77</v>
      </c>
      <c r="P39" s="4">
        <v>2</v>
      </c>
      <c r="Q39" s="4">
        <v>2</v>
      </c>
      <c r="R39" s="4">
        <v>3</v>
      </c>
      <c r="S39" s="4">
        <v>1</v>
      </c>
      <c r="T39" s="4">
        <v>3</v>
      </c>
      <c r="U39" s="4">
        <v>2</v>
      </c>
      <c r="V39" s="4">
        <v>3</v>
      </c>
      <c r="W39" s="4">
        <v>1</v>
      </c>
      <c r="X39" s="4">
        <v>3</v>
      </c>
      <c r="Y39" s="4">
        <v>0</v>
      </c>
      <c r="Z39" s="4" t="s">
        <v>100</v>
      </c>
      <c r="AA39" s="4" t="s">
        <v>105</v>
      </c>
      <c r="AB39" s="5" t="s">
        <v>99</v>
      </c>
      <c r="AC39" s="4" t="s">
        <v>36</v>
      </c>
      <c r="AD39" s="151" t="s">
        <v>49</v>
      </c>
      <c r="AE39" s="150" t="s">
        <v>38</v>
      </c>
      <c r="AF39" s="150">
        <v>18</v>
      </c>
      <c r="AG39" s="150">
        <v>25</v>
      </c>
      <c r="AH39" s="150"/>
      <c r="AI39" s="150"/>
      <c r="AJ39" s="149"/>
    </row>
    <row r="40" spans="1:36" ht="15">
      <c r="A40" s="1">
        <v>45777.934111724535</v>
      </c>
      <c r="B40" s="173" t="s">
        <v>50</v>
      </c>
      <c r="C40" s="2">
        <v>1</v>
      </c>
      <c r="D40" s="2">
        <v>2</v>
      </c>
      <c r="E40" s="2">
        <v>2</v>
      </c>
      <c r="F40" s="2">
        <v>4</v>
      </c>
      <c r="G40" s="2">
        <v>5</v>
      </c>
      <c r="H40" s="2">
        <v>2</v>
      </c>
      <c r="I40" s="2">
        <v>2</v>
      </c>
      <c r="J40" s="2">
        <v>1</v>
      </c>
      <c r="K40" s="2">
        <v>4</v>
      </c>
      <c r="L40" s="2">
        <v>5</v>
      </c>
      <c r="M40" s="2" t="s">
        <v>86</v>
      </c>
      <c r="N40" s="2" t="s">
        <v>32</v>
      </c>
      <c r="O40" s="2" t="s">
        <v>42</v>
      </c>
      <c r="P40" s="2">
        <v>3</v>
      </c>
      <c r="Q40" s="2">
        <v>4</v>
      </c>
      <c r="R40" s="2">
        <v>5</v>
      </c>
      <c r="S40" s="2">
        <v>2</v>
      </c>
      <c r="T40" s="2">
        <v>3</v>
      </c>
      <c r="U40" s="2">
        <v>2</v>
      </c>
      <c r="V40" s="2">
        <v>5</v>
      </c>
      <c r="W40" s="2">
        <v>3</v>
      </c>
      <c r="X40" s="2">
        <v>1</v>
      </c>
      <c r="Y40" s="2">
        <v>0</v>
      </c>
      <c r="Z40" s="2" t="s">
        <v>100</v>
      </c>
      <c r="AA40" s="2" t="s">
        <v>104</v>
      </c>
      <c r="AB40" s="172" t="s">
        <v>44</v>
      </c>
      <c r="AC40" s="2" t="s">
        <v>103</v>
      </c>
      <c r="AD40" s="148" t="s">
        <v>37</v>
      </c>
      <c r="AE40" s="147" t="s">
        <v>46</v>
      </c>
      <c r="AF40" s="147">
        <v>36</v>
      </c>
      <c r="AG40" s="147">
        <v>35</v>
      </c>
      <c r="AH40" s="147"/>
      <c r="AI40" s="147"/>
      <c r="AJ40" s="146"/>
    </row>
    <row r="41" spans="1:36" ht="15">
      <c r="A41" s="3">
        <v>45777.934684884254</v>
      </c>
      <c r="B41" s="174" t="s">
        <v>50</v>
      </c>
      <c r="C41" s="4">
        <v>2</v>
      </c>
      <c r="D41" s="4">
        <v>4</v>
      </c>
      <c r="E41" s="4">
        <v>1</v>
      </c>
      <c r="F41" s="4">
        <v>1</v>
      </c>
      <c r="G41" s="4">
        <v>2</v>
      </c>
      <c r="H41" s="4">
        <v>5</v>
      </c>
      <c r="I41" s="4">
        <v>2</v>
      </c>
      <c r="J41" s="4">
        <v>4</v>
      </c>
      <c r="K41" s="4">
        <v>2</v>
      </c>
      <c r="L41" s="4">
        <v>3</v>
      </c>
      <c r="M41" s="4" t="s">
        <v>40</v>
      </c>
      <c r="N41" s="4" t="s">
        <v>76</v>
      </c>
      <c r="O41" s="4" t="s">
        <v>127</v>
      </c>
      <c r="P41" s="4">
        <v>2</v>
      </c>
      <c r="Q41" s="4">
        <v>4</v>
      </c>
      <c r="R41" s="4">
        <v>5</v>
      </c>
      <c r="S41" s="4">
        <v>4</v>
      </c>
      <c r="T41" s="4">
        <v>1</v>
      </c>
      <c r="U41" s="4">
        <v>1</v>
      </c>
      <c r="V41" s="4">
        <v>5</v>
      </c>
      <c r="W41" s="4">
        <v>4</v>
      </c>
      <c r="X41" s="4">
        <v>3</v>
      </c>
      <c r="Y41" s="4">
        <v>5</v>
      </c>
      <c r="Z41" s="4" t="s">
        <v>100</v>
      </c>
      <c r="AA41" s="4" t="s">
        <v>141</v>
      </c>
      <c r="AB41" s="5" t="s">
        <v>44</v>
      </c>
      <c r="AC41" s="4" t="s">
        <v>82</v>
      </c>
      <c r="AD41" s="151" t="s">
        <v>37</v>
      </c>
      <c r="AE41" s="150" t="s">
        <v>137</v>
      </c>
      <c r="AF41" s="150">
        <v>26</v>
      </c>
      <c r="AG41" s="150">
        <v>35</v>
      </c>
      <c r="AH41" s="150"/>
      <c r="AI41" s="150"/>
      <c r="AJ41" s="149"/>
    </row>
    <row r="42" spans="1:36" ht="15">
      <c r="A42" s="1">
        <v>45777.935230000003</v>
      </c>
      <c r="B42" s="173" t="s">
        <v>50</v>
      </c>
      <c r="C42" s="2">
        <v>2</v>
      </c>
      <c r="D42" s="2">
        <v>1</v>
      </c>
      <c r="E42" s="2">
        <v>1</v>
      </c>
      <c r="F42" s="2">
        <v>2</v>
      </c>
      <c r="G42" s="2">
        <v>2</v>
      </c>
      <c r="H42" s="2">
        <v>1</v>
      </c>
      <c r="I42" s="2">
        <v>3</v>
      </c>
      <c r="J42" s="2">
        <v>1</v>
      </c>
      <c r="K42" s="2">
        <v>2</v>
      </c>
      <c r="L42" s="2">
        <v>1</v>
      </c>
      <c r="M42" s="2" t="s">
        <v>83</v>
      </c>
      <c r="N42" s="2" t="s">
        <v>76</v>
      </c>
      <c r="O42" s="2" t="s">
        <v>69</v>
      </c>
      <c r="P42" s="2">
        <v>3</v>
      </c>
      <c r="Q42" s="2">
        <v>3</v>
      </c>
      <c r="R42" s="2">
        <v>5</v>
      </c>
      <c r="S42" s="2">
        <v>5</v>
      </c>
      <c r="T42" s="2">
        <v>1</v>
      </c>
      <c r="U42" s="2">
        <v>5</v>
      </c>
      <c r="V42" s="2">
        <v>2</v>
      </c>
      <c r="W42" s="2">
        <v>3</v>
      </c>
      <c r="X42" s="2">
        <v>5</v>
      </c>
      <c r="Y42" s="2">
        <v>5</v>
      </c>
      <c r="Z42" s="2" t="s">
        <v>100</v>
      </c>
      <c r="AA42" s="2" t="s">
        <v>73</v>
      </c>
      <c r="AB42" s="172" t="s">
        <v>54</v>
      </c>
      <c r="AC42" s="2" t="s">
        <v>82</v>
      </c>
      <c r="AD42" s="148" t="s">
        <v>37</v>
      </c>
      <c r="AE42" s="147" t="s">
        <v>38</v>
      </c>
      <c r="AF42" s="147">
        <v>18</v>
      </c>
      <c r="AG42" s="147">
        <v>25</v>
      </c>
      <c r="AH42" s="147"/>
      <c r="AI42" s="147"/>
      <c r="AJ42" s="146"/>
    </row>
    <row r="43" spans="1:36" ht="15">
      <c r="A43" s="3">
        <v>45777.935971527782</v>
      </c>
      <c r="B43" s="174" t="s">
        <v>50</v>
      </c>
      <c r="C43" s="4">
        <v>2</v>
      </c>
      <c r="D43" s="4">
        <v>1</v>
      </c>
      <c r="E43" s="4">
        <v>3</v>
      </c>
      <c r="F43" s="4">
        <v>1</v>
      </c>
      <c r="G43" s="4">
        <v>4</v>
      </c>
      <c r="H43" s="4">
        <v>1</v>
      </c>
      <c r="I43" s="4">
        <v>1</v>
      </c>
      <c r="J43" s="4">
        <v>5</v>
      </c>
      <c r="K43" s="4">
        <v>1</v>
      </c>
      <c r="L43" s="4">
        <v>2</v>
      </c>
      <c r="M43" s="4" t="s">
        <v>57</v>
      </c>
      <c r="N43" s="4" t="s">
        <v>87</v>
      </c>
      <c r="O43" s="4" t="s">
        <v>33</v>
      </c>
      <c r="P43" s="4">
        <v>5</v>
      </c>
      <c r="Q43" s="4">
        <v>4</v>
      </c>
      <c r="R43" s="4">
        <v>3</v>
      </c>
      <c r="S43" s="4">
        <v>4</v>
      </c>
      <c r="T43" s="4">
        <v>2</v>
      </c>
      <c r="U43" s="4">
        <v>3</v>
      </c>
      <c r="V43" s="4">
        <v>5</v>
      </c>
      <c r="W43" s="4">
        <v>3</v>
      </c>
      <c r="X43" s="4">
        <v>1</v>
      </c>
      <c r="Y43" s="4">
        <v>0</v>
      </c>
      <c r="Z43" s="4" t="s">
        <v>100</v>
      </c>
      <c r="AA43" s="4" t="s">
        <v>141</v>
      </c>
      <c r="AB43" s="5" t="s">
        <v>54</v>
      </c>
      <c r="AC43" s="4" t="s">
        <v>139</v>
      </c>
      <c r="AD43" s="151" t="s">
        <v>49</v>
      </c>
      <c r="AE43" s="150" t="s">
        <v>137</v>
      </c>
      <c r="AF43" s="150">
        <v>26</v>
      </c>
      <c r="AG43" s="150">
        <v>35</v>
      </c>
      <c r="AH43" s="150"/>
      <c r="AI43" s="150"/>
      <c r="AJ43" s="149"/>
    </row>
    <row r="44" spans="1:36" ht="15">
      <c r="A44" s="1">
        <v>45777.937170590274</v>
      </c>
      <c r="B44" s="174" t="s">
        <v>50</v>
      </c>
      <c r="C44" s="2">
        <v>3</v>
      </c>
      <c r="D44" s="2">
        <v>1</v>
      </c>
      <c r="E44" s="2">
        <v>4</v>
      </c>
      <c r="F44" s="2">
        <v>3</v>
      </c>
      <c r="G44" s="2">
        <v>1</v>
      </c>
      <c r="H44" s="2">
        <v>4</v>
      </c>
      <c r="I44" s="2">
        <v>1</v>
      </c>
      <c r="J44" s="2">
        <v>5</v>
      </c>
      <c r="K44" s="2">
        <v>3</v>
      </c>
      <c r="L44" s="2">
        <v>4</v>
      </c>
      <c r="M44" s="2" t="s">
        <v>83</v>
      </c>
      <c r="N44" s="2" t="s">
        <v>41</v>
      </c>
      <c r="O44" s="2" t="s">
        <v>77</v>
      </c>
      <c r="P44" s="2">
        <v>3</v>
      </c>
      <c r="Q44" s="2">
        <v>4</v>
      </c>
      <c r="R44" s="2">
        <v>5</v>
      </c>
      <c r="S44" s="2">
        <v>2</v>
      </c>
      <c r="T44" s="2">
        <v>3</v>
      </c>
      <c r="U44" s="2">
        <v>4</v>
      </c>
      <c r="V44" s="2">
        <v>2</v>
      </c>
      <c r="W44" s="2">
        <v>1</v>
      </c>
      <c r="X44" s="2">
        <v>5</v>
      </c>
      <c r="Y44" s="2">
        <v>0</v>
      </c>
      <c r="Z44" s="2" t="s">
        <v>100</v>
      </c>
      <c r="AA44" s="2" t="s">
        <v>141</v>
      </c>
      <c r="AB44" s="172" t="s">
        <v>142</v>
      </c>
      <c r="AC44" s="2" t="s">
        <v>108</v>
      </c>
      <c r="AD44" s="148" t="s">
        <v>49</v>
      </c>
      <c r="AE44" s="147" t="s">
        <v>38</v>
      </c>
      <c r="AF44" s="147">
        <v>18</v>
      </c>
      <c r="AG44" s="147">
        <v>25</v>
      </c>
      <c r="AH44" s="147"/>
      <c r="AI44" s="147"/>
      <c r="AJ44" s="146"/>
    </row>
    <row r="45" spans="1:36" ht="15">
      <c r="A45" s="3">
        <v>45777.938929826385</v>
      </c>
      <c r="B45" s="173" t="s">
        <v>50</v>
      </c>
      <c r="C45" s="4">
        <v>2</v>
      </c>
      <c r="D45" s="4">
        <v>2</v>
      </c>
      <c r="E45" s="4">
        <v>2</v>
      </c>
      <c r="F45" s="4">
        <v>4</v>
      </c>
      <c r="G45" s="4">
        <v>5</v>
      </c>
      <c r="H45" s="4">
        <v>1</v>
      </c>
      <c r="I45" s="4">
        <v>3</v>
      </c>
      <c r="J45" s="4">
        <v>3</v>
      </c>
      <c r="K45" s="4">
        <v>1</v>
      </c>
      <c r="L45" s="4">
        <v>2</v>
      </c>
      <c r="M45" s="4" t="s">
        <v>57</v>
      </c>
      <c r="N45" s="4" t="s">
        <v>41</v>
      </c>
      <c r="O45" s="4" t="s">
        <v>94</v>
      </c>
      <c r="P45" s="4">
        <v>3</v>
      </c>
      <c r="Q45" s="4">
        <v>5</v>
      </c>
      <c r="R45" s="4">
        <v>1</v>
      </c>
      <c r="S45" s="4">
        <v>5</v>
      </c>
      <c r="T45" s="4">
        <v>4</v>
      </c>
      <c r="U45" s="4">
        <v>3</v>
      </c>
      <c r="V45" s="4">
        <v>4</v>
      </c>
      <c r="W45" s="4">
        <v>2</v>
      </c>
      <c r="X45" s="4">
        <v>1</v>
      </c>
      <c r="Y45" s="4">
        <v>3</v>
      </c>
      <c r="Z45" s="4" t="s">
        <v>100</v>
      </c>
      <c r="AA45" s="4" t="s">
        <v>73</v>
      </c>
      <c r="AB45" s="5" t="s">
        <v>44</v>
      </c>
      <c r="AC45" s="4" t="s">
        <v>143</v>
      </c>
      <c r="AD45" s="151" t="s">
        <v>37</v>
      </c>
      <c r="AE45" s="150" t="s">
        <v>137</v>
      </c>
      <c r="AF45" s="150">
        <v>18</v>
      </c>
      <c r="AG45" s="150">
        <v>25</v>
      </c>
      <c r="AH45" s="150"/>
      <c r="AI45" s="150"/>
      <c r="AJ45" s="149"/>
    </row>
    <row r="46" spans="1:36" ht="15">
      <c r="A46" s="1">
        <v>45777.942637326385</v>
      </c>
      <c r="B46" s="173" t="s">
        <v>50</v>
      </c>
      <c r="C46" s="2">
        <v>1</v>
      </c>
      <c r="D46" s="2">
        <v>5</v>
      </c>
      <c r="E46" s="2">
        <v>5</v>
      </c>
      <c r="F46" s="2">
        <v>3</v>
      </c>
      <c r="G46" s="2">
        <v>3</v>
      </c>
      <c r="H46" s="2">
        <v>1</v>
      </c>
      <c r="I46" s="2">
        <v>1</v>
      </c>
      <c r="J46" s="2">
        <v>4</v>
      </c>
      <c r="K46" s="2">
        <v>5</v>
      </c>
      <c r="L46" s="2">
        <v>1</v>
      </c>
      <c r="M46" s="2" t="s">
        <v>86</v>
      </c>
      <c r="N46" s="2" t="s">
        <v>76</v>
      </c>
      <c r="O46" s="2" t="s">
        <v>60</v>
      </c>
      <c r="P46" s="2">
        <v>2</v>
      </c>
      <c r="Q46" s="2">
        <v>5</v>
      </c>
      <c r="R46" s="2">
        <v>4</v>
      </c>
      <c r="S46" s="2">
        <v>4</v>
      </c>
      <c r="T46" s="2">
        <v>1</v>
      </c>
      <c r="U46" s="2">
        <v>5</v>
      </c>
      <c r="V46" s="2">
        <v>2</v>
      </c>
      <c r="W46" s="2">
        <v>3</v>
      </c>
      <c r="X46" s="2">
        <v>4</v>
      </c>
      <c r="Y46" s="2">
        <v>3</v>
      </c>
      <c r="Z46" s="2" t="s">
        <v>100</v>
      </c>
      <c r="AA46" s="2" t="s">
        <v>105</v>
      </c>
      <c r="AB46" s="172" t="s">
        <v>99</v>
      </c>
      <c r="AC46" s="2" t="s">
        <v>82</v>
      </c>
      <c r="AD46" s="148" t="s">
        <v>37</v>
      </c>
      <c r="AE46" s="147" t="s">
        <v>38</v>
      </c>
      <c r="AF46" s="147">
        <v>18</v>
      </c>
      <c r="AG46" s="147">
        <v>25</v>
      </c>
      <c r="AH46" s="147"/>
      <c r="AI46" s="147"/>
      <c r="AJ46" s="146"/>
    </row>
    <row r="47" spans="1:36" ht="15">
      <c r="A47" s="3">
        <v>45777.944372361111</v>
      </c>
      <c r="B47" s="173" t="s">
        <v>50</v>
      </c>
      <c r="C47" s="4">
        <v>4</v>
      </c>
      <c r="D47" s="4">
        <v>2</v>
      </c>
      <c r="E47" s="4">
        <v>3</v>
      </c>
      <c r="F47" s="4">
        <v>5</v>
      </c>
      <c r="G47" s="4">
        <v>1</v>
      </c>
      <c r="H47" s="4">
        <v>5</v>
      </c>
      <c r="I47" s="4">
        <v>4</v>
      </c>
      <c r="J47" s="4">
        <v>1</v>
      </c>
      <c r="K47" s="4">
        <v>4</v>
      </c>
      <c r="L47" s="4">
        <v>4</v>
      </c>
      <c r="M47" s="4" t="s">
        <v>40</v>
      </c>
      <c r="N47" s="4" t="s">
        <v>51</v>
      </c>
      <c r="O47" s="4" t="s">
        <v>60</v>
      </c>
      <c r="P47" s="4">
        <v>1</v>
      </c>
      <c r="Q47" s="4">
        <v>4</v>
      </c>
      <c r="R47" s="4">
        <v>5</v>
      </c>
      <c r="S47" s="4">
        <v>3</v>
      </c>
      <c r="T47" s="4">
        <v>5</v>
      </c>
      <c r="U47" s="4">
        <v>2</v>
      </c>
      <c r="V47" s="4">
        <v>4</v>
      </c>
      <c r="W47" s="4">
        <v>2</v>
      </c>
      <c r="X47" s="4">
        <v>1</v>
      </c>
      <c r="Y47" s="4">
        <v>8</v>
      </c>
      <c r="Z47" s="4" t="s">
        <v>100</v>
      </c>
      <c r="AA47" s="4" t="s">
        <v>105</v>
      </c>
      <c r="AB47" s="5" t="s">
        <v>142</v>
      </c>
      <c r="AC47" s="4" t="s">
        <v>108</v>
      </c>
      <c r="AD47" s="151" t="s">
        <v>37</v>
      </c>
      <c r="AE47" s="150" t="s">
        <v>38</v>
      </c>
      <c r="AF47" s="150">
        <v>18</v>
      </c>
      <c r="AG47" s="150">
        <v>25</v>
      </c>
      <c r="AH47" s="150"/>
      <c r="AI47" s="150"/>
      <c r="AJ47" s="149"/>
    </row>
    <row r="48" spans="1:36" ht="15">
      <c r="A48" s="1">
        <v>45777.945525648145</v>
      </c>
      <c r="B48" s="173" t="s">
        <v>50</v>
      </c>
      <c r="C48" s="2">
        <v>1</v>
      </c>
      <c r="D48" s="2">
        <v>2</v>
      </c>
      <c r="E48" s="2">
        <v>1</v>
      </c>
      <c r="F48" s="2">
        <v>2</v>
      </c>
      <c r="G48" s="2">
        <v>3</v>
      </c>
      <c r="H48" s="2">
        <v>4</v>
      </c>
      <c r="I48" s="2">
        <v>1</v>
      </c>
      <c r="J48" s="2">
        <v>1</v>
      </c>
      <c r="K48" s="2">
        <v>2</v>
      </c>
      <c r="L48" s="2">
        <v>1</v>
      </c>
      <c r="M48" s="2" t="s">
        <v>40</v>
      </c>
      <c r="N48" s="2" t="s">
        <v>87</v>
      </c>
      <c r="O48" s="2" t="s">
        <v>69</v>
      </c>
      <c r="P48" s="2">
        <v>5</v>
      </c>
      <c r="Q48" s="2">
        <v>3</v>
      </c>
      <c r="R48" s="2">
        <v>1</v>
      </c>
      <c r="S48" s="2">
        <v>5</v>
      </c>
      <c r="T48" s="2">
        <v>5</v>
      </c>
      <c r="U48" s="2">
        <v>3</v>
      </c>
      <c r="V48" s="2">
        <v>5</v>
      </c>
      <c r="W48" s="2">
        <v>4</v>
      </c>
      <c r="X48" s="2">
        <v>5</v>
      </c>
      <c r="Y48" s="2">
        <v>6</v>
      </c>
      <c r="Z48" s="2" t="s">
        <v>100</v>
      </c>
      <c r="AA48" s="2" t="s">
        <v>105</v>
      </c>
      <c r="AB48" s="172" t="s">
        <v>123</v>
      </c>
      <c r="AC48" s="2" t="s">
        <v>140</v>
      </c>
      <c r="AD48" s="148" t="s">
        <v>37</v>
      </c>
      <c r="AE48" s="147" t="s">
        <v>137</v>
      </c>
      <c r="AF48" s="147">
        <v>26</v>
      </c>
      <c r="AG48" s="147">
        <v>35</v>
      </c>
      <c r="AH48" s="147"/>
      <c r="AI48" s="147"/>
      <c r="AJ48" s="146"/>
    </row>
    <row r="49" spans="1:36" ht="15">
      <c r="A49" s="3">
        <v>45777.946652615741</v>
      </c>
      <c r="B49" s="173" t="s">
        <v>50</v>
      </c>
      <c r="C49" s="4">
        <v>3</v>
      </c>
      <c r="D49" s="4">
        <v>2</v>
      </c>
      <c r="E49" s="4">
        <v>4</v>
      </c>
      <c r="F49" s="4">
        <v>3</v>
      </c>
      <c r="G49" s="4">
        <v>3</v>
      </c>
      <c r="H49" s="4">
        <v>2</v>
      </c>
      <c r="I49" s="4">
        <v>3</v>
      </c>
      <c r="J49" s="4">
        <v>1</v>
      </c>
      <c r="K49" s="4">
        <v>1</v>
      </c>
      <c r="L49" s="4">
        <v>5</v>
      </c>
      <c r="M49" s="4" t="s">
        <v>31</v>
      </c>
      <c r="N49" s="4" t="s">
        <v>87</v>
      </c>
      <c r="O49" s="4" t="s">
        <v>127</v>
      </c>
      <c r="P49" s="4">
        <v>4</v>
      </c>
      <c r="Q49" s="4">
        <v>3</v>
      </c>
      <c r="R49" s="4">
        <v>3</v>
      </c>
      <c r="S49" s="4">
        <v>5</v>
      </c>
      <c r="T49" s="4">
        <v>4</v>
      </c>
      <c r="U49" s="4">
        <v>2</v>
      </c>
      <c r="V49" s="4">
        <v>5</v>
      </c>
      <c r="W49" s="4">
        <v>5</v>
      </c>
      <c r="X49" s="4">
        <v>2</v>
      </c>
      <c r="Y49" s="4">
        <v>9</v>
      </c>
      <c r="Z49" s="4" t="s">
        <v>100</v>
      </c>
      <c r="AA49" s="4" t="s">
        <v>144</v>
      </c>
      <c r="AB49" s="5" t="s">
        <v>44</v>
      </c>
      <c r="AC49" s="4" t="s">
        <v>139</v>
      </c>
      <c r="AD49" s="151" t="s">
        <v>37</v>
      </c>
      <c r="AE49" s="150" t="s">
        <v>38</v>
      </c>
      <c r="AF49" s="150">
        <v>18</v>
      </c>
      <c r="AG49" s="150">
        <v>25</v>
      </c>
      <c r="AH49" s="150"/>
      <c r="AI49" s="150"/>
      <c r="AJ49" s="149"/>
    </row>
    <row r="50" spans="1:36" ht="15">
      <c r="A50" s="1">
        <v>45778.506390347218</v>
      </c>
      <c r="B50" s="173" t="s">
        <v>50</v>
      </c>
      <c r="C50" s="2">
        <v>2</v>
      </c>
      <c r="D50" s="2">
        <v>5</v>
      </c>
      <c r="E50" s="2">
        <v>2</v>
      </c>
      <c r="F50" s="2">
        <v>1</v>
      </c>
      <c r="G50" s="2">
        <v>3</v>
      </c>
      <c r="H50" s="2">
        <v>4</v>
      </c>
      <c r="I50" s="2">
        <v>5</v>
      </c>
      <c r="J50" s="2">
        <v>1</v>
      </c>
      <c r="K50" s="2">
        <v>1</v>
      </c>
      <c r="L50" s="2">
        <v>4</v>
      </c>
      <c r="M50" s="2" t="s">
        <v>31</v>
      </c>
      <c r="N50" s="2" t="s">
        <v>32</v>
      </c>
      <c r="O50" s="2" t="s">
        <v>127</v>
      </c>
      <c r="P50" s="2">
        <v>1</v>
      </c>
      <c r="Q50" s="2">
        <v>1</v>
      </c>
      <c r="R50" s="2">
        <v>4</v>
      </c>
      <c r="S50" s="2">
        <v>3</v>
      </c>
      <c r="T50" s="2">
        <v>2</v>
      </c>
      <c r="U50" s="2">
        <v>4</v>
      </c>
      <c r="V50" s="2">
        <v>2</v>
      </c>
      <c r="W50" s="2">
        <v>1</v>
      </c>
      <c r="X50" s="2">
        <v>3</v>
      </c>
      <c r="Y50" s="2">
        <v>0</v>
      </c>
      <c r="Z50" s="2" t="s">
        <v>100</v>
      </c>
      <c r="AA50" s="2" t="s">
        <v>141</v>
      </c>
      <c r="AB50" s="172" t="s">
        <v>142</v>
      </c>
      <c r="AC50" s="2" t="s">
        <v>139</v>
      </c>
      <c r="AD50" s="148" t="s">
        <v>49</v>
      </c>
      <c r="AE50" s="147" t="s">
        <v>38</v>
      </c>
      <c r="AF50" s="147">
        <v>18</v>
      </c>
      <c r="AG50" s="147">
        <v>25</v>
      </c>
      <c r="AH50" s="147"/>
      <c r="AI50" s="147"/>
      <c r="AJ50" s="146"/>
    </row>
    <row r="51" spans="1:36" ht="15.6">
      <c r="A51" s="3"/>
      <c r="C51" s="171">
        <f t="shared" ref="C51:L51" si="0">AVERAGE(C3:C50)</f>
        <v>3.6666666666666665</v>
      </c>
      <c r="D51" s="171">
        <f t="shared" si="0"/>
        <v>3.6458333333333335</v>
      </c>
      <c r="E51" s="171">
        <f t="shared" si="0"/>
        <v>3.3958333333333335</v>
      </c>
      <c r="F51" s="171">
        <f t="shared" si="0"/>
        <v>3.7291666666666665</v>
      </c>
      <c r="G51" s="171">
        <f t="shared" si="0"/>
        <v>3.1875</v>
      </c>
      <c r="H51" s="171">
        <f t="shared" si="0"/>
        <v>3.2916666666666665</v>
      </c>
      <c r="I51" s="171">
        <f t="shared" si="0"/>
        <v>3.1041666666666665</v>
      </c>
      <c r="J51" s="171">
        <f t="shared" si="0"/>
        <v>3.1458333333333335</v>
      </c>
      <c r="K51" s="171">
        <f t="shared" si="0"/>
        <v>3.1041666666666665</v>
      </c>
      <c r="L51" s="171">
        <f t="shared" si="0"/>
        <v>3.2291666666666665</v>
      </c>
      <c r="P51" s="171">
        <f t="shared" ref="P51:Y51" si="1">AVERAGE(P3:P50)</f>
        <v>2.9375</v>
      </c>
      <c r="Q51" s="171">
        <f t="shared" si="1"/>
        <v>3.5208333333333335</v>
      </c>
      <c r="R51" s="171">
        <f t="shared" si="1"/>
        <v>3.625</v>
      </c>
      <c r="S51" s="171">
        <f t="shared" si="1"/>
        <v>3.5208333333333335</v>
      </c>
      <c r="T51" s="171">
        <f t="shared" si="1"/>
        <v>3.375</v>
      </c>
      <c r="U51" s="171">
        <f t="shared" si="1"/>
        <v>3.3541666666666665</v>
      </c>
      <c r="V51" s="171">
        <f t="shared" si="1"/>
        <v>3.5</v>
      </c>
      <c r="W51" s="171">
        <f t="shared" si="1"/>
        <v>3.25</v>
      </c>
      <c r="X51" s="171">
        <f t="shared" si="1"/>
        <v>3.2291666666666665</v>
      </c>
      <c r="Y51" s="171">
        <f t="shared" si="1"/>
        <v>4.9782608695652177</v>
      </c>
      <c r="AD51" s="151"/>
      <c r="AE51" s="150"/>
      <c r="AF51" s="170">
        <f>AVERAGE(AF3:AF50)</f>
        <v>19.75</v>
      </c>
      <c r="AG51" s="170">
        <f>AVERAGE(AG3:AG50)</f>
        <v>26.666666666666668</v>
      </c>
      <c r="AH51" s="150"/>
      <c r="AI51" s="150"/>
      <c r="AJ51" s="149"/>
    </row>
    <row r="52" spans="1:36" ht="15">
      <c r="A52" s="1"/>
      <c r="P52" s="169">
        <f t="shared" ref="P52:Y52" si="2">AVERAGE(P11:P48)</f>
        <v>2.9736842105263159</v>
      </c>
      <c r="Q52" s="169">
        <f t="shared" si="2"/>
        <v>3.5</v>
      </c>
      <c r="R52" s="169">
        <f t="shared" si="2"/>
        <v>3.6052631578947367</v>
      </c>
      <c r="S52" s="169">
        <f t="shared" si="2"/>
        <v>3.3684210526315788</v>
      </c>
      <c r="T52" s="169">
        <f t="shared" si="2"/>
        <v>3.3157894736842106</v>
      </c>
      <c r="U52" s="169">
        <f t="shared" si="2"/>
        <v>3.3157894736842106</v>
      </c>
      <c r="V52" s="169">
        <f t="shared" si="2"/>
        <v>3.4473684210526314</v>
      </c>
      <c r="W52" s="169">
        <f t="shared" si="2"/>
        <v>3.1315789473684212</v>
      </c>
      <c r="X52" s="169">
        <f t="shared" si="2"/>
        <v>3.263157894736842</v>
      </c>
      <c r="Y52" s="169">
        <f t="shared" si="2"/>
        <v>4.9459459459459456</v>
      </c>
      <c r="AD52" s="148"/>
      <c r="AE52" s="147"/>
      <c r="AF52" s="147"/>
      <c r="AG52" s="147"/>
      <c r="AH52" s="147"/>
      <c r="AI52" s="147"/>
      <c r="AJ52" s="146"/>
    </row>
    <row r="53" spans="1:36" ht="31.5" customHeight="1">
      <c r="A53" s="3"/>
      <c r="K53" s="168" t="s">
        <v>425</v>
      </c>
      <c r="L53" s="159"/>
      <c r="P53" s="167">
        <f t="shared" ref="P53:Y53" si="3">AVERAGE(P18:P45)</f>
        <v>2.9285714285714284</v>
      </c>
      <c r="Q53" s="167">
        <f t="shared" si="3"/>
        <v>3.25</v>
      </c>
      <c r="R53" s="167">
        <f t="shared" si="3"/>
        <v>3.4642857142857144</v>
      </c>
      <c r="S53" s="167">
        <f t="shared" si="3"/>
        <v>3</v>
      </c>
      <c r="T53" s="167">
        <f t="shared" si="3"/>
        <v>3.1071428571428572</v>
      </c>
      <c r="U53" s="167">
        <f t="shared" si="3"/>
        <v>3.0357142857142856</v>
      </c>
      <c r="V53" s="167">
        <f t="shared" si="3"/>
        <v>3.2142857142857144</v>
      </c>
      <c r="W53" s="167">
        <f t="shared" si="3"/>
        <v>2.8571428571428572</v>
      </c>
      <c r="X53" s="167">
        <f t="shared" si="3"/>
        <v>3</v>
      </c>
      <c r="Y53" s="167">
        <f t="shared" si="3"/>
        <v>4.2222222222222223</v>
      </c>
      <c r="AD53" s="151"/>
      <c r="AE53" s="150"/>
      <c r="AF53" s="150"/>
      <c r="AG53" s="150"/>
      <c r="AH53" s="150"/>
      <c r="AI53" s="150"/>
      <c r="AJ53" s="149"/>
    </row>
    <row r="54" spans="1:36" ht="52.2">
      <c r="A54" s="1"/>
      <c r="K54" s="160" t="s">
        <v>426</v>
      </c>
      <c r="L54" s="159">
        <v>3.7291666669999999</v>
      </c>
      <c r="P54" s="166">
        <f t="shared" ref="P54:Y54" si="4">AVERAGE(P6:P47)</f>
        <v>2.9285714285714284</v>
      </c>
      <c r="Q54" s="166">
        <f t="shared" si="4"/>
        <v>3.5714285714285716</v>
      </c>
      <c r="R54" s="166">
        <f t="shared" si="4"/>
        <v>3.6428571428571428</v>
      </c>
      <c r="S54" s="166">
        <f t="shared" si="4"/>
        <v>3.4047619047619047</v>
      </c>
      <c r="T54" s="166">
        <f t="shared" si="4"/>
        <v>3.3095238095238093</v>
      </c>
      <c r="U54" s="166">
        <f t="shared" si="4"/>
        <v>3.3333333333333335</v>
      </c>
      <c r="V54" s="166">
        <f t="shared" si="4"/>
        <v>3.4285714285714284</v>
      </c>
      <c r="W54" s="166">
        <f t="shared" si="4"/>
        <v>3.1666666666666665</v>
      </c>
      <c r="X54" s="166">
        <f t="shared" si="4"/>
        <v>3.1666666666666665</v>
      </c>
      <c r="Y54" s="166">
        <f t="shared" si="4"/>
        <v>5</v>
      </c>
      <c r="AD54" s="148"/>
      <c r="AE54" s="147"/>
      <c r="AF54" s="147"/>
      <c r="AG54" s="147"/>
      <c r="AH54" s="147"/>
      <c r="AI54" s="147"/>
      <c r="AJ54" s="146"/>
    </row>
    <row r="55" spans="1:36" ht="17.399999999999999">
      <c r="A55" s="3"/>
      <c r="K55" s="160" t="s">
        <v>427</v>
      </c>
      <c r="L55" s="159">
        <v>3.6666666669999999</v>
      </c>
      <c r="P55" s="165">
        <f t="shared" ref="P55:Y55" si="5">AVERAGE(P15:P37)</f>
        <v>3.0434782608695654</v>
      </c>
      <c r="Q55" s="165">
        <f t="shared" si="5"/>
        <v>3.2173913043478262</v>
      </c>
      <c r="R55" s="165">
        <f t="shared" si="5"/>
        <v>3.5217391304347827</v>
      </c>
      <c r="S55" s="165">
        <f t="shared" si="5"/>
        <v>3.0869565217391304</v>
      </c>
      <c r="T55" s="165">
        <f t="shared" si="5"/>
        <v>3.3913043478260869</v>
      </c>
      <c r="U55" s="165">
        <f t="shared" si="5"/>
        <v>3.1739130434782608</v>
      </c>
      <c r="V55" s="165">
        <f t="shared" si="5"/>
        <v>3.2608695652173911</v>
      </c>
      <c r="W55" s="165">
        <f t="shared" si="5"/>
        <v>3.1739130434782608</v>
      </c>
      <c r="X55" s="165">
        <f t="shared" si="5"/>
        <v>3.1739130434782608</v>
      </c>
      <c r="Y55" s="165">
        <f t="shared" si="5"/>
        <v>5.1818181818181817</v>
      </c>
      <c r="AD55" s="151"/>
      <c r="AE55" s="150"/>
      <c r="AF55" s="150"/>
      <c r="AG55" s="150"/>
      <c r="AH55" s="150"/>
      <c r="AI55" s="150"/>
      <c r="AJ55" s="149"/>
    </row>
    <row r="56" spans="1:36" ht="17.399999999999999">
      <c r="A56" s="1"/>
      <c r="K56" s="160" t="s">
        <v>428</v>
      </c>
      <c r="L56" s="159">
        <v>3.6458333330000001</v>
      </c>
      <c r="P56" s="164">
        <f t="shared" ref="P56:Y56" si="6">AVERAGE(P7:P43)</f>
        <v>3</v>
      </c>
      <c r="Q56" s="164">
        <f t="shared" si="6"/>
        <v>3.4324324324324325</v>
      </c>
      <c r="R56" s="164">
        <f t="shared" si="6"/>
        <v>3.6216216216216215</v>
      </c>
      <c r="S56" s="164">
        <f t="shared" si="6"/>
        <v>3.3513513513513513</v>
      </c>
      <c r="T56" s="164">
        <f t="shared" si="6"/>
        <v>3.2972972972972974</v>
      </c>
      <c r="U56" s="164">
        <f t="shared" si="6"/>
        <v>3.3513513513513513</v>
      </c>
      <c r="V56" s="164">
        <f t="shared" si="6"/>
        <v>3.4594594594594597</v>
      </c>
      <c r="W56" s="164">
        <f t="shared" si="6"/>
        <v>3.2972972972972974</v>
      </c>
      <c r="X56" s="164">
        <f t="shared" si="6"/>
        <v>3.2162162162162162</v>
      </c>
      <c r="Y56" s="164">
        <f t="shared" si="6"/>
        <v>5.1714285714285717</v>
      </c>
      <c r="AD56" s="148"/>
      <c r="AE56" s="147"/>
      <c r="AF56" s="147"/>
      <c r="AG56" s="147"/>
      <c r="AH56" s="147"/>
      <c r="AI56" s="147"/>
      <c r="AJ56" s="146"/>
    </row>
    <row r="57" spans="1:36" ht="17.399999999999999">
      <c r="A57" s="3"/>
      <c r="K57" s="160" t="s">
        <v>429</v>
      </c>
      <c r="L57" s="159">
        <v>3.3958333330000001</v>
      </c>
      <c r="P57" s="163">
        <f t="shared" ref="P57:Y57" si="7">AVERAGE(P28:P50)</f>
        <v>2.9130434782608696</v>
      </c>
      <c r="Q57" s="163">
        <f t="shared" si="7"/>
        <v>3.347826086956522</v>
      </c>
      <c r="R57" s="163">
        <f t="shared" si="7"/>
        <v>3.5652173913043477</v>
      </c>
      <c r="S57" s="163">
        <f t="shared" si="7"/>
        <v>3.0869565217391304</v>
      </c>
      <c r="T57" s="163">
        <f t="shared" si="7"/>
        <v>3.1739130434782608</v>
      </c>
      <c r="U57" s="163">
        <f t="shared" si="7"/>
        <v>2.9565217391304346</v>
      </c>
      <c r="V57" s="163">
        <f t="shared" si="7"/>
        <v>3.2608695652173911</v>
      </c>
      <c r="W57" s="163">
        <f t="shared" si="7"/>
        <v>2.7391304347826089</v>
      </c>
      <c r="X57" s="163">
        <f t="shared" si="7"/>
        <v>2.9565217391304346</v>
      </c>
      <c r="Y57" s="163">
        <f t="shared" si="7"/>
        <v>4</v>
      </c>
      <c r="AD57" s="151"/>
      <c r="AE57" s="150"/>
      <c r="AF57" s="150"/>
      <c r="AG57" s="150"/>
      <c r="AH57" s="150"/>
      <c r="AI57" s="150"/>
      <c r="AJ57" s="149"/>
    </row>
    <row r="58" spans="1:36" ht="34.799999999999997">
      <c r="A58" s="1"/>
      <c r="K58" s="160" t="s">
        <v>430</v>
      </c>
      <c r="L58" s="159">
        <v>3.2916666669999999</v>
      </c>
      <c r="P58" s="162">
        <f t="shared" ref="P58:Y58" si="8">AVERAGE(P3:P40)</f>
        <v>2.9473684210526314</v>
      </c>
      <c r="Q58" s="162">
        <f t="shared" si="8"/>
        <v>3.5</v>
      </c>
      <c r="R58" s="162">
        <f t="shared" si="8"/>
        <v>3.6315789473684212</v>
      </c>
      <c r="S58" s="162">
        <f t="shared" si="8"/>
        <v>3.3947368421052633</v>
      </c>
      <c r="T58" s="162">
        <f t="shared" si="8"/>
        <v>3.5263157894736841</v>
      </c>
      <c r="U58" s="162">
        <f t="shared" si="8"/>
        <v>3.3947368421052633</v>
      </c>
      <c r="V58" s="162">
        <f t="shared" si="8"/>
        <v>3.4736842105263159</v>
      </c>
      <c r="W58" s="162">
        <f t="shared" si="8"/>
        <v>3.3684210526315788</v>
      </c>
      <c r="X58" s="162">
        <f t="shared" si="8"/>
        <v>3.2894736842105261</v>
      </c>
      <c r="Y58" s="162">
        <f t="shared" si="8"/>
        <v>5.2777777777777777</v>
      </c>
      <c r="AD58" s="148"/>
      <c r="AE58" s="147"/>
      <c r="AF58" s="147"/>
      <c r="AG58" s="147"/>
      <c r="AH58" s="147"/>
      <c r="AI58" s="147"/>
      <c r="AJ58" s="146"/>
    </row>
    <row r="59" spans="1:36" ht="34.799999999999997">
      <c r="A59" s="3"/>
      <c r="K59" s="160" t="s">
        <v>431</v>
      </c>
      <c r="L59" s="159">
        <v>3.2291666669999999</v>
      </c>
      <c r="P59" s="161">
        <f t="shared" ref="P59:Y59" si="9">AVERAGE(P14:P44)</f>
        <v>3.032258064516129</v>
      </c>
      <c r="Q59" s="161">
        <f t="shared" si="9"/>
        <v>3.3225806451612905</v>
      </c>
      <c r="R59" s="161">
        <f t="shared" si="9"/>
        <v>3.6774193548387095</v>
      </c>
      <c r="S59" s="161">
        <f t="shared" si="9"/>
        <v>3.129032258064516</v>
      </c>
      <c r="T59" s="161">
        <f t="shared" si="9"/>
        <v>3.2580645161290325</v>
      </c>
      <c r="U59" s="161">
        <f t="shared" si="9"/>
        <v>3.193548387096774</v>
      </c>
      <c r="V59" s="161">
        <f t="shared" si="9"/>
        <v>3.3225806451612905</v>
      </c>
      <c r="W59" s="161">
        <f t="shared" si="9"/>
        <v>3.064516129032258</v>
      </c>
      <c r="X59" s="161">
        <f t="shared" si="9"/>
        <v>3.2580645161290325</v>
      </c>
      <c r="Y59" s="161">
        <f t="shared" si="9"/>
        <v>4.7333333333333334</v>
      </c>
      <c r="AD59" s="151"/>
      <c r="AE59" s="150"/>
      <c r="AF59" s="150"/>
      <c r="AG59" s="150"/>
      <c r="AH59" s="150"/>
      <c r="AI59" s="150"/>
      <c r="AJ59" s="149"/>
    </row>
    <row r="60" spans="1:36" ht="17.399999999999999">
      <c r="A60" s="1"/>
      <c r="K60" s="160" t="s">
        <v>432</v>
      </c>
      <c r="L60" s="159">
        <v>3.1875</v>
      </c>
      <c r="AD60" s="148"/>
      <c r="AE60" s="147"/>
      <c r="AF60" s="147"/>
      <c r="AG60" s="147"/>
      <c r="AH60" s="147"/>
      <c r="AI60" s="147"/>
      <c r="AJ60" s="146"/>
    </row>
    <row r="61" spans="1:36" ht="34.799999999999997">
      <c r="A61" s="3"/>
      <c r="K61" s="160" t="s">
        <v>433</v>
      </c>
      <c r="L61" s="159">
        <v>3.1458333330000001</v>
      </c>
      <c r="AD61" s="151"/>
      <c r="AE61" s="150"/>
      <c r="AF61" s="150"/>
      <c r="AG61" s="150"/>
      <c r="AH61" s="150"/>
      <c r="AI61" s="150"/>
      <c r="AJ61" s="149"/>
    </row>
    <row r="62" spans="1:36" ht="34.799999999999997">
      <c r="A62" s="1"/>
      <c r="K62" s="160" t="s">
        <v>434</v>
      </c>
      <c r="L62" s="159">
        <v>3.1041666669999999</v>
      </c>
      <c r="AD62" s="148"/>
      <c r="AE62" s="147"/>
      <c r="AF62" s="147"/>
      <c r="AG62" s="147"/>
      <c r="AH62" s="147"/>
      <c r="AI62" s="147"/>
      <c r="AJ62" s="146"/>
    </row>
    <row r="63" spans="1:36" ht="17.399999999999999">
      <c r="A63" s="3"/>
      <c r="K63" s="160" t="s">
        <v>435</v>
      </c>
      <c r="L63" s="159">
        <v>3.1041666669999999</v>
      </c>
      <c r="AD63" s="151"/>
      <c r="AE63" s="150"/>
      <c r="AF63" s="150"/>
      <c r="AG63" s="150"/>
      <c r="AH63" s="150"/>
      <c r="AI63" s="150"/>
      <c r="AJ63" s="149"/>
    </row>
    <row r="64" spans="1:36" ht="15">
      <c r="A64" s="1"/>
      <c r="AD64" s="148"/>
      <c r="AE64" s="147"/>
      <c r="AF64" s="147"/>
      <c r="AG64" s="147"/>
      <c r="AH64" s="147"/>
      <c r="AI64" s="147"/>
      <c r="AJ64" s="146"/>
    </row>
    <row r="65" spans="1:36" ht="15">
      <c r="A65" s="3"/>
      <c r="AD65" s="151"/>
      <c r="AE65" s="150"/>
      <c r="AF65" s="150"/>
      <c r="AG65" s="150"/>
      <c r="AH65" s="150"/>
      <c r="AI65" s="150"/>
      <c r="AJ65" s="149"/>
    </row>
    <row r="66" spans="1:36" ht="15">
      <c r="A66" s="1"/>
      <c r="AD66" s="148"/>
      <c r="AE66" s="147"/>
      <c r="AF66" s="147"/>
      <c r="AG66" s="147"/>
      <c r="AH66" s="147"/>
      <c r="AI66" s="147"/>
      <c r="AJ66" s="146"/>
    </row>
    <row r="67" spans="1:36" ht="17.399999999999999">
      <c r="A67" s="3"/>
      <c r="R67" s="157" t="s">
        <v>453</v>
      </c>
      <c r="S67" s="157"/>
      <c r="AD67" s="151"/>
      <c r="AE67" s="150"/>
      <c r="AF67" s="150"/>
      <c r="AG67" s="150"/>
      <c r="AH67" s="150"/>
      <c r="AI67" s="150"/>
      <c r="AJ67" s="149"/>
    </row>
    <row r="68" spans="1:36" ht="17.399999999999999">
      <c r="A68" s="1"/>
      <c r="R68" s="157" t="s">
        <v>452</v>
      </c>
      <c r="S68" s="157">
        <f t="shared" ref="S68:S75" si="10">AVERAGE(P52:Y52)</f>
        <v>3.4866998577524897</v>
      </c>
      <c r="AD68" s="148"/>
      <c r="AE68" s="147"/>
      <c r="AF68" s="147"/>
      <c r="AG68" s="147"/>
      <c r="AH68" s="147"/>
      <c r="AI68" s="147"/>
      <c r="AJ68" s="146"/>
    </row>
    <row r="69" spans="1:36" ht="17.399999999999999">
      <c r="A69" s="3"/>
      <c r="R69" s="157" t="s">
        <v>451</v>
      </c>
      <c r="S69" s="157">
        <f t="shared" si="10"/>
        <v>3.2079365079365081</v>
      </c>
      <c r="AD69" s="151"/>
      <c r="AE69" s="150"/>
      <c r="AF69" s="150"/>
      <c r="AG69" s="150"/>
      <c r="AH69" s="150"/>
      <c r="AI69" s="150"/>
      <c r="AJ69" s="149"/>
    </row>
    <row r="70" spans="1:36" ht="17.399999999999999">
      <c r="A70" s="1"/>
      <c r="R70" s="157" t="s">
        <v>60</v>
      </c>
      <c r="S70" s="157">
        <f t="shared" si="10"/>
        <v>3.4952380952380948</v>
      </c>
      <c r="AD70" s="148"/>
      <c r="AE70" s="147"/>
      <c r="AF70" s="147"/>
      <c r="AG70" s="147"/>
      <c r="AH70" s="147"/>
      <c r="AI70" s="147"/>
      <c r="AJ70" s="146"/>
    </row>
    <row r="71" spans="1:36" ht="17.399999999999999">
      <c r="A71" s="3"/>
      <c r="R71" s="157" t="s">
        <v>78</v>
      </c>
      <c r="S71" s="157">
        <f t="shared" si="10"/>
        <v>3.4225296442687752</v>
      </c>
      <c r="AD71" s="151"/>
      <c r="AE71" s="150"/>
      <c r="AF71" s="150"/>
      <c r="AG71" s="150"/>
      <c r="AH71" s="150"/>
      <c r="AI71" s="150"/>
      <c r="AJ71" s="149"/>
    </row>
    <row r="72" spans="1:36" ht="17.399999999999999">
      <c r="A72" s="1"/>
      <c r="R72" s="157" t="s">
        <v>33</v>
      </c>
      <c r="S72" s="157">
        <f t="shared" si="10"/>
        <v>3.5198455598455602</v>
      </c>
      <c r="AD72" s="148"/>
      <c r="AE72" s="147"/>
      <c r="AF72" s="147"/>
      <c r="AG72" s="147"/>
      <c r="AH72" s="147"/>
      <c r="AI72" s="147"/>
      <c r="AJ72" s="146"/>
    </row>
    <row r="73" spans="1:36" ht="17.399999999999999">
      <c r="A73" s="3"/>
      <c r="B73" s="158"/>
      <c r="C73" s="158"/>
      <c r="R73" s="157" t="s">
        <v>127</v>
      </c>
      <c r="S73" s="157">
        <f t="shared" si="10"/>
        <v>3.1999999999999997</v>
      </c>
      <c r="AD73" s="151"/>
      <c r="AE73" s="150"/>
      <c r="AF73" s="150"/>
      <c r="AG73" s="150"/>
      <c r="AH73" s="150"/>
      <c r="AI73" s="150"/>
      <c r="AJ73" s="149"/>
    </row>
    <row r="74" spans="1:36" ht="17.399999999999999">
      <c r="A74" s="1"/>
      <c r="R74" s="157" t="s">
        <v>450</v>
      </c>
      <c r="S74" s="157">
        <f t="shared" si="10"/>
        <v>3.5804093567251463</v>
      </c>
      <c r="AD74" s="148"/>
      <c r="AE74" s="147"/>
      <c r="AF74" s="147"/>
      <c r="AG74" s="147"/>
      <c r="AH74" s="147"/>
      <c r="AI74" s="147"/>
      <c r="AJ74" s="146"/>
    </row>
    <row r="75" spans="1:36" ht="17.399999999999999">
      <c r="A75" s="3"/>
      <c r="R75" s="157" t="s">
        <v>449</v>
      </c>
      <c r="S75" s="157">
        <f t="shared" si="10"/>
        <v>3.3991397849462373</v>
      </c>
      <c r="AD75" s="151"/>
      <c r="AE75" s="150"/>
      <c r="AF75" s="150"/>
      <c r="AG75" s="150"/>
      <c r="AH75" s="150"/>
      <c r="AI75" s="150"/>
      <c r="AJ75" s="149"/>
    </row>
    <row r="76" spans="1:36" ht="17.399999999999999">
      <c r="A76" s="1"/>
      <c r="B76" s="156" t="s">
        <v>448</v>
      </c>
      <c r="C76" s="156" t="s">
        <v>447</v>
      </c>
      <c r="AD76" s="148"/>
      <c r="AE76" s="147"/>
      <c r="AF76" s="147"/>
      <c r="AG76" s="147"/>
      <c r="AH76" s="147"/>
      <c r="AI76" s="147"/>
      <c r="AJ76" s="146"/>
    </row>
    <row r="77" spans="1:36" ht="15">
      <c r="A77" s="3"/>
      <c r="B77" s="155" t="s">
        <v>446</v>
      </c>
      <c r="C77" s="155" t="s">
        <v>445</v>
      </c>
      <c r="AD77" s="151"/>
      <c r="AE77" s="150"/>
      <c r="AF77" s="150"/>
      <c r="AG77" s="150"/>
      <c r="AH77" s="150"/>
      <c r="AI77" s="150"/>
      <c r="AJ77" s="149"/>
    </row>
    <row r="78" spans="1:36" ht="15">
      <c r="A78" s="1"/>
      <c r="B78" s="155" t="s">
        <v>444</v>
      </c>
      <c r="C78" s="155" t="s">
        <v>50</v>
      </c>
      <c r="AD78" s="148"/>
      <c r="AE78" s="147"/>
      <c r="AF78" s="147"/>
      <c r="AG78" s="147"/>
      <c r="AH78" s="147"/>
      <c r="AI78" s="147"/>
      <c r="AJ78" s="146"/>
    </row>
    <row r="79" spans="1:36" ht="15">
      <c r="A79" s="3"/>
      <c r="B79" s="154" t="s">
        <v>443</v>
      </c>
      <c r="C79" s="153" t="s">
        <v>442</v>
      </c>
      <c r="AD79" s="151"/>
      <c r="AE79" s="150"/>
      <c r="AF79" s="150"/>
      <c r="AG79" s="150"/>
      <c r="AH79" s="150"/>
      <c r="AI79" s="150"/>
      <c r="AJ79" s="149"/>
    </row>
    <row r="80" spans="1:36" ht="15">
      <c r="A80" s="1"/>
      <c r="B80" s="152" t="s">
        <v>427</v>
      </c>
      <c r="C80" s="152" t="s">
        <v>441</v>
      </c>
      <c r="AD80" s="148"/>
      <c r="AE80" s="147"/>
      <c r="AF80" s="147"/>
      <c r="AG80" s="147"/>
      <c r="AH80" s="147"/>
      <c r="AI80" s="147"/>
      <c r="AJ80" s="146"/>
    </row>
    <row r="81" spans="1:36" ht="15">
      <c r="A81" s="3"/>
      <c r="B81" s="152" t="s">
        <v>440</v>
      </c>
      <c r="C81" s="152" t="s">
        <v>439</v>
      </c>
      <c r="AD81" s="151"/>
      <c r="AE81" s="150"/>
      <c r="AF81" s="150"/>
      <c r="AG81" s="150"/>
      <c r="AH81" s="150"/>
      <c r="AI81" s="150"/>
      <c r="AJ81" s="149"/>
    </row>
    <row r="82" spans="1:36" ht="15">
      <c r="A82" s="1"/>
      <c r="B82" s="152" t="s">
        <v>438</v>
      </c>
      <c r="C82" s="152" t="s">
        <v>437</v>
      </c>
      <c r="AD82" s="148"/>
      <c r="AE82" s="147"/>
      <c r="AF82" s="147"/>
      <c r="AG82" s="147"/>
      <c r="AH82" s="147"/>
      <c r="AI82" s="147"/>
      <c r="AJ82" s="146"/>
    </row>
    <row r="83" spans="1:36" ht="15">
      <c r="A83" s="3"/>
      <c r="B83" s="152" t="s">
        <v>436</v>
      </c>
      <c r="C83" s="152"/>
      <c r="AD83" s="151"/>
      <c r="AE83" s="150"/>
      <c r="AF83" s="150"/>
      <c r="AG83" s="150"/>
      <c r="AH83" s="150"/>
      <c r="AI83" s="150"/>
      <c r="AJ83" s="149"/>
    </row>
    <row r="84" spans="1:36" ht="15">
      <c r="A84" s="1"/>
      <c r="AD84" s="148"/>
      <c r="AE84" s="147"/>
      <c r="AF84" s="147"/>
      <c r="AG84" s="147"/>
      <c r="AH84" s="147"/>
      <c r="AI84" s="147"/>
      <c r="AJ84" s="146"/>
    </row>
    <row r="85" spans="1:36" ht="15">
      <c r="A85" s="3"/>
      <c r="AD85" s="151"/>
      <c r="AE85" s="150"/>
      <c r="AF85" s="150"/>
      <c r="AG85" s="150"/>
      <c r="AH85" s="150"/>
      <c r="AI85" s="150"/>
      <c r="AJ85" s="149"/>
    </row>
    <row r="86" spans="1:36" ht="15">
      <c r="A86" s="1"/>
      <c r="AD86" s="148"/>
      <c r="AE86" s="147"/>
      <c r="AF86" s="147"/>
      <c r="AG86" s="147"/>
      <c r="AH86" s="147"/>
      <c r="AI86" s="147"/>
      <c r="AJ86" s="146"/>
    </row>
    <row r="87" spans="1:36" ht="15">
      <c r="A87" s="3"/>
      <c r="AD87" s="151"/>
      <c r="AE87" s="150"/>
      <c r="AF87" s="150"/>
      <c r="AG87" s="150"/>
      <c r="AH87" s="150"/>
      <c r="AI87" s="150"/>
      <c r="AJ87" s="149"/>
    </row>
    <row r="88" spans="1:36" ht="15">
      <c r="A88" s="1"/>
      <c r="AD88" s="148"/>
      <c r="AE88" s="147"/>
      <c r="AF88" s="147"/>
      <c r="AG88" s="147"/>
      <c r="AH88" s="147"/>
      <c r="AI88" s="147"/>
      <c r="AJ88" s="146"/>
    </row>
    <row r="89" spans="1:36" ht="15">
      <c r="A89" s="3"/>
      <c r="AD89" s="151"/>
      <c r="AE89" s="150"/>
      <c r="AF89" s="150"/>
      <c r="AG89" s="150"/>
      <c r="AH89" s="150"/>
      <c r="AI89" s="150"/>
      <c r="AJ89" s="149"/>
    </row>
    <row r="90" spans="1:36" ht="15">
      <c r="A90" s="1"/>
      <c r="AD90" s="148"/>
      <c r="AE90" s="147"/>
      <c r="AF90" s="147"/>
      <c r="AG90" s="147"/>
      <c r="AH90" s="147"/>
      <c r="AI90" s="147"/>
      <c r="AJ90" s="146"/>
    </row>
    <row r="91" spans="1:36" ht="15">
      <c r="A91" s="3"/>
      <c r="AD91" s="151"/>
      <c r="AE91" s="150"/>
      <c r="AF91" s="150"/>
      <c r="AG91" s="150"/>
      <c r="AH91" s="150"/>
      <c r="AI91" s="150"/>
      <c r="AJ91" s="149"/>
    </row>
    <row r="92" spans="1:36" ht="15">
      <c r="A92" s="1"/>
      <c r="AD92" s="148"/>
      <c r="AE92" s="147"/>
      <c r="AF92" s="147"/>
      <c r="AG92" s="147"/>
      <c r="AH92" s="147"/>
      <c r="AI92" s="147"/>
      <c r="AJ92" s="146"/>
    </row>
    <row r="93" spans="1:36" ht="15">
      <c r="A93" s="3"/>
      <c r="AD93" s="151"/>
      <c r="AE93" s="150"/>
      <c r="AF93" s="150"/>
      <c r="AG93" s="150"/>
      <c r="AH93" s="150"/>
      <c r="AI93" s="150"/>
      <c r="AJ93" s="149"/>
    </row>
    <row r="94" spans="1:36" ht="15">
      <c r="A94" s="1"/>
      <c r="AD94" s="148"/>
      <c r="AE94" s="147"/>
      <c r="AF94" s="147"/>
      <c r="AG94" s="147"/>
      <c r="AH94" s="147"/>
      <c r="AI94" s="147"/>
      <c r="AJ94" s="146"/>
    </row>
    <row r="95" spans="1:36" ht="15">
      <c r="A95" s="3"/>
      <c r="AD95" s="151"/>
      <c r="AE95" s="150"/>
      <c r="AF95" s="150"/>
      <c r="AG95" s="150"/>
      <c r="AH95" s="150"/>
      <c r="AI95" s="150"/>
      <c r="AJ95" s="149"/>
    </row>
    <row r="96" spans="1:36" ht="15">
      <c r="A96" s="1"/>
      <c r="AD96" s="148"/>
      <c r="AE96" s="147"/>
      <c r="AF96" s="147"/>
      <c r="AG96" s="147"/>
      <c r="AH96" s="147"/>
      <c r="AI96" s="147"/>
      <c r="AJ96" s="146"/>
    </row>
    <row r="97" spans="1:36" ht="15">
      <c r="A97" s="3"/>
      <c r="AD97" s="151"/>
      <c r="AE97" s="150"/>
      <c r="AF97" s="150"/>
      <c r="AG97" s="150"/>
      <c r="AH97" s="150"/>
      <c r="AI97" s="150"/>
      <c r="AJ97" s="149"/>
    </row>
    <row r="98" spans="1:36" ht="15">
      <c r="A98" s="1"/>
      <c r="AD98" s="148"/>
      <c r="AE98" s="147"/>
      <c r="AF98" s="147"/>
      <c r="AG98" s="147"/>
      <c r="AH98" s="147"/>
      <c r="AI98" s="147"/>
      <c r="AJ98" s="146"/>
    </row>
    <row r="99" spans="1:36" ht="15">
      <c r="A99" s="3"/>
      <c r="AD99" s="151"/>
      <c r="AE99" s="150"/>
      <c r="AF99" s="150"/>
      <c r="AG99" s="150"/>
      <c r="AH99" s="150"/>
      <c r="AI99" s="150"/>
      <c r="AJ99" s="149"/>
    </row>
    <row r="100" spans="1:36" ht="15">
      <c r="A100" s="1"/>
      <c r="AD100" s="148"/>
      <c r="AE100" s="147"/>
      <c r="AF100" s="147"/>
      <c r="AG100" s="147"/>
      <c r="AH100" s="147"/>
      <c r="AI100" s="147"/>
      <c r="AJ100" s="146"/>
    </row>
    <row r="101" spans="1:36" ht="15">
      <c r="A101" s="3"/>
      <c r="AD101" s="151"/>
      <c r="AE101" s="150"/>
      <c r="AF101" s="150"/>
      <c r="AG101" s="150"/>
      <c r="AH101" s="150"/>
      <c r="AI101" s="150"/>
      <c r="AJ101" s="149"/>
    </row>
    <row r="102" spans="1:36" ht="15">
      <c r="A102" s="1"/>
      <c r="AD102" s="148"/>
      <c r="AE102" s="147"/>
      <c r="AF102" s="147"/>
      <c r="AG102" s="147"/>
      <c r="AH102" s="147"/>
      <c r="AI102" s="147"/>
      <c r="AJ102" s="146"/>
    </row>
    <row r="103" spans="1:36" ht="15">
      <c r="A103" s="3"/>
      <c r="AD103" s="151"/>
      <c r="AE103" s="150"/>
      <c r="AF103" s="150"/>
      <c r="AG103" s="150"/>
      <c r="AH103" s="150"/>
      <c r="AI103" s="150"/>
      <c r="AJ103" s="149"/>
    </row>
    <row r="104" spans="1:36" ht="15">
      <c r="A104" s="1"/>
      <c r="AD104" s="148"/>
      <c r="AE104" s="147"/>
      <c r="AF104" s="147"/>
      <c r="AG104" s="147"/>
      <c r="AH104" s="147"/>
      <c r="AI104" s="147"/>
      <c r="AJ104" s="146"/>
    </row>
    <row r="105" spans="1:36" ht="15">
      <c r="A105" s="3"/>
      <c r="AD105" s="151"/>
      <c r="AE105" s="150"/>
      <c r="AF105" s="150"/>
      <c r="AG105" s="150"/>
      <c r="AH105" s="150"/>
      <c r="AI105" s="150"/>
      <c r="AJ105" s="149"/>
    </row>
    <row r="106" spans="1:36" ht="15">
      <c r="A106" s="1"/>
      <c r="AD106" s="148"/>
      <c r="AE106" s="147"/>
      <c r="AF106" s="147"/>
      <c r="AG106" s="147"/>
      <c r="AH106" s="147"/>
      <c r="AI106" s="147"/>
      <c r="AJ106" s="146"/>
    </row>
    <row r="107" spans="1:36" ht="15">
      <c r="A107" s="3"/>
      <c r="AD107" s="151"/>
      <c r="AE107" s="150"/>
      <c r="AF107" s="150"/>
      <c r="AG107" s="150"/>
      <c r="AH107" s="150"/>
      <c r="AI107" s="150"/>
      <c r="AJ107" s="149"/>
    </row>
    <row r="108" spans="1:36" ht="15">
      <c r="A108" s="1"/>
      <c r="AD108" s="148"/>
      <c r="AE108" s="147"/>
      <c r="AF108" s="147"/>
      <c r="AG108" s="147"/>
      <c r="AH108" s="147"/>
      <c r="AI108" s="147"/>
      <c r="AJ108" s="146"/>
    </row>
    <row r="109" spans="1:36" ht="15">
      <c r="A109" s="3"/>
      <c r="AD109" s="151"/>
      <c r="AE109" s="150"/>
      <c r="AF109" s="150"/>
      <c r="AG109" s="150"/>
      <c r="AH109" s="150"/>
      <c r="AI109" s="150"/>
      <c r="AJ109" s="149"/>
    </row>
    <row r="110" spans="1:36" ht="15">
      <c r="A110" s="1"/>
      <c r="AD110" s="148"/>
      <c r="AE110" s="147"/>
      <c r="AF110" s="147"/>
      <c r="AG110" s="147"/>
      <c r="AH110" s="147"/>
      <c r="AI110" s="147"/>
      <c r="AJ110" s="146"/>
    </row>
    <row r="111" spans="1:36" ht="15">
      <c r="A111" s="145"/>
      <c r="AD111" s="144"/>
      <c r="AE111" s="143"/>
      <c r="AF111" s="143"/>
      <c r="AG111" s="143"/>
      <c r="AH111" s="143"/>
      <c r="AI111" s="143"/>
      <c r="AJ111" s="142"/>
    </row>
  </sheetData>
  <hyperlinks>
    <hyperlink ref="AB3" r:id="rId1" xr:uid="{B958ECC3-6B8C-4151-9C42-4503F0A7C59D}"/>
    <hyperlink ref="AB5" r:id="rId2" xr:uid="{5718AD07-4F32-4B0C-8A8D-15B878DEF500}"/>
    <hyperlink ref="AB8" r:id="rId3" xr:uid="{B00ACEE0-27BD-4035-BEBE-D3B629CC39CB}"/>
    <hyperlink ref="AB17" r:id="rId4" xr:uid="{9D64CDBE-2CD1-4F75-B6E8-53C67823A180}"/>
    <hyperlink ref="AB18" r:id="rId5" xr:uid="{48454436-0C64-41ED-A0E9-AA01B9968461}"/>
    <hyperlink ref="AB22" r:id="rId6" xr:uid="{35966A71-ED45-4466-851C-FFE747976721}"/>
    <hyperlink ref="AB24" r:id="rId7" xr:uid="{A17CBE81-D10E-49C9-B9EE-5E2F6FD86CBF}"/>
    <hyperlink ref="AB27" r:id="rId8" xr:uid="{8CA9A512-AB5B-4CD5-8B37-A501EA5FFB2A}"/>
    <hyperlink ref="AB28" r:id="rId9" xr:uid="{09B81642-5BCC-490C-882F-AC96EBF38588}"/>
    <hyperlink ref="AB29" r:id="rId10" xr:uid="{7393D413-F208-4901-891E-55E2F73FED00}"/>
    <hyperlink ref="AB30" r:id="rId11" xr:uid="{E47BF714-B363-445A-8B16-F8C56F4CFC82}"/>
    <hyperlink ref="AB31" r:id="rId12" xr:uid="{BE8C2186-FDB7-4A6A-836E-EEC4B7578366}"/>
    <hyperlink ref="AB32" r:id="rId13" xr:uid="{413F9F99-75E6-4BDB-8511-E083E5F7DEE3}"/>
    <hyperlink ref="AB33" r:id="rId14" xr:uid="{179AE6A4-E09B-4736-82AF-A1E9ED31067F}"/>
    <hyperlink ref="AB34" r:id="rId15" xr:uid="{1E7FF2F8-C848-4D89-B364-DE9A14FB0295}"/>
    <hyperlink ref="AB35" r:id="rId16" xr:uid="{6254ACC9-6508-43BE-B0FA-16F93104FB0C}"/>
    <hyperlink ref="AB36" r:id="rId17" xr:uid="{C6E05D8A-54C3-4278-A4E4-534A54A223AF}"/>
    <hyperlink ref="AB37" r:id="rId18" xr:uid="{8192F036-7FC0-47C9-8C06-C8A03866B000}"/>
    <hyperlink ref="AB38" r:id="rId19" xr:uid="{519631CB-C8DF-4485-9BB1-AB3DBE405E66}"/>
    <hyperlink ref="AB39" r:id="rId20" xr:uid="{7F1AA3E8-F231-4E92-B272-5FB5CBDDD885}"/>
    <hyperlink ref="AB40" r:id="rId21" xr:uid="{D51DA711-5F14-4F95-B6CD-1A031C8CDEBF}"/>
    <hyperlink ref="AB41" r:id="rId22" xr:uid="{BB044141-0CB5-4481-BF29-EAE7012F1F59}"/>
    <hyperlink ref="AB42" r:id="rId23" xr:uid="{5F64B605-F4F8-419B-BE04-9F0A5F004669}"/>
    <hyperlink ref="AB43" r:id="rId24" xr:uid="{28552C21-AE2C-41E2-A5D5-8EE9F417A2D0}"/>
    <hyperlink ref="AB44" r:id="rId25" xr:uid="{CC55B874-0BA0-4149-A84C-5240F948050F}"/>
    <hyperlink ref="AB45" r:id="rId26" xr:uid="{E341738D-9A7D-4238-8362-7E088E82FD2E}"/>
    <hyperlink ref="AB46" r:id="rId27" xr:uid="{A67B931E-9E47-43BA-AAB8-0CEBCD5518ED}"/>
    <hyperlink ref="AB47" r:id="rId28" xr:uid="{4373BB58-FD7B-4D62-B7A6-255A2796EB67}"/>
    <hyperlink ref="AB48" r:id="rId29" xr:uid="{E6E2E0B9-D54C-4E94-8EEB-8AA23B07533D}"/>
    <hyperlink ref="AB49" r:id="rId30" xr:uid="{7FB8AD0B-BC78-4DAD-B9DA-AB2E2919F973}"/>
    <hyperlink ref="AB50" r:id="rId31" xr:uid="{B8709C98-119D-473E-85BC-A5C2D3BAA796}"/>
  </hyperlinks>
  <pageMargins left="0.7" right="0.7" top="0.75" bottom="0.75" header="0.3" footer="0.3"/>
  <tableParts count="1">
    <tablePart r:id="rId3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44A14-C480-4DD7-BFB5-DEA4DBA09FE5}">
  <sheetPr>
    <outlinePr summaryBelow="0" summaryRight="0"/>
  </sheetPr>
  <dimension ref="A1:AG38"/>
  <sheetViews>
    <sheetView topLeftCell="A18" zoomScale="110" zoomScaleNormal="110" workbookViewId="0">
      <selection activeCell="F28" sqref="F28"/>
    </sheetView>
  </sheetViews>
  <sheetFormatPr defaultColWidth="12.6640625" defaultRowHeight="15.75" customHeight="1"/>
  <cols>
    <col min="1" max="1" width="17.33203125" customWidth="1"/>
    <col min="2" max="2" width="14.21875" customWidth="1"/>
    <col min="3" max="3" width="26" customWidth="1"/>
  </cols>
  <sheetData>
    <row r="1" spans="1:33" ht="264">
      <c r="A1" s="205" t="s">
        <v>0</v>
      </c>
      <c r="B1" s="204" t="s">
        <v>1</v>
      </c>
      <c r="C1" s="203" t="s">
        <v>2</v>
      </c>
      <c r="D1" s="203" t="s">
        <v>3</v>
      </c>
      <c r="E1" s="203" t="s">
        <v>4</v>
      </c>
      <c r="F1" s="203" t="s">
        <v>5</v>
      </c>
      <c r="G1" s="203" t="s">
        <v>6</v>
      </c>
      <c r="H1" s="203" t="s">
        <v>7</v>
      </c>
      <c r="I1" s="203" t="s">
        <v>8</v>
      </c>
      <c r="J1" s="203" t="s">
        <v>9</v>
      </c>
      <c r="K1" s="203" t="s">
        <v>10</v>
      </c>
      <c r="L1" s="203" t="s">
        <v>11</v>
      </c>
      <c r="M1" s="203" t="s">
        <v>508</v>
      </c>
      <c r="N1" s="203" t="s">
        <v>507</v>
      </c>
      <c r="O1" s="204" t="s">
        <v>14</v>
      </c>
      <c r="P1" s="203" t="s">
        <v>15</v>
      </c>
      <c r="Q1" s="203" t="s">
        <v>16</v>
      </c>
      <c r="R1" s="203" t="s">
        <v>17</v>
      </c>
      <c r="S1" s="203" t="s">
        <v>18</v>
      </c>
      <c r="T1" s="203" t="s">
        <v>19</v>
      </c>
      <c r="U1" s="203" t="s">
        <v>20</v>
      </c>
      <c r="V1" s="203" t="s">
        <v>21</v>
      </c>
      <c r="W1" s="203" t="s">
        <v>22</v>
      </c>
      <c r="X1" s="203" t="s">
        <v>23</v>
      </c>
      <c r="Y1" s="203" t="s">
        <v>506</v>
      </c>
      <c r="Z1" s="203" t="s">
        <v>505</v>
      </c>
      <c r="AA1" s="204" t="s">
        <v>26</v>
      </c>
      <c r="AB1" s="203" t="s">
        <v>504</v>
      </c>
      <c r="AC1" s="203" t="s">
        <v>503</v>
      </c>
      <c r="AD1" s="202" t="s">
        <v>502</v>
      </c>
      <c r="AE1" s="201" t="s">
        <v>29</v>
      </c>
    </row>
    <row r="2" spans="1:33" ht="15">
      <c r="A2" s="1">
        <v>45772.296641493056</v>
      </c>
      <c r="B2" s="173" t="s">
        <v>39</v>
      </c>
      <c r="C2" s="2">
        <v>5</v>
      </c>
      <c r="D2" s="2">
        <v>5</v>
      </c>
      <c r="E2" s="2">
        <v>4</v>
      </c>
      <c r="F2" s="2">
        <v>4</v>
      </c>
      <c r="G2" s="2">
        <v>3</v>
      </c>
      <c r="H2" s="2">
        <v>4</v>
      </c>
      <c r="I2" s="2">
        <v>3</v>
      </c>
      <c r="J2" s="2">
        <v>3</v>
      </c>
      <c r="K2" s="2">
        <v>4</v>
      </c>
      <c r="L2" s="2">
        <v>4</v>
      </c>
      <c r="M2" s="2" t="s">
        <v>40</v>
      </c>
      <c r="N2" s="2" t="s">
        <v>41</v>
      </c>
      <c r="O2" s="2" t="s">
        <v>42</v>
      </c>
      <c r="P2" s="2">
        <v>3</v>
      </c>
      <c r="Q2" s="2">
        <v>3</v>
      </c>
      <c r="R2" s="2">
        <v>3</v>
      </c>
      <c r="S2" s="2">
        <v>3</v>
      </c>
      <c r="T2" s="2">
        <v>4</v>
      </c>
      <c r="U2" s="2">
        <v>4</v>
      </c>
      <c r="V2" s="2">
        <v>4</v>
      </c>
      <c r="W2" s="2">
        <v>5</v>
      </c>
      <c r="X2" s="2">
        <v>5</v>
      </c>
      <c r="Y2" s="2">
        <v>8</v>
      </c>
      <c r="Z2" s="2"/>
      <c r="AA2" s="2" t="s">
        <v>43</v>
      </c>
      <c r="AB2" s="172" t="s">
        <v>44</v>
      </c>
      <c r="AC2" s="2" t="s">
        <v>45</v>
      </c>
      <c r="AD2" s="148" t="s">
        <v>37</v>
      </c>
      <c r="AE2" s="146" t="s">
        <v>46</v>
      </c>
    </row>
    <row r="3" spans="1:33" ht="15">
      <c r="A3" s="3">
        <v>45772.72808158565</v>
      </c>
      <c r="B3" s="174" t="s">
        <v>39</v>
      </c>
      <c r="C3" s="4">
        <v>3</v>
      </c>
      <c r="D3" s="4">
        <v>3</v>
      </c>
      <c r="E3" s="4">
        <v>3</v>
      </c>
      <c r="F3" s="4">
        <v>2</v>
      </c>
      <c r="G3" s="4">
        <v>2</v>
      </c>
      <c r="H3" s="4">
        <v>3</v>
      </c>
      <c r="I3" s="4">
        <v>2</v>
      </c>
      <c r="J3" s="4">
        <v>3</v>
      </c>
      <c r="K3" s="4">
        <v>3</v>
      </c>
      <c r="L3" s="4">
        <v>3</v>
      </c>
      <c r="M3" s="4" t="s">
        <v>31</v>
      </c>
      <c r="N3" s="4" t="s">
        <v>41</v>
      </c>
      <c r="O3" s="4" t="s">
        <v>33</v>
      </c>
      <c r="P3" s="4">
        <v>3</v>
      </c>
      <c r="Q3" s="4">
        <v>2</v>
      </c>
      <c r="R3" s="4">
        <v>2</v>
      </c>
      <c r="S3" s="4">
        <v>3</v>
      </c>
      <c r="T3" s="4">
        <v>3</v>
      </c>
      <c r="U3" s="4">
        <v>3</v>
      </c>
      <c r="V3" s="4">
        <v>2</v>
      </c>
      <c r="W3" s="4">
        <v>3</v>
      </c>
      <c r="X3" s="4">
        <v>3</v>
      </c>
      <c r="Y3" s="4">
        <v>8</v>
      </c>
      <c r="Z3" s="4"/>
      <c r="AA3" s="4" t="s">
        <v>91</v>
      </c>
      <c r="AB3" s="5" t="s">
        <v>92</v>
      </c>
      <c r="AC3" s="4" t="s">
        <v>36</v>
      </c>
      <c r="AD3" s="151" t="s">
        <v>37</v>
      </c>
      <c r="AE3" s="149" t="s">
        <v>93</v>
      </c>
    </row>
    <row r="4" spans="1:33" ht="15">
      <c r="A4" s="1">
        <v>45772.777748668981</v>
      </c>
      <c r="B4" s="173" t="s">
        <v>39</v>
      </c>
      <c r="C4" s="2">
        <v>1</v>
      </c>
      <c r="D4" s="2">
        <v>5</v>
      </c>
      <c r="E4" s="2">
        <v>5</v>
      </c>
      <c r="F4" s="2">
        <v>5</v>
      </c>
      <c r="G4" s="2">
        <v>4</v>
      </c>
      <c r="H4" s="2">
        <v>5</v>
      </c>
      <c r="I4" s="2">
        <v>5</v>
      </c>
      <c r="J4" s="2">
        <v>5</v>
      </c>
      <c r="K4" s="2">
        <v>5</v>
      </c>
      <c r="L4" s="2">
        <v>5</v>
      </c>
      <c r="M4" s="2" t="s">
        <v>40</v>
      </c>
      <c r="N4" s="2" t="s">
        <v>32</v>
      </c>
      <c r="O4" s="2" t="s">
        <v>94</v>
      </c>
      <c r="P4" s="2">
        <v>4</v>
      </c>
      <c r="Q4" s="2">
        <v>5</v>
      </c>
      <c r="R4" s="2">
        <v>5</v>
      </c>
      <c r="S4" s="2">
        <v>5</v>
      </c>
      <c r="T4" s="2">
        <v>5</v>
      </c>
      <c r="U4" s="2">
        <v>5</v>
      </c>
      <c r="V4" s="2">
        <v>5</v>
      </c>
      <c r="W4" s="2">
        <v>5</v>
      </c>
      <c r="X4" s="2">
        <v>5</v>
      </c>
      <c r="Y4" s="2">
        <v>10</v>
      </c>
      <c r="Z4" s="2" t="s">
        <v>95</v>
      </c>
      <c r="AA4" s="2" t="s">
        <v>96</v>
      </c>
      <c r="AB4" s="2" t="s">
        <v>35</v>
      </c>
      <c r="AC4" s="2" t="s">
        <v>36</v>
      </c>
      <c r="AD4" s="148" t="s">
        <v>37</v>
      </c>
      <c r="AE4" s="146" t="s">
        <v>97</v>
      </c>
    </row>
    <row r="5" spans="1:33" ht="15">
      <c r="A5" s="3">
        <v>45772.834539398144</v>
      </c>
      <c r="B5" s="174" t="s">
        <v>39</v>
      </c>
      <c r="C5" s="4">
        <v>2</v>
      </c>
      <c r="D5" s="4">
        <v>2</v>
      </c>
      <c r="E5" s="4">
        <v>2</v>
      </c>
      <c r="F5" s="4">
        <v>2</v>
      </c>
      <c r="G5" s="4">
        <v>2</v>
      </c>
      <c r="H5" s="4">
        <v>2</v>
      </c>
      <c r="I5" s="4">
        <v>2</v>
      </c>
      <c r="J5" s="4">
        <v>3</v>
      </c>
      <c r="K5" s="4">
        <v>3</v>
      </c>
      <c r="L5" s="4">
        <v>3</v>
      </c>
      <c r="M5" s="4" t="s">
        <v>86</v>
      </c>
      <c r="N5" s="4" t="s">
        <v>76</v>
      </c>
      <c r="O5" s="4" t="s">
        <v>94</v>
      </c>
      <c r="P5" s="4">
        <v>1</v>
      </c>
      <c r="Q5" s="4">
        <v>2</v>
      </c>
      <c r="R5" s="4">
        <v>2</v>
      </c>
      <c r="S5" s="4">
        <v>2</v>
      </c>
      <c r="T5" s="4">
        <v>2</v>
      </c>
      <c r="U5" s="4">
        <v>2</v>
      </c>
      <c r="V5" s="4">
        <v>1</v>
      </c>
      <c r="W5" s="4">
        <v>2</v>
      </c>
      <c r="X5" s="4">
        <v>2</v>
      </c>
      <c r="Y5" s="4">
        <v>2</v>
      </c>
      <c r="AA5" s="4" t="s">
        <v>106</v>
      </c>
      <c r="AB5" s="5" t="s">
        <v>107</v>
      </c>
      <c r="AC5" s="4" t="s">
        <v>108</v>
      </c>
      <c r="AD5" s="151" t="s">
        <v>37</v>
      </c>
      <c r="AE5" s="149" t="s">
        <v>93</v>
      </c>
    </row>
    <row r="6" spans="1:33" ht="15">
      <c r="A6" s="1">
        <v>45772.8349308912</v>
      </c>
      <c r="B6" s="173" t="s">
        <v>39</v>
      </c>
      <c r="C6" s="2">
        <v>1</v>
      </c>
      <c r="D6" s="2">
        <v>2</v>
      </c>
      <c r="E6" s="2">
        <v>1</v>
      </c>
      <c r="F6" s="2">
        <v>2</v>
      </c>
      <c r="G6" s="2">
        <v>2</v>
      </c>
      <c r="H6" s="2">
        <v>1</v>
      </c>
      <c r="I6" s="2">
        <v>1</v>
      </c>
      <c r="J6" s="2">
        <v>2</v>
      </c>
      <c r="K6" s="2">
        <v>2</v>
      </c>
      <c r="L6" s="2">
        <v>1</v>
      </c>
      <c r="M6" s="2" t="s">
        <v>57</v>
      </c>
      <c r="N6" s="2" t="s">
        <v>76</v>
      </c>
      <c r="O6" s="2" t="s">
        <v>78</v>
      </c>
      <c r="P6" s="2">
        <v>1</v>
      </c>
      <c r="Q6" s="2">
        <v>2</v>
      </c>
      <c r="R6" s="2">
        <v>1</v>
      </c>
      <c r="S6" s="2">
        <v>1</v>
      </c>
      <c r="T6" s="2">
        <v>1</v>
      </c>
      <c r="U6" s="2">
        <v>1</v>
      </c>
      <c r="V6" s="2">
        <v>2</v>
      </c>
      <c r="W6" s="2">
        <v>2</v>
      </c>
      <c r="X6" s="2">
        <v>1</v>
      </c>
      <c r="Y6" s="2">
        <v>4</v>
      </c>
      <c r="AA6" s="2" t="s">
        <v>104</v>
      </c>
      <c r="AB6" s="2" t="s">
        <v>109</v>
      </c>
      <c r="AC6" s="2" t="s">
        <v>110</v>
      </c>
      <c r="AD6" s="148" t="s">
        <v>37</v>
      </c>
      <c r="AE6" s="146" t="s">
        <v>93</v>
      </c>
    </row>
    <row r="7" spans="1:33" ht="15">
      <c r="A7" s="3">
        <v>45772.840857175921</v>
      </c>
      <c r="B7" s="173" t="s">
        <v>39</v>
      </c>
      <c r="C7" s="4">
        <v>5</v>
      </c>
      <c r="D7" s="4">
        <v>3</v>
      </c>
      <c r="E7" s="4">
        <v>4</v>
      </c>
      <c r="F7" s="4">
        <v>4</v>
      </c>
      <c r="G7" s="4">
        <v>3</v>
      </c>
      <c r="H7" s="4">
        <v>3</v>
      </c>
      <c r="I7" s="4">
        <v>4</v>
      </c>
      <c r="J7" s="4">
        <v>4</v>
      </c>
      <c r="K7" s="4">
        <v>3</v>
      </c>
      <c r="L7" s="4">
        <v>3</v>
      </c>
      <c r="M7" s="4" t="s">
        <v>83</v>
      </c>
      <c r="N7" s="4" t="s">
        <v>32</v>
      </c>
      <c r="O7" s="4" t="s">
        <v>94</v>
      </c>
      <c r="P7" s="4">
        <v>1</v>
      </c>
      <c r="Q7" s="4">
        <v>2</v>
      </c>
      <c r="R7" s="4">
        <v>2</v>
      </c>
      <c r="S7" s="4">
        <v>2</v>
      </c>
      <c r="T7" s="4">
        <v>2</v>
      </c>
      <c r="U7" s="4">
        <v>2</v>
      </c>
      <c r="V7" s="4">
        <v>2</v>
      </c>
      <c r="W7" s="4">
        <v>2</v>
      </c>
      <c r="X7" s="4">
        <v>1</v>
      </c>
      <c r="Y7" s="4">
        <v>4</v>
      </c>
      <c r="AA7" s="4" t="s">
        <v>104</v>
      </c>
      <c r="AB7" s="4" t="s">
        <v>111</v>
      </c>
      <c r="AC7" s="4" t="s">
        <v>112</v>
      </c>
      <c r="AD7" s="151" t="s">
        <v>37</v>
      </c>
      <c r="AE7" s="149" t="s">
        <v>93</v>
      </c>
    </row>
    <row r="8" spans="1:33" ht="15">
      <c r="A8" s="1">
        <v>45772.841229074074</v>
      </c>
      <c r="B8" s="174" t="s">
        <v>39</v>
      </c>
      <c r="C8" s="2">
        <v>3</v>
      </c>
      <c r="D8" s="2">
        <v>3</v>
      </c>
      <c r="E8" s="2">
        <v>2</v>
      </c>
      <c r="F8" s="2">
        <v>2</v>
      </c>
      <c r="G8" s="2">
        <v>2</v>
      </c>
      <c r="H8" s="2">
        <v>2</v>
      </c>
      <c r="I8" s="2">
        <v>2</v>
      </c>
      <c r="J8" s="2">
        <v>2</v>
      </c>
      <c r="K8" s="2">
        <v>2</v>
      </c>
      <c r="L8" s="2">
        <v>2</v>
      </c>
      <c r="M8" s="2" t="s">
        <v>31</v>
      </c>
      <c r="N8" s="2" t="s">
        <v>76</v>
      </c>
      <c r="O8" s="2" t="s">
        <v>60</v>
      </c>
      <c r="P8" s="2">
        <v>3</v>
      </c>
      <c r="Q8" s="2">
        <v>3</v>
      </c>
      <c r="R8" s="2">
        <v>2</v>
      </c>
      <c r="S8" s="2">
        <v>2</v>
      </c>
      <c r="T8" s="2">
        <v>3</v>
      </c>
      <c r="U8" s="2">
        <v>3</v>
      </c>
      <c r="V8" s="2">
        <v>3</v>
      </c>
      <c r="W8" s="2">
        <v>3</v>
      </c>
      <c r="X8" s="2">
        <v>3</v>
      </c>
      <c r="Y8" s="2">
        <v>4</v>
      </c>
      <c r="AA8" s="2" t="s">
        <v>113</v>
      </c>
      <c r="AB8" s="2" t="s">
        <v>114</v>
      </c>
      <c r="AC8" s="2" t="s">
        <v>115</v>
      </c>
      <c r="AD8" s="148" t="s">
        <v>37</v>
      </c>
      <c r="AE8" s="146" t="s">
        <v>93</v>
      </c>
    </row>
    <row r="9" spans="1:33" ht="15">
      <c r="A9" s="3">
        <v>45777.942092662037</v>
      </c>
      <c r="B9" s="174" t="s">
        <v>39</v>
      </c>
      <c r="C9" s="4">
        <v>2</v>
      </c>
      <c r="D9" s="4">
        <v>2</v>
      </c>
      <c r="E9" s="4">
        <v>1</v>
      </c>
      <c r="F9" s="4">
        <v>5</v>
      </c>
      <c r="G9" s="4">
        <v>4</v>
      </c>
      <c r="H9" s="4">
        <v>4</v>
      </c>
      <c r="I9" s="4">
        <v>5</v>
      </c>
      <c r="J9" s="4">
        <v>4</v>
      </c>
      <c r="K9" s="4">
        <v>5</v>
      </c>
      <c r="L9" s="4">
        <v>4</v>
      </c>
      <c r="M9" s="4" t="s">
        <v>31</v>
      </c>
      <c r="N9" s="4" t="s">
        <v>32</v>
      </c>
      <c r="O9" s="4" t="s">
        <v>33</v>
      </c>
      <c r="P9" s="4">
        <v>3</v>
      </c>
      <c r="Q9" s="4">
        <v>5</v>
      </c>
      <c r="R9" s="4">
        <v>4</v>
      </c>
      <c r="S9" s="4">
        <v>3</v>
      </c>
      <c r="T9" s="4">
        <v>3</v>
      </c>
      <c r="U9" s="4">
        <v>5</v>
      </c>
      <c r="V9" s="4">
        <v>2</v>
      </c>
      <c r="W9" s="4">
        <v>5</v>
      </c>
      <c r="X9" s="4">
        <v>1</v>
      </c>
      <c r="Y9" s="4">
        <v>5</v>
      </c>
      <c r="Z9" s="4" t="s">
        <v>100</v>
      </c>
      <c r="AA9" s="4" t="s">
        <v>105</v>
      </c>
      <c r="AB9" s="5" t="s">
        <v>44</v>
      </c>
      <c r="AC9" s="4" t="s">
        <v>36</v>
      </c>
      <c r="AD9" s="151" t="s">
        <v>37</v>
      </c>
      <c r="AE9" s="149" t="s">
        <v>46</v>
      </c>
    </row>
    <row r="10" spans="1:33" ht="15">
      <c r="A10" s="1">
        <v>45778.505853009265</v>
      </c>
      <c r="B10" s="174" t="s">
        <v>39</v>
      </c>
      <c r="C10" s="2">
        <v>2</v>
      </c>
      <c r="D10" s="2">
        <v>5</v>
      </c>
      <c r="E10" s="2">
        <v>2</v>
      </c>
      <c r="F10" s="2">
        <v>5</v>
      </c>
      <c r="G10" s="2">
        <v>1</v>
      </c>
      <c r="H10" s="2">
        <v>2</v>
      </c>
      <c r="I10" s="2">
        <v>4</v>
      </c>
      <c r="J10" s="2">
        <v>1</v>
      </c>
      <c r="K10" s="2">
        <v>5</v>
      </c>
      <c r="L10" s="2">
        <v>2</v>
      </c>
      <c r="M10" s="2" t="s">
        <v>83</v>
      </c>
      <c r="N10" s="2" t="s">
        <v>41</v>
      </c>
      <c r="O10" s="2" t="s">
        <v>127</v>
      </c>
      <c r="P10" s="2">
        <v>2</v>
      </c>
      <c r="Q10" s="2">
        <v>1</v>
      </c>
      <c r="R10" s="2">
        <v>3</v>
      </c>
      <c r="S10" s="2">
        <v>4</v>
      </c>
      <c r="T10" s="2">
        <v>2</v>
      </c>
      <c r="U10" s="2">
        <v>3</v>
      </c>
      <c r="V10" s="2">
        <v>4</v>
      </c>
      <c r="W10" s="2">
        <v>5</v>
      </c>
      <c r="X10" s="2">
        <v>4</v>
      </c>
      <c r="Y10" s="2">
        <v>9</v>
      </c>
      <c r="Z10" s="2" t="s">
        <v>100</v>
      </c>
      <c r="AA10" s="2" t="s">
        <v>73</v>
      </c>
      <c r="AB10" s="172" t="s">
        <v>138</v>
      </c>
      <c r="AC10" s="2" t="s">
        <v>139</v>
      </c>
      <c r="AD10" s="148" t="s">
        <v>37</v>
      </c>
      <c r="AE10" s="146" t="s">
        <v>46</v>
      </c>
    </row>
    <row r="11" spans="1:33" ht="15">
      <c r="A11" s="1">
        <v>45772.833162256946</v>
      </c>
      <c r="B11" s="173" t="s">
        <v>30</v>
      </c>
      <c r="C11" s="2">
        <v>1</v>
      </c>
      <c r="D11" s="2">
        <v>2</v>
      </c>
      <c r="E11" s="2">
        <v>2</v>
      </c>
      <c r="F11" s="2">
        <v>2</v>
      </c>
      <c r="G11" s="2">
        <v>2</v>
      </c>
      <c r="H11" s="2">
        <v>1</v>
      </c>
      <c r="I11" s="2">
        <v>1</v>
      </c>
      <c r="J11" s="2">
        <v>1</v>
      </c>
      <c r="K11" s="2">
        <v>2</v>
      </c>
      <c r="L11" s="2">
        <v>2</v>
      </c>
      <c r="M11" s="2" t="s">
        <v>83</v>
      </c>
      <c r="N11" s="2" t="s">
        <v>41</v>
      </c>
      <c r="O11" s="2" t="s">
        <v>60</v>
      </c>
      <c r="P11" s="2">
        <v>2</v>
      </c>
      <c r="Q11" s="2">
        <v>2</v>
      </c>
      <c r="R11" s="2">
        <v>1</v>
      </c>
      <c r="S11" s="2">
        <v>2</v>
      </c>
      <c r="T11" s="2">
        <v>2</v>
      </c>
      <c r="U11" s="2">
        <v>2</v>
      </c>
      <c r="V11" s="2">
        <v>2</v>
      </c>
      <c r="W11" s="2">
        <v>2</v>
      </c>
      <c r="X11" s="2">
        <v>2</v>
      </c>
      <c r="Y11" s="2">
        <v>3</v>
      </c>
      <c r="Z11" s="2" t="s">
        <v>100</v>
      </c>
      <c r="AA11" s="2" t="s">
        <v>101</v>
      </c>
      <c r="AB11" s="2" t="s">
        <v>102</v>
      </c>
      <c r="AC11" s="2" t="s">
        <v>103</v>
      </c>
      <c r="AD11" s="148" t="s">
        <v>37</v>
      </c>
      <c r="AE11" s="147" t="s">
        <v>46</v>
      </c>
      <c r="AF11" s="219"/>
      <c r="AG11" s="146"/>
    </row>
    <row r="12" spans="1:33" ht="15">
      <c r="A12" s="1">
        <v>45772.834144895838</v>
      </c>
      <c r="B12" s="173" t="s">
        <v>30</v>
      </c>
      <c r="C12" s="2">
        <v>2</v>
      </c>
      <c r="D12" s="2">
        <v>2</v>
      </c>
      <c r="E12" s="2">
        <v>2</v>
      </c>
      <c r="F12" s="2">
        <v>2</v>
      </c>
      <c r="G12" s="2">
        <v>2</v>
      </c>
      <c r="H12" s="2">
        <v>2</v>
      </c>
      <c r="I12" s="2">
        <v>2</v>
      </c>
      <c r="J12" s="2">
        <v>2</v>
      </c>
      <c r="K12" s="2">
        <v>2</v>
      </c>
      <c r="L12" s="2">
        <v>2</v>
      </c>
      <c r="M12" s="2" t="s">
        <v>57</v>
      </c>
      <c r="N12" s="2" t="s">
        <v>41</v>
      </c>
      <c r="O12" s="2" t="s">
        <v>94</v>
      </c>
      <c r="P12" s="2">
        <v>1</v>
      </c>
      <c r="Q12" s="2">
        <v>3</v>
      </c>
      <c r="R12" s="2">
        <v>3</v>
      </c>
      <c r="S12" s="2">
        <v>3</v>
      </c>
      <c r="T12" s="2">
        <v>2</v>
      </c>
      <c r="U12" s="2">
        <v>2</v>
      </c>
      <c r="V12" s="2">
        <v>3</v>
      </c>
      <c r="W12" s="2">
        <v>3</v>
      </c>
      <c r="X12" s="2">
        <v>3</v>
      </c>
      <c r="Y12" s="2">
        <v>2</v>
      </c>
      <c r="AA12" s="2" t="s">
        <v>105</v>
      </c>
      <c r="AB12" s="172" t="s">
        <v>44</v>
      </c>
      <c r="AC12" s="2" t="s">
        <v>45</v>
      </c>
      <c r="AD12" s="148" t="s">
        <v>37</v>
      </c>
      <c r="AE12" s="147" t="s">
        <v>46</v>
      </c>
      <c r="AF12" s="219"/>
      <c r="AG12" s="146"/>
    </row>
    <row r="13" spans="1:33" ht="15">
      <c r="A13" s="3">
        <v>45772.840476805555</v>
      </c>
      <c r="B13" s="174" t="s">
        <v>30</v>
      </c>
      <c r="C13" s="4">
        <v>1</v>
      </c>
      <c r="D13" s="4">
        <v>2</v>
      </c>
      <c r="E13" s="4">
        <v>2</v>
      </c>
      <c r="F13" s="4">
        <v>2</v>
      </c>
      <c r="G13" s="4">
        <v>1</v>
      </c>
      <c r="H13" s="4">
        <v>2</v>
      </c>
      <c r="I13" s="4">
        <v>2</v>
      </c>
      <c r="J13" s="4">
        <v>2</v>
      </c>
      <c r="K13" s="4">
        <v>2</v>
      </c>
      <c r="L13" s="4">
        <v>2</v>
      </c>
      <c r="M13" s="4" t="s">
        <v>83</v>
      </c>
      <c r="N13" s="4" t="s">
        <v>41</v>
      </c>
      <c r="O13" s="4" t="s">
        <v>33</v>
      </c>
      <c r="P13" s="4">
        <v>1</v>
      </c>
      <c r="Q13" s="4">
        <v>2</v>
      </c>
      <c r="R13" s="4">
        <v>1</v>
      </c>
      <c r="S13" s="4">
        <v>1</v>
      </c>
      <c r="T13" s="4">
        <v>2</v>
      </c>
      <c r="U13" s="4">
        <v>2</v>
      </c>
      <c r="V13" s="4">
        <v>2</v>
      </c>
      <c r="W13" s="4">
        <v>2</v>
      </c>
      <c r="X13" s="4">
        <v>1</v>
      </c>
      <c r="Y13" s="4">
        <v>4</v>
      </c>
      <c r="AA13" s="4" t="s">
        <v>104</v>
      </c>
      <c r="AB13" s="5" t="s">
        <v>48</v>
      </c>
      <c r="AC13" s="4" t="s">
        <v>45</v>
      </c>
      <c r="AD13" s="151" t="s">
        <v>37</v>
      </c>
      <c r="AE13" s="150" t="s">
        <v>46</v>
      </c>
      <c r="AF13" s="217"/>
      <c r="AG13" s="149"/>
    </row>
    <row r="14" spans="1:33" ht="15">
      <c r="A14" s="1">
        <v>45772.841587858798</v>
      </c>
      <c r="B14" s="173" t="s">
        <v>30</v>
      </c>
      <c r="C14" s="2">
        <v>2</v>
      </c>
      <c r="D14" s="2">
        <v>3</v>
      </c>
      <c r="E14" s="2">
        <v>3</v>
      </c>
      <c r="F14" s="2">
        <v>3</v>
      </c>
      <c r="G14" s="2">
        <v>3</v>
      </c>
      <c r="H14" s="2">
        <v>3</v>
      </c>
      <c r="I14" s="2">
        <v>2</v>
      </c>
      <c r="J14" s="2">
        <v>3</v>
      </c>
      <c r="K14" s="2">
        <v>3</v>
      </c>
      <c r="L14" s="2">
        <v>3</v>
      </c>
      <c r="M14" s="2" t="s">
        <v>83</v>
      </c>
      <c r="N14" s="2" t="s">
        <v>76</v>
      </c>
      <c r="O14" s="2" t="s">
        <v>94</v>
      </c>
      <c r="P14" s="2">
        <v>2</v>
      </c>
      <c r="Q14" s="2">
        <v>2</v>
      </c>
      <c r="R14" s="2">
        <v>1</v>
      </c>
      <c r="S14" s="2">
        <v>2</v>
      </c>
      <c r="T14" s="2">
        <v>3</v>
      </c>
      <c r="U14" s="2">
        <v>2</v>
      </c>
      <c r="V14" s="2">
        <v>3</v>
      </c>
      <c r="W14" s="2">
        <v>3</v>
      </c>
      <c r="X14" s="2">
        <v>3</v>
      </c>
      <c r="Y14" s="2">
        <v>4</v>
      </c>
      <c r="AA14" s="2" t="s">
        <v>116</v>
      </c>
      <c r="AB14" s="2" t="s">
        <v>117</v>
      </c>
      <c r="AC14" s="2" t="s">
        <v>82</v>
      </c>
      <c r="AD14" s="148" t="s">
        <v>49</v>
      </c>
      <c r="AE14" s="147" t="s">
        <v>97</v>
      </c>
      <c r="AF14" s="219"/>
      <c r="AG14" s="146"/>
    </row>
    <row r="15" spans="1:33" ht="15">
      <c r="A15" s="3">
        <v>45777.928927638888</v>
      </c>
      <c r="B15" s="174" t="s">
        <v>30</v>
      </c>
      <c r="C15" s="4">
        <v>2</v>
      </c>
      <c r="D15" s="4">
        <v>3</v>
      </c>
      <c r="E15" s="4">
        <v>1</v>
      </c>
      <c r="F15" s="4">
        <v>4</v>
      </c>
      <c r="G15" s="4">
        <v>5</v>
      </c>
      <c r="H15" s="4">
        <v>5</v>
      </c>
      <c r="I15" s="4">
        <v>1</v>
      </c>
      <c r="J15" s="4">
        <v>2</v>
      </c>
      <c r="K15" s="4">
        <v>1</v>
      </c>
      <c r="L15" s="4">
        <v>1</v>
      </c>
      <c r="M15" s="4" t="s">
        <v>86</v>
      </c>
      <c r="N15" s="4" t="s">
        <v>87</v>
      </c>
      <c r="O15" s="4" t="s">
        <v>42</v>
      </c>
      <c r="P15" s="4">
        <v>5</v>
      </c>
      <c r="Q15" s="4">
        <v>1</v>
      </c>
      <c r="R15" s="4">
        <v>4</v>
      </c>
      <c r="S15" s="4">
        <v>5</v>
      </c>
      <c r="T15" s="4">
        <v>1</v>
      </c>
      <c r="U15" s="4">
        <v>4</v>
      </c>
      <c r="V15" s="4">
        <v>4</v>
      </c>
      <c r="W15" s="4">
        <v>4</v>
      </c>
      <c r="X15" s="4">
        <v>5</v>
      </c>
      <c r="Y15" s="4">
        <v>8</v>
      </c>
      <c r="Z15" s="4" t="s">
        <v>100</v>
      </c>
      <c r="AA15" s="4" t="s">
        <v>105</v>
      </c>
      <c r="AB15" s="5" t="s">
        <v>138</v>
      </c>
      <c r="AC15" s="4" t="s">
        <v>45</v>
      </c>
      <c r="AD15" s="151" t="s">
        <v>49</v>
      </c>
      <c r="AE15" s="150" t="s">
        <v>93</v>
      </c>
      <c r="AF15" s="217"/>
      <c r="AG15" s="149"/>
    </row>
    <row r="16" spans="1:33" ht="15">
      <c r="A16" s="3">
        <v>45778.504640856481</v>
      </c>
      <c r="B16" s="174" t="s">
        <v>30</v>
      </c>
      <c r="C16" s="4">
        <v>3</v>
      </c>
      <c r="D16" s="4">
        <v>4</v>
      </c>
      <c r="E16" s="4">
        <v>1</v>
      </c>
      <c r="F16" s="4">
        <v>3</v>
      </c>
      <c r="G16" s="4">
        <v>5</v>
      </c>
      <c r="H16" s="4">
        <v>1</v>
      </c>
      <c r="I16" s="4">
        <v>3</v>
      </c>
      <c r="J16" s="4">
        <v>5</v>
      </c>
      <c r="K16" s="4">
        <v>5</v>
      </c>
      <c r="L16" s="4">
        <v>2</v>
      </c>
      <c r="M16" s="4" t="s">
        <v>57</v>
      </c>
      <c r="N16" s="4" t="s">
        <v>41</v>
      </c>
      <c r="O16" s="4" t="s">
        <v>33</v>
      </c>
      <c r="P16" s="4">
        <v>2</v>
      </c>
      <c r="Q16" s="4">
        <v>5</v>
      </c>
      <c r="R16" s="4">
        <v>3</v>
      </c>
      <c r="S16" s="4">
        <v>5</v>
      </c>
      <c r="T16" s="4">
        <v>1</v>
      </c>
      <c r="U16" s="4">
        <v>1</v>
      </c>
      <c r="V16" s="4">
        <v>3</v>
      </c>
      <c r="W16" s="4">
        <v>1</v>
      </c>
      <c r="X16" s="4">
        <v>3</v>
      </c>
      <c r="Y16" s="4">
        <v>7</v>
      </c>
      <c r="Z16" s="4" t="s">
        <v>100</v>
      </c>
      <c r="AA16" s="4" t="s">
        <v>104</v>
      </c>
      <c r="AB16" s="5" t="s">
        <v>107</v>
      </c>
      <c r="AC16" s="4" t="s">
        <v>82</v>
      </c>
      <c r="AD16" s="151" t="s">
        <v>37</v>
      </c>
      <c r="AE16" s="150" t="s">
        <v>93</v>
      </c>
      <c r="AF16" s="217"/>
      <c r="AG16" s="149"/>
    </row>
    <row r="17" spans="1:33" ht="15">
      <c r="A17" s="242"/>
      <c r="B17" s="243"/>
      <c r="C17" s="251">
        <f t="shared" ref="C17:L17" si="0">AVERAGE(C2:C16)</f>
        <v>2.3333333333333335</v>
      </c>
      <c r="D17" s="251">
        <f t="shared" si="0"/>
        <v>3.0666666666666669</v>
      </c>
      <c r="E17" s="251">
        <f t="shared" si="0"/>
        <v>2.3333333333333335</v>
      </c>
      <c r="F17" s="251">
        <f t="shared" si="0"/>
        <v>3.1333333333333333</v>
      </c>
      <c r="G17" s="251">
        <f t="shared" si="0"/>
        <v>2.7333333333333334</v>
      </c>
      <c r="H17" s="251">
        <f t="shared" si="0"/>
        <v>2.6666666666666665</v>
      </c>
      <c r="I17" s="251">
        <f t="shared" si="0"/>
        <v>2.6</v>
      </c>
      <c r="J17" s="251">
        <f t="shared" si="0"/>
        <v>2.8</v>
      </c>
      <c r="K17" s="251">
        <f t="shared" si="0"/>
        <v>3.1333333333333333</v>
      </c>
      <c r="L17" s="251">
        <f t="shared" si="0"/>
        <v>2.6</v>
      </c>
      <c r="M17" s="244"/>
      <c r="N17" s="244"/>
      <c r="O17" s="244"/>
      <c r="P17" s="244"/>
      <c r="Q17" s="244"/>
      <c r="R17" s="244"/>
      <c r="S17" s="244"/>
      <c r="T17" s="244"/>
      <c r="U17" s="244"/>
      <c r="V17" s="244"/>
      <c r="W17" s="244"/>
      <c r="X17" s="244"/>
      <c r="Y17" s="244"/>
      <c r="AA17" s="244"/>
      <c r="AB17" s="245"/>
      <c r="AC17" s="244"/>
      <c r="AD17" s="246"/>
      <c r="AE17" s="247"/>
      <c r="AF17" s="248"/>
      <c r="AG17" s="247"/>
    </row>
    <row r="18" spans="1:33" ht="41.4">
      <c r="C18" s="252" t="s">
        <v>426</v>
      </c>
      <c r="D18" s="200">
        <f>F17</f>
        <v>3.1333333333333333</v>
      </c>
    </row>
    <row r="19" spans="1:33" ht="13.8">
      <c r="C19" s="252" t="s">
        <v>427</v>
      </c>
      <c r="D19" s="200">
        <f>C17</f>
        <v>2.3333333333333335</v>
      </c>
    </row>
    <row r="20" spans="1:33" ht="13.8">
      <c r="C20" s="252" t="s">
        <v>428</v>
      </c>
      <c r="D20" s="200">
        <f>D17</f>
        <v>3.0666666666666669</v>
      </c>
    </row>
    <row r="21" spans="1:33" ht="13.8">
      <c r="C21" s="252" t="s">
        <v>429</v>
      </c>
      <c r="D21" s="200">
        <f>E17</f>
        <v>2.3333333333333335</v>
      </c>
    </row>
    <row r="22" spans="1:33" ht="13.8">
      <c r="C22" s="252" t="s">
        <v>430</v>
      </c>
      <c r="D22" s="200">
        <f>H17</f>
        <v>2.6666666666666665</v>
      </c>
    </row>
    <row r="23" spans="1:33" ht="13.8">
      <c r="C23" s="252" t="s">
        <v>431</v>
      </c>
      <c r="D23" s="200">
        <f>L17</f>
        <v>2.6</v>
      </c>
    </row>
    <row r="24" spans="1:33" ht="13.8">
      <c r="C24" s="252" t="s">
        <v>432</v>
      </c>
      <c r="D24" s="200">
        <f>G17</f>
        <v>2.7333333333333334</v>
      </c>
    </row>
    <row r="25" spans="1:33" ht="13.8">
      <c r="C25" s="252" t="s">
        <v>433</v>
      </c>
      <c r="D25" s="200">
        <f>J17</f>
        <v>2.8</v>
      </c>
    </row>
    <row r="26" spans="1:33" ht="13.8">
      <c r="C26" s="252" t="s">
        <v>434</v>
      </c>
      <c r="D26" s="200">
        <f>I17</f>
        <v>2.6</v>
      </c>
    </row>
    <row r="27" spans="1:33" ht="13.8">
      <c r="C27" s="253" t="s">
        <v>435</v>
      </c>
      <c r="D27" s="254">
        <f>K17</f>
        <v>3.1333333333333333</v>
      </c>
    </row>
    <row r="28" spans="1:33" ht="13.8">
      <c r="C28" s="255"/>
      <c r="D28" s="256"/>
    </row>
    <row r="31" spans="1:33" ht="15.75" customHeight="1">
      <c r="A31" s="199" t="s">
        <v>497</v>
      </c>
      <c r="B31" s="198" t="s">
        <v>496</v>
      </c>
    </row>
    <row r="32" spans="1:33" ht="15.75" customHeight="1">
      <c r="A32" s="197" t="s">
        <v>446</v>
      </c>
      <c r="B32" s="196" t="s">
        <v>495</v>
      </c>
    </row>
    <row r="33" spans="1:2" ht="15.75" customHeight="1">
      <c r="A33" s="197" t="s">
        <v>444</v>
      </c>
      <c r="B33" s="196" t="s">
        <v>494</v>
      </c>
    </row>
    <row r="34" spans="1:2" ht="15.75" customHeight="1">
      <c r="A34" s="195" t="s">
        <v>443</v>
      </c>
      <c r="B34" s="194" t="s">
        <v>493</v>
      </c>
    </row>
    <row r="35" spans="1:2" ht="15.75" customHeight="1">
      <c r="A35" s="193" t="s">
        <v>427</v>
      </c>
      <c r="B35" s="192" t="s">
        <v>492</v>
      </c>
    </row>
    <row r="36" spans="1:2" ht="15.75" customHeight="1">
      <c r="A36" s="193" t="s">
        <v>440</v>
      </c>
      <c r="B36" s="192" t="s">
        <v>491</v>
      </c>
    </row>
    <row r="37" spans="1:2" ht="15.75" customHeight="1">
      <c r="A37" s="193" t="s">
        <v>438</v>
      </c>
      <c r="B37" s="192" t="s">
        <v>490</v>
      </c>
    </row>
    <row r="38" spans="1:2" ht="15.75" customHeight="1">
      <c r="A38" s="193" t="s">
        <v>436</v>
      </c>
      <c r="B38" s="192"/>
    </row>
  </sheetData>
  <dataValidations count="1">
    <dataValidation type="custom" allowBlank="1" showDropDown="1" sqref="AF11:AF17" xr:uid="{69C23DE8-E03C-46DD-8C12-72C49B13CC69}">
      <formula1>AND(ISNUMBER(AF11),(NOT(OR(NOT(ISERROR(DATEVALUE(AF11))), AND(ISNUMBER(AF11), LEFT(CELL("format", AF11))="D")))))</formula1>
    </dataValidation>
  </dataValidations>
  <hyperlinks>
    <hyperlink ref="AB3" r:id="rId1" xr:uid="{4AFE5EA8-D9BC-420F-8295-CD1BC3BCA590}"/>
    <hyperlink ref="AB5" r:id="rId2" xr:uid="{6F995E7E-B498-49BA-B0D4-9B7C7FBC7F7F}"/>
    <hyperlink ref="AB9" r:id="rId3" xr:uid="{A297A494-361F-4256-91C3-AFF8953E9908}"/>
    <hyperlink ref="AB10" r:id="rId4" xr:uid="{B5759434-F7AE-460D-BDA5-AA824E514A4B}"/>
    <hyperlink ref="AB2" r:id="rId5" xr:uid="{EFAEDC99-26ED-42D7-9D4D-A46E9C87641F}"/>
    <hyperlink ref="AB12" r:id="rId6" xr:uid="{BF47ADEB-781D-446E-9F2E-DCE5AE49835D}"/>
    <hyperlink ref="AB13" r:id="rId7" xr:uid="{8646C067-5BFC-4A05-BD12-81D600AB1AD5}"/>
    <hyperlink ref="AB15" r:id="rId8" xr:uid="{5F2C7C41-9A6D-4A93-A476-1D217347F962}"/>
    <hyperlink ref="AB16" r:id="rId9" xr:uid="{B7294A70-CF4C-4B0B-8E9D-48057C81BDD2}"/>
  </hyperlinks>
  <pageMargins left="0.7" right="0.7" top="0.75" bottom="0.75" header="0.3" footer="0.3"/>
  <tableParts count="2">
    <tablePart r:id="rId10"/>
    <tablePart r:id="rId1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603FA-8E03-421C-8494-27C2769D9CBC}">
  <sheetPr>
    <outlinePr summaryBelow="0" summaryRight="0"/>
  </sheetPr>
  <dimension ref="A1:AG995"/>
  <sheetViews>
    <sheetView topLeftCell="A37" workbookViewId="0">
      <selection activeCell="C53" sqref="C53"/>
    </sheetView>
  </sheetViews>
  <sheetFormatPr defaultColWidth="12.6640625" defaultRowHeight="15.75" customHeight="1"/>
  <cols>
    <col min="2" max="2" width="19.44140625" customWidth="1"/>
    <col min="3" max="3" width="40.33203125" customWidth="1"/>
    <col min="4" max="4" width="24.33203125" customWidth="1"/>
    <col min="5" max="5" width="22.33203125" customWidth="1"/>
    <col min="6" max="6" width="20.109375" customWidth="1"/>
    <col min="7" max="7" width="18.44140625" customWidth="1"/>
    <col min="8" max="8" width="18.77734375" customWidth="1"/>
    <col min="9" max="9" width="17.88671875" customWidth="1"/>
    <col min="32" max="32" width="19.44140625" customWidth="1"/>
  </cols>
  <sheetData>
    <row r="1" spans="1:33" ht="264">
      <c r="A1" s="226" t="s">
        <v>0</v>
      </c>
      <c r="B1" s="225" t="s">
        <v>1</v>
      </c>
      <c r="C1" s="224" t="s">
        <v>2</v>
      </c>
      <c r="D1" s="224" t="s">
        <v>3</v>
      </c>
      <c r="E1" s="224" t="s">
        <v>4</v>
      </c>
      <c r="F1" s="224" t="s">
        <v>5</v>
      </c>
      <c r="G1" s="224" t="s">
        <v>6</v>
      </c>
      <c r="H1" s="224" t="s">
        <v>7</v>
      </c>
      <c r="I1" s="224" t="s">
        <v>8</v>
      </c>
      <c r="J1" s="224" t="s">
        <v>9</v>
      </c>
      <c r="K1" s="224" t="s">
        <v>10</v>
      </c>
      <c r="L1" s="224" t="s">
        <v>11</v>
      </c>
      <c r="M1" s="224" t="s">
        <v>508</v>
      </c>
      <c r="N1" s="224" t="s">
        <v>507</v>
      </c>
      <c r="O1" s="225" t="s">
        <v>14</v>
      </c>
      <c r="P1" s="224" t="s">
        <v>15</v>
      </c>
      <c r="Q1" s="224" t="s">
        <v>16</v>
      </c>
      <c r="R1" s="224" t="s">
        <v>17</v>
      </c>
      <c r="S1" s="224" t="s">
        <v>18</v>
      </c>
      <c r="T1" s="224" t="s">
        <v>19</v>
      </c>
      <c r="U1" s="224" t="s">
        <v>20</v>
      </c>
      <c r="V1" s="224" t="s">
        <v>21</v>
      </c>
      <c r="W1" s="224" t="s">
        <v>22</v>
      </c>
      <c r="X1" s="224" t="s">
        <v>23</v>
      </c>
      <c r="Y1" s="224" t="s">
        <v>506</v>
      </c>
      <c r="Z1" s="224" t="s">
        <v>505</v>
      </c>
      <c r="AA1" s="225" t="s">
        <v>26</v>
      </c>
      <c r="AB1" s="224" t="s">
        <v>504</v>
      </c>
      <c r="AC1" s="224" t="s">
        <v>503</v>
      </c>
      <c r="AD1" s="223" t="s">
        <v>502</v>
      </c>
      <c r="AE1" s="222" t="s">
        <v>29</v>
      </c>
      <c r="AF1" s="221" t="s">
        <v>517</v>
      </c>
      <c r="AG1" s="220" t="s">
        <v>516</v>
      </c>
    </row>
    <row r="2" spans="1:33" ht="15">
      <c r="A2" s="1">
        <v>45771.829509224539</v>
      </c>
      <c r="B2" s="174" t="s">
        <v>30</v>
      </c>
      <c r="C2" s="2">
        <v>5</v>
      </c>
      <c r="D2" s="2">
        <v>5</v>
      </c>
      <c r="E2" s="2">
        <v>4</v>
      </c>
      <c r="F2" s="2">
        <v>5</v>
      </c>
      <c r="G2" s="2">
        <v>4</v>
      </c>
      <c r="H2" s="2">
        <v>5</v>
      </c>
      <c r="I2" s="2">
        <v>4</v>
      </c>
      <c r="J2" s="2">
        <v>5</v>
      </c>
      <c r="K2" s="2">
        <v>4</v>
      </c>
      <c r="L2" s="2">
        <v>4</v>
      </c>
      <c r="M2" s="2" t="s">
        <v>31</v>
      </c>
      <c r="N2" s="2" t="s">
        <v>32</v>
      </c>
      <c r="O2" s="2" t="s">
        <v>33</v>
      </c>
      <c r="P2" s="2">
        <v>5</v>
      </c>
      <c r="Q2" s="2">
        <v>4</v>
      </c>
      <c r="R2" s="2">
        <v>4</v>
      </c>
      <c r="S2" s="2">
        <v>3</v>
      </c>
      <c r="T2" s="2">
        <v>3</v>
      </c>
      <c r="U2" s="2">
        <v>3</v>
      </c>
      <c r="V2" s="2">
        <v>4</v>
      </c>
      <c r="W2" s="2">
        <v>4</v>
      </c>
      <c r="X2" s="2">
        <v>5</v>
      </c>
      <c r="Y2" s="2">
        <v>6</v>
      </c>
      <c r="Z2" s="2"/>
      <c r="AA2" s="2" t="s">
        <v>34</v>
      </c>
      <c r="AB2" s="2" t="s">
        <v>35</v>
      </c>
      <c r="AC2" s="2" t="s">
        <v>36</v>
      </c>
      <c r="AD2" s="148" t="s">
        <v>37</v>
      </c>
      <c r="AE2" s="147" t="s">
        <v>46</v>
      </c>
      <c r="AF2" s="219"/>
      <c r="AG2" s="146"/>
    </row>
    <row r="3" spans="1:33" ht="15">
      <c r="A3" s="3">
        <v>45772.297371620371</v>
      </c>
      <c r="B3" s="174" t="s">
        <v>30</v>
      </c>
      <c r="C3" s="4">
        <v>5</v>
      </c>
      <c r="D3" s="4">
        <v>5</v>
      </c>
      <c r="E3" s="4">
        <v>5</v>
      </c>
      <c r="F3" s="4">
        <v>3</v>
      </c>
      <c r="G3" s="4">
        <v>3</v>
      </c>
      <c r="H3" s="4">
        <v>3</v>
      </c>
      <c r="I3" s="4">
        <v>3</v>
      </c>
      <c r="J3" s="4">
        <v>4</v>
      </c>
      <c r="K3" s="4">
        <v>5</v>
      </c>
      <c r="L3" s="4">
        <v>5</v>
      </c>
      <c r="M3" s="4" t="s">
        <v>40</v>
      </c>
      <c r="N3" s="4" t="s">
        <v>41</v>
      </c>
      <c r="O3" s="4" t="s">
        <v>42</v>
      </c>
      <c r="P3" s="4">
        <v>2</v>
      </c>
      <c r="Q3" s="4">
        <v>4</v>
      </c>
      <c r="R3" s="4">
        <v>4</v>
      </c>
      <c r="S3" s="4">
        <v>4</v>
      </c>
      <c r="T3" s="4">
        <v>3</v>
      </c>
      <c r="U3" s="4">
        <v>4</v>
      </c>
      <c r="V3" s="4">
        <v>4</v>
      </c>
      <c r="W3" s="4">
        <v>5</v>
      </c>
      <c r="X3" s="4">
        <v>4</v>
      </c>
      <c r="Y3" s="4">
        <v>8</v>
      </c>
      <c r="Z3" s="4"/>
      <c r="AA3" s="4" t="s">
        <v>47</v>
      </c>
      <c r="AB3" s="5" t="s">
        <v>48</v>
      </c>
      <c r="AC3" s="4" t="s">
        <v>36</v>
      </c>
      <c r="AD3" s="151" t="s">
        <v>49</v>
      </c>
      <c r="AE3" s="150" t="s">
        <v>46</v>
      </c>
      <c r="AF3" s="217"/>
      <c r="AG3" s="149"/>
    </row>
    <row r="4" spans="1:33" ht="15">
      <c r="A4" s="1">
        <v>45772.525568541663</v>
      </c>
      <c r="B4" s="173" t="s">
        <v>74</v>
      </c>
      <c r="C4" s="2">
        <v>4</v>
      </c>
      <c r="D4" s="2">
        <v>5</v>
      </c>
      <c r="E4" s="2">
        <v>5</v>
      </c>
      <c r="F4" s="2">
        <v>3</v>
      </c>
      <c r="G4" s="2">
        <v>3</v>
      </c>
      <c r="H4" s="2">
        <v>5</v>
      </c>
      <c r="I4" s="2">
        <v>4</v>
      </c>
      <c r="J4" s="2">
        <v>5</v>
      </c>
      <c r="K4" s="2">
        <v>5</v>
      </c>
      <c r="L4" s="2">
        <v>3</v>
      </c>
      <c r="M4" s="2" t="s">
        <v>31</v>
      </c>
      <c r="N4" s="2" t="s">
        <v>51</v>
      </c>
      <c r="O4" s="2" t="s">
        <v>42</v>
      </c>
      <c r="P4" s="2">
        <v>5</v>
      </c>
      <c r="Q4" s="2">
        <v>4</v>
      </c>
      <c r="R4" s="2">
        <v>3</v>
      </c>
      <c r="S4" s="2">
        <v>5</v>
      </c>
      <c r="T4" s="2">
        <v>5</v>
      </c>
      <c r="U4" s="2">
        <v>4</v>
      </c>
      <c r="V4" s="2">
        <v>4</v>
      </c>
      <c r="W4" s="2">
        <v>5</v>
      </c>
      <c r="X4" s="2">
        <v>4</v>
      </c>
      <c r="Y4" s="2">
        <v>8</v>
      </c>
      <c r="Z4" s="2"/>
      <c r="AA4" s="2"/>
      <c r="AB4" s="2"/>
      <c r="AC4" s="2" t="s">
        <v>36</v>
      </c>
      <c r="AD4" s="148" t="s">
        <v>37</v>
      </c>
      <c r="AE4" s="147" t="s">
        <v>38</v>
      </c>
      <c r="AF4" s="219"/>
      <c r="AG4" s="146"/>
    </row>
    <row r="5" spans="1:33" ht="15">
      <c r="A5" s="3">
        <v>45772.707545150464</v>
      </c>
      <c r="B5" s="173" t="s">
        <v>74</v>
      </c>
      <c r="C5" s="4">
        <v>1</v>
      </c>
      <c r="D5" s="4">
        <v>2</v>
      </c>
      <c r="E5" s="4">
        <v>3</v>
      </c>
      <c r="F5" s="4">
        <v>3</v>
      </c>
      <c r="G5" s="4">
        <v>1</v>
      </c>
      <c r="H5" s="4">
        <v>3</v>
      </c>
      <c r="I5" s="4">
        <v>1</v>
      </c>
      <c r="J5" s="4">
        <v>1</v>
      </c>
      <c r="K5" s="4">
        <v>3</v>
      </c>
      <c r="L5" s="4">
        <v>2</v>
      </c>
      <c r="M5" s="4" t="s">
        <v>86</v>
      </c>
      <c r="N5" s="4" t="s">
        <v>87</v>
      </c>
      <c r="O5" s="4" t="s">
        <v>33</v>
      </c>
      <c r="P5" s="4">
        <v>2</v>
      </c>
      <c r="Q5" s="4">
        <v>1</v>
      </c>
      <c r="R5" s="4">
        <v>3</v>
      </c>
      <c r="S5" s="4">
        <v>2</v>
      </c>
      <c r="T5" s="4">
        <v>2</v>
      </c>
      <c r="U5" s="4">
        <v>2</v>
      </c>
      <c r="V5" s="4">
        <v>1</v>
      </c>
      <c r="W5" s="4">
        <v>2</v>
      </c>
      <c r="X5" s="4">
        <v>3</v>
      </c>
      <c r="Y5" s="4">
        <v>0</v>
      </c>
      <c r="Z5" s="4" t="s">
        <v>88</v>
      </c>
      <c r="AA5" s="4" t="s">
        <v>89</v>
      </c>
      <c r="AB5" s="4" t="s">
        <v>90</v>
      </c>
      <c r="AC5" s="4" t="s">
        <v>36</v>
      </c>
      <c r="AD5" s="151" t="s">
        <v>49</v>
      </c>
      <c r="AE5" s="150" t="s">
        <v>38</v>
      </c>
      <c r="AF5" s="217"/>
      <c r="AG5" s="149"/>
    </row>
    <row r="6" spans="1:33" ht="15">
      <c r="A6" s="3">
        <v>45772.833791793979</v>
      </c>
      <c r="B6" s="174" t="s">
        <v>74</v>
      </c>
      <c r="C6" s="4">
        <v>1</v>
      </c>
      <c r="D6" s="4">
        <v>2</v>
      </c>
      <c r="E6" s="4">
        <v>2</v>
      </c>
      <c r="F6" s="4">
        <v>2</v>
      </c>
      <c r="G6" s="4">
        <v>2</v>
      </c>
      <c r="H6" s="4">
        <v>2</v>
      </c>
      <c r="I6" s="4">
        <v>2</v>
      </c>
      <c r="J6" s="4">
        <v>2</v>
      </c>
      <c r="K6" s="4">
        <v>2</v>
      </c>
      <c r="L6" s="4">
        <v>2</v>
      </c>
      <c r="M6" s="4" t="s">
        <v>83</v>
      </c>
      <c r="N6" s="4" t="s">
        <v>32</v>
      </c>
      <c r="O6" s="4" t="s">
        <v>33</v>
      </c>
      <c r="P6" s="4">
        <v>1</v>
      </c>
      <c r="Q6" s="4">
        <v>2</v>
      </c>
      <c r="R6" s="4">
        <v>2</v>
      </c>
      <c r="S6" s="4">
        <v>2</v>
      </c>
      <c r="T6" s="4">
        <v>2</v>
      </c>
      <c r="U6" s="4">
        <v>2</v>
      </c>
      <c r="V6" s="4">
        <v>2</v>
      </c>
      <c r="W6" s="4">
        <v>2</v>
      </c>
      <c r="X6" s="4">
        <v>2</v>
      </c>
      <c r="Y6" s="4">
        <v>4</v>
      </c>
      <c r="AA6" s="4" t="s">
        <v>104</v>
      </c>
      <c r="AB6" s="5" t="s">
        <v>92</v>
      </c>
      <c r="AC6" s="4" t="s">
        <v>82</v>
      </c>
      <c r="AD6" s="151" t="s">
        <v>37</v>
      </c>
      <c r="AE6" s="150" t="s">
        <v>38</v>
      </c>
      <c r="AF6" s="217"/>
      <c r="AG6" s="149"/>
    </row>
    <row r="7" spans="1:33" ht="15">
      <c r="A7" s="3">
        <v>45772.841958807869</v>
      </c>
      <c r="B7" s="174" t="s">
        <v>30</v>
      </c>
      <c r="C7" s="4">
        <v>5</v>
      </c>
      <c r="D7" s="4">
        <v>5</v>
      </c>
      <c r="E7" s="4">
        <v>5</v>
      </c>
      <c r="F7" s="4">
        <v>4</v>
      </c>
      <c r="G7" s="4">
        <v>3</v>
      </c>
      <c r="H7" s="4">
        <v>4</v>
      </c>
      <c r="I7" s="4">
        <v>3</v>
      </c>
      <c r="J7" s="4">
        <v>4</v>
      </c>
      <c r="K7" s="4">
        <v>4</v>
      </c>
      <c r="L7" s="4">
        <v>4</v>
      </c>
      <c r="M7" s="4" t="s">
        <v>31</v>
      </c>
      <c r="N7" s="4" t="s">
        <v>41</v>
      </c>
      <c r="O7" s="4" t="s">
        <v>33</v>
      </c>
      <c r="P7" s="4">
        <v>1</v>
      </c>
      <c r="Q7" s="4">
        <v>2</v>
      </c>
      <c r="R7" s="4">
        <v>2</v>
      </c>
      <c r="S7" s="4">
        <v>1</v>
      </c>
      <c r="T7" s="4">
        <v>1</v>
      </c>
      <c r="U7" s="4">
        <v>2</v>
      </c>
      <c r="V7" s="4">
        <v>2</v>
      </c>
      <c r="W7" s="4">
        <v>2</v>
      </c>
      <c r="X7" s="4">
        <v>2</v>
      </c>
      <c r="Y7" s="4">
        <v>5</v>
      </c>
      <c r="AA7" s="4" t="s">
        <v>118</v>
      </c>
      <c r="AB7" s="4" t="s">
        <v>119</v>
      </c>
      <c r="AC7" s="4" t="s">
        <v>120</v>
      </c>
      <c r="AD7" s="151" t="s">
        <v>37</v>
      </c>
      <c r="AE7" s="150" t="s">
        <v>38</v>
      </c>
      <c r="AF7" s="217"/>
      <c r="AG7" s="149"/>
    </row>
    <row r="8" spans="1:33" ht="15">
      <c r="A8" s="1">
        <v>45772.858528958328</v>
      </c>
      <c r="B8" s="173" t="s">
        <v>30</v>
      </c>
      <c r="C8" s="2">
        <v>3</v>
      </c>
      <c r="D8" s="2">
        <v>4</v>
      </c>
      <c r="E8" s="2">
        <v>5</v>
      </c>
      <c r="F8" s="2">
        <v>5</v>
      </c>
      <c r="G8" s="2">
        <v>3</v>
      </c>
      <c r="H8" s="2">
        <v>5</v>
      </c>
      <c r="I8" s="2">
        <v>4</v>
      </c>
      <c r="J8" s="2">
        <v>5</v>
      </c>
      <c r="K8" s="2">
        <v>4</v>
      </c>
      <c r="L8" s="2">
        <v>3</v>
      </c>
      <c r="M8" s="2" t="s">
        <v>31</v>
      </c>
      <c r="N8" s="2" t="s">
        <v>41</v>
      </c>
      <c r="O8" s="2" t="s">
        <v>42</v>
      </c>
      <c r="P8" s="2">
        <v>4</v>
      </c>
      <c r="Q8" s="2">
        <v>4</v>
      </c>
      <c r="R8" s="2">
        <v>4</v>
      </c>
      <c r="S8" s="2">
        <v>5</v>
      </c>
      <c r="T8" s="2">
        <v>5</v>
      </c>
      <c r="U8" s="2">
        <v>4</v>
      </c>
      <c r="V8" s="2">
        <v>5</v>
      </c>
      <c r="W8" s="2">
        <v>4</v>
      </c>
      <c r="X8" s="2">
        <v>4</v>
      </c>
      <c r="Y8" s="2">
        <v>8</v>
      </c>
      <c r="Z8" s="2" t="s">
        <v>121</v>
      </c>
      <c r="AA8" s="2" t="s">
        <v>122</v>
      </c>
      <c r="AB8" s="172" t="s">
        <v>123</v>
      </c>
      <c r="AC8" s="2" t="s">
        <v>124</v>
      </c>
      <c r="AD8" s="148" t="s">
        <v>37</v>
      </c>
      <c r="AE8" s="147" t="s">
        <v>93</v>
      </c>
      <c r="AF8" s="219"/>
      <c r="AG8" s="146"/>
    </row>
    <row r="9" spans="1:33" ht="15">
      <c r="A9" s="3">
        <v>45773.771556886575</v>
      </c>
      <c r="B9" s="173" t="s">
        <v>74</v>
      </c>
      <c r="C9" s="4">
        <v>5</v>
      </c>
      <c r="D9" s="4">
        <v>4</v>
      </c>
      <c r="E9" s="4">
        <v>5</v>
      </c>
      <c r="F9" s="4">
        <v>4</v>
      </c>
      <c r="G9" s="4">
        <v>2</v>
      </c>
      <c r="H9" s="4">
        <v>5</v>
      </c>
      <c r="I9" s="4">
        <v>4</v>
      </c>
      <c r="J9" s="4">
        <v>4</v>
      </c>
      <c r="K9" s="4">
        <v>4</v>
      </c>
      <c r="L9" s="4">
        <v>1</v>
      </c>
      <c r="M9" s="4" t="s">
        <v>40</v>
      </c>
      <c r="N9" s="4" t="s">
        <v>76</v>
      </c>
      <c r="O9" s="4" t="s">
        <v>127</v>
      </c>
      <c r="P9" s="4">
        <v>3</v>
      </c>
      <c r="Q9" s="4">
        <v>3</v>
      </c>
      <c r="R9" s="4">
        <v>5</v>
      </c>
      <c r="S9" s="4">
        <v>5</v>
      </c>
      <c r="T9" s="4">
        <v>4</v>
      </c>
      <c r="U9" s="4">
        <v>4</v>
      </c>
      <c r="V9" s="4">
        <v>4</v>
      </c>
      <c r="W9" s="4">
        <v>4</v>
      </c>
      <c r="X9" s="4">
        <v>4</v>
      </c>
      <c r="Y9" s="4">
        <v>7</v>
      </c>
      <c r="AA9" s="4" t="s">
        <v>128</v>
      </c>
      <c r="AC9" s="4" t="s">
        <v>36</v>
      </c>
      <c r="AD9" s="151" t="s">
        <v>37</v>
      </c>
      <c r="AE9" s="150" t="s">
        <v>137</v>
      </c>
      <c r="AF9" s="217"/>
      <c r="AG9" s="149"/>
    </row>
    <row r="10" spans="1:33" ht="15">
      <c r="A10" s="1">
        <v>45777.613180451386</v>
      </c>
      <c r="B10" s="173" t="s">
        <v>30</v>
      </c>
      <c r="C10" s="2">
        <v>5</v>
      </c>
      <c r="D10" s="2">
        <v>4</v>
      </c>
      <c r="E10" s="2">
        <v>5</v>
      </c>
      <c r="F10" s="2">
        <v>5</v>
      </c>
      <c r="G10" s="2">
        <v>4</v>
      </c>
      <c r="H10" s="2">
        <v>5</v>
      </c>
      <c r="I10" s="2">
        <v>4</v>
      </c>
      <c r="J10" s="2">
        <v>5</v>
      </c>
      <c r="K10" s="2">
        <v>5</v>
      </c>
      <c r="L10" s="2">
        <v>4</v>
      </c>
      <c r="M10" s="2" t="s">
        <v>40</v>
      </c>
      <c r="N10" s="2" t="s">
        <v>32</v>
      </c>
      <c r="O10" s="2" t="s">
        <v>42</v>
      </c>
      <c r="P10" s="2">
        <v>3</v>
      </c>
      <c r="Q10" s="2">
        <v>4</v>
      </c>
      <c r="R10" s="2">
        <v>5</v>
      </c>
      <c r="S10" s="2">
        <v>5</v>
      </c>
      <c r="T10" s="2">
        <v>5</v>
      </c>
      <c r="U10" s="2">
        <v>5</v>
      </c>
      <c r="V10" s="2">
        <v>4</v>
      </c>
      <c r="W10" s="2">
        <v>4</v>
      </c>
      <c r="X10" s="2">
        <v>3</v>
      </c>
      <c r="Y10" s="2">
        <v>7</v>
      </c>
      <c r="AA10" s="2" t="s">
        <v>70</v>
      </c>
      <c r="AB10" s="2" t="s">
        <v>135</v>
      </c>
      <c r="AC10" s="2" t="s">
        <v>36</v>
      </c>
      <c r="AD10" s="148" t="s">
        <v>37</v>
      </c>
      <c r="AE10" s="147" t="s">
        <v>137</v>
      </c>
      <c r="AF10" s="219"/>
      <c r="AG10" s="146"/>
    </row>
    <row r="11" spans="1:33" ht="15">
      <c r="A11" s="3">
        <v>45777.8590916088</v>
      </c>
      <c r="B11" s="174" t="s">
        <v>74</v>
      </c>
      <c r="C11" s="4">
        <v>4</v>
      </c>
      <c r="D11" s="4">
        <v>4</v>
      </c>
      <c r="E11" s="4">
        <v>4</v>
      </c>
      <c r="F11" s="4">
        <v>4</v>
      </c>
      <c r="G11" s="4">
        <v>4</v>
      </c>
      <c r="H11" s="4">
        <v>4</v>
      </c>
      <c r="I11" s="4">
        <v>4</v>
      </c>
      <c r="J11" s="4">
        <v>4</v>
      </c>
      <c r="K11" s="4">
        <v>4</v>
      </c>
      <c r="L11" s="4">
        <v>4</v>
      </c>
      <c r="M11" s="4" t="s">
        <v>57</v>
      </c>
      <c r="N11" s="4" t="s">
        <v>41</v>
      </c>
      <c r="O11" s="4" t="s">
        <v>33</v>
      </c>
      <c r="P11" s="4">
        <v>3</v>
      </c>
      <c r="Q11" s="4">
        <v>3</v>
      </c>
      <c r="R11" s="4">
        <v>3</v>
      </c>
      <c r="S11" s="4">
        <v>3</v>
      </c>
      <c r="T11" s="4">
        <v>3</v>
      </c>
      <c r="U11" s="4">
        <v>3</v>
      </c>
      <c r="V11" s="4">
        <v>3</v>
      </c>
      <c r="W11" s="4">
        <v>3</v>
      </c>
      <c r="X11" s="4">
        <v>3</v>
      </c>
      <c r="Y11" s="4">
        <v>7</v>
      </c>
      <c r="AA11" s="4" t="s">
        <v>73</v>
      </c>
      <c r="AB11" s="5" t="s">
        <v>107</v>
      </c>
      <c r="AC11" s="4" t="s">
        <v>136</v>
      </c>
      <c r="AD11" s="151" t="s">
        <v>49</v>
      </c>
      <c r="AE11" s="150" t="s">
        <v>137</v>
      </c>
      <c r="AF11" s="217"/>
      <c r="AG11" s="149"/>
    </row>
    <row r="12" spans="1:33" ht="15">
      <c r="A12" s="1">
        <v>45777.872352731487</v>
      </c>
      <c r="B12" s="173" t="s">
        <v>74</v>
      </c>
      <c r="C12" s="2">
        <v>3</v>
      </c>
      <c r="D12" s="2">
        <v>3</v>
      </c>
      <c r="E12" s="2">
        <v>3</v>
      </c>
      <c r="F12" s="2">
        <v>3</v>
      </c>
      <c r="G12" s="2">
        <v>3</v>
      </c>
      <c r="H12" s="2">
        <v>3</v>
      </c>
      <c r="I12" s="2">
        <v>3</v>
      </c>
      <c r="J12" s="2">
        <v>3</v>
      </c>
      <c r="K12" s="2">
        <v>3</v>
      </c>
      <c r="L12" s="2">
        <v>3</v>
      </c>
      <c r="M12" s="2" t="s">
        <v>31</v>
      </c>
      <c r="N12" s="2" t="s">
        <v>41</v>
      </c>
      <c r="O12" s="2" t="s">
        <v>127</v>
      </c>
      <c r="P12" s="2">
        <v>3</v>
      </c>
      <c r="Q12" s="2">
        <v>3</v>
      </c>
      <c r="R12" s="2">
        <v>3</v>
      </c>
      <c r="S12" s="2">
        <v>3</v>
      </c>
      <c r="T12" s="2">
        <v>3</v>
      </c>
      <c r="U12" s="2">
        <v>3</v>
      </c>
      <c r="V12" s="2">
        <v>3</v>
      </c>
      <c r="W12" s="2">
        <v>3</v>
      </c>
      <c r="X12" s="2">
        <v>3</v>
      </c>
      <c r="Y12" s="2">
        <v>1</v>
      </c>
      <c r="AA12" s="2" t="s">
        <v>73</v>
      </c>
      <c r="AB12" s="172" t="s">
        <v>138</v>
      </c>
      <c r="AC12" s="2" t="s">
        <v>139</v>
      </c>
      <c r="AD12" s="148" t="s">
        <v>49</v>
      </c>
      <c r="AE12" s="147" t="s">
        <v>137</v>
      </c>
      <c r="AF12" s="219"/>
      <c r="AG12" s="146"/>
    </row>
    <row r="13" spans="1:33" ht="15">
      <c r="A13" s="3">
        <v>45777.916799571758</v>
      </c>
      <c r="B13" s="174" t="s">
        <v>74</v>
      </c>
      <c r="C13" s="4">
        <v>5</v>
      </c>
      <c r="D13" s="4">
        <v>4</v>
      </c>
      <c r="E13" s="4">
        <v>1</v>
      </c>
      <c r="F13" s="4">
        <v>4</v>
      </c>
      <c r="G13" s="4">
        <v>1</v>
      </c>
      <c r="H13" s="4">
        <v>3</v>
      </c>
      <c r="I13" s="4">
        <v>4</v>
      </c>
      <c r="J13" s="4">
        <v>2</v>
      </c>
      <c r="K13" s="4">
        <v>5</v>
      </c>
      <c r="L13" s="4">
        <v>3</v>
      </c>
      <c r="M13" s="4" t="s">
        <v>86</v>
      </c>
      <c r="N13" s="4" t="s">
        <v>32</v>
      </c>
      <c r="O13" s="4" t="s">
        <v>33</v>
      </c>
      <c r="P13" s="4">
        <v>3</v>
      </c>
      <c r="Q13" s="4">
        <v>4</v>
      </c>
      <c r="R13" s="4">
        <v>1</v>
      </c>
      <c r="S13" s="4">
        <v>2</v>
      </c>
      <c r="T13" s="4">
        <v>1</v>
      </c>
      <c r="U13" s="4">
        <v>1</v>
      </c>
      <c r="V13" s="4">
        <v>2</v>
      </c>
      <c r="W13" s="4">
        <v>3</v>
      </c>
      <c r="X13" s="4">
        <v>3</v>
      </c>
      <c r="Y13" s="4">
        <v>8</v>
      </c>
      <c r="Z13" s="4" t="s">
        <v>100</v>
      </c>
      <c r="AA13" s="4" t="s">
        <v>73</v>
      </c>
      <c r="AB13" s="5" t="s">
        <v>138</v>
      </c>
      <c r="AC13" s="4" t="s">
        <v>108</v>
      </c>
      <c r="AD13" s="151"/>
      <c r="AE13" s="150"/>
      <c r="AF13" s="217"/>
      <c r="AG13" s="149"/>
    </row>
    <row r="14" spans="1:33" ht="15">
      <c r="A14" s="1">
        <v>45777.91962443287</v>
      </c>
      <c r="B14" s="174" t="s">
        <v>74</v>
      </c>
      <c r="C14" s="2">
        <v>5</v>
      </c>
      <c r="D14" s="2">
        <v>3</v>
      </c>
      <c r="E14" s="2">
        <v>5</v>
      </c>
      <c r="F14" s="2">
        <v>4</v>
      </c>
      <c r="G14" s="2">
        <v>3</v>
      </c>
      <c r="H14" s="2">
        <v>5</v>
      </c>
      <c r="I14" s="2">
        <v>5</v>
      </c>
      <c r="J14" s="2">
        <v>3</v>
      </c>
      <c r="K14" s="2">
        <v>5</v>
      </c>
      <c r="L14" s="2">
        <v>1</v>
      </c>
      <c r="M14" s="2" t="s">
        <v>31</v>
      </c>
      <c r="N14" s="2" t="s">
        <v>41</v>
      </c>
      <c r="O14" s="2" t="s">
        <v>42</v>
      </c>
      <c r="P14" s="2">
        <v>5</v>
      </c>
      <c r="Q14" s="2">
        <v>1</v>
      </c>
      <c r="R14" s="2">
        <v>2</v>
      </c>
      <c r="S14" s="2">
        <v>5</v>
      </c>
      <c r="T14" s="2">
        <v>1</v>
      </c>
      <c r="U14" s="2">
        <v>2</v>
      </c>
      <c r="V14" s="2">
        <v>5</v>
      </c>
      <c r="W14" s="2">
        <v>2</v>
      </c>
      <c r="X14" s="2">
        <v>1</v>
      </c>
      <c r="Y14" s="2">
        <v>8</v>
      </c>
      <c r="Z14" s="2" t="s">
        <v>100</v>
      </c>
      <c r="AA14" s="2" t="s">
        <v>104</v>
      </c>
      <c r="AB14" s="172" t="s">
        <v>138</v>
      </c>
      <c r="AC14" s="2" t="s">
        <v>36</v>
      </c>
      <c r="AD14" s="148" t="s">
        <v>37</v>
      </c>
      <c r="AE14" s="147" t="s">
        <v>137</v>
      </c>
      <c r="AF14" s="219"/>
      <c r="AG14" s="146"/>
    </row>
    <row r="15" spans="1:33" ht="15">
      <c r="A15" s="3">
        <v>45777.920773310187</v>
      </c>
      <c r="B15" s="174" t="s">
        <v>74</v>
      </c>
      <c r="C15" s="4">
        <v>1</v>
      </c>
      <c r="D15" s="4">
        <v>5</v>
      </c>
      <c r="E15" s="4">
        <v>1</v>
      </c>
      <c r="F15" s="4">
        <v>5</v>
      </c>
      <c r="G15" s="4">
        <v>3</v>
      </c>
      <c r="H15" s="4">
        <v>3</v>
      </c>
      <c r="I15" s="4">
        <v>2</v>
      </c>
      <c r="J15" s="4">
        <v>4</v>
      </c>
      <c r="K15" s="4">
        <v>5</v>
      </c>
      <c r="L15" s="4">
        <v>2</v>
      </c>
      <c r="M15" s="4" t="s">
        <v>31</v>
      </c>
      <c r="N15" s="4" t="s">
        <v>41</v>
      </c>
      <c r="O15" s="4" t="s">
        <v>33</v>
      </c>
      <c r="P15" s="4">
        <v>1</v>
      </c>
      <c r="Q15" s="4">
        <v>5</v>
      </c>
      <c r="R15" s="4">
        <v>5</v>
      </c>
      <c r="S15" s="4">
        <v>4</v>
      </c>
      <c r="T15" s="4">
        <v>2</v>
      </c>
      <c r="U15" s="4">
        <v>5</v>
      </c>
      <c r="V15" s="4">
        <v>3</v>
      </c>
      <c r="W15" s="4">
        <v>2</v>
      </c>
      <c r="X15" s="4">
        <v>1</v>
      </c>
      <c r="Y15" s="4">
        <v>4</v>
      </c>
      <c r="Z15" s="4" t="s">
        <v>100</v>
      </c>
      <c r="AA15" s="4" t="s">
        <v>53</v>
      </c>
      <c r="AB15" s="5" t="s">
        <v>99</v>
      </c>
      <c r="AC15" s="4" t="s">
        <v>45</v>
      </c>
      <c r="AD15" s="151" t="s">
        <v>37</v>
      </c>
      <c r="AE15" s="150" t="s">
        <v>137</v>
      </c>
      <c r="AF15" s="217"/>
      <c r="AG15" s="149"/>
    </row>
    <row r="16" spans="1:33" ht="15">
      <c r="A16" s="1">
        <v>45777.92203530093</v>
      </c>
      <c r="B16" s="174" t="s">
        <v>74</v>
      </c>
      <c r="C16" s="2">
        <v>4</v>
      </c>
      <c r="D16" s="2">
        <v>4</v>
      </c>
      <c r="E16" s="2">
        <v>5</v>
      </c>
      <c r="F16" s="2">
        <v>2</v>
      </c>
      <c r="G16" s="2">
        <v>1</v>
      </c>
      <c r="H16" s="2">
        <v>3</v>
      </c>
      <c r="I16" s="2">
        <v>2</v>
      </c>
      <c r="J16" s="2">
        <v>1</v>
      </c>
      <c r="K16" s="2">
        <v>4</v>
      </c>
      <c r="L16" s="2">
        <v>5</v>
      </c>
      <c r="M16" s="2" t="s">
        <v>83</v>
      </c>
      <c r="N16" s="2" t="s">
        <v>76</v>
      </c>
      <c r="O16" s="2" t="s">
        <v>42</v>
      </c>
      <c r="P16" s="2">
        <v>4</v>
      </c>
      <c r="Q16" s="2">
        <v>2</v>
      </c>
      <c r="R16" s="2">
        <v>5</v>
      </c>
      <c r="S16" s="2">
        <v>3</v>
      </c>
      <c r="T16" s="2">
        <v>2</v>
      </c>
      <c r="U16" s="2">
        <v>1</v>
      </c>
      <c r="V16" s="2">
        <v>5</v>
      </c>
      <c r="W16" s="2">
        <v>1</v>
      </c>
      <c r="X16" s="2">
        <v>4</v>
      </c>
      <c r="Y16" s="2">
        <v>6</v>
      </c>
      <c r="Z16" s="2" t="s">
        <v>100</v>
      </c>
      <c r="AA16" s="2" t="s">
        <v>105</v>
      </c>
      <c r="AB16" s="172" t="s">
        <v>99</v>
      </c>
      <c r="AC16" s="2" t="s">
        <v>36</v>
      </c>
      <c r="AD16" s="148" t="s">
        <v>49</v>
      </c>
      <c r="AE16" s="147" t="s">
        <v>137</v>
      </c>
      <c r="AF16" s="219"/>
      <c r="AG16" s="146"/>
    </row>
    <row r="17" spans="1:33" ht="15">
      <c r="A17" s="3">
        <v>45777.922609398149</v>
      </c>
      <c r="B17" s="173" t="s">
        <v>74</v>
      </c>
      <c r="C17" s="4">
        <v>3</v>
      </c>
      <c r="D17" s="4">
        <v>3</v>
      </c>
      <c r="E17" s="4">
        <v>2</v>
      </c>
      <c r="F17" s="4">
        <v>3</v>
      </c>
      <c r="G17" s="4">
        <v>2</v>
      </c>
      <c r="H17" s="4">
        <v>1</v>
      </c>
      <c r="I17" s="4">
        <v>5</v>
      </c>
      <c r="J17" s="4">
        <v>3</v>
      </c>
      <c r="K17" s="4">
        <v>4</v>
      </c>
      <c r="L17" s="4">
        <v>4</v>
      </c>
      <c r="M17" s="4" t="s">
        <v>40</v>
      </c>
      <c r="N17" s="4" t="s">
        <v>41</v>
      </c>
      <c r="O17" s="4" t="s">
        <v>77</v>
      </c>
      <c r="P17" s="4">
        <v>2</v>
      </c>
      <c r="Q17" s="4">
        <v>3</v>
      </c>
      <c r="R17" s="4">
        <v>2</v>
      </c>
      <c r="S17" s="4">
        <v>5</v>
      </c>
      <c r="T17" s="4">
        <v>4</v>
      </c>
      <c r="U17" s="4">
        <v>2</v>
      </c>
      <c r="V17" s="4">
        <v>4</v>
      </c>
      <c r="W17" s="4">
        <v>2</v>
      </c>
      <c r="X17" s="4">
        <v>3</v>
      </c>
      <c r="Y17" s="4">
        <v>8</v>
      </c>
      <c r="Z17" s="4" t="s">
        <v>100</v>
      </c>
      <c r="AA17" s="4" t="s">
        <v>104</v>
      </c>
      <c r="AB17" s="5" t="s">
        <v>48</v>
      </c>
      <c r="AC17" s="4" t="s">
        <v>36</v>
      </c>
      <c r="AD17" s="151" t="s">
        <v>49</v>
      </c>
      <c r="AE17" s="150" t="s">
        <v>46</v>
      </c>
      <c r="AF17" s="217"/>
      <c r="AG17" s="149"/>
    </row>
    <row r="18" spans="1:33" ht="15">
      <c r="A18" s="1">
        <v>45777.923170057868</v>
      </c>
      <c r="B18" s="174" t="s">
        <v>74</v>
      </c>
      <c r="C18" s="2">
        <v>4</v>
      </c>
      <c r="D18" s="2">
        <v>4</v>
      </c>
      <c r="E18" s="2">
        <v>1</v>
      </c>
      <c r="F18" s="2">
        <v>4</v>
      </c>
      <c r="G18" s="2">
        <v>5</v>
      </c>
      <c r="H18" s="2">
        <v>4</v>
      </c>
      <c r="I18" s="2">
        <v>5</v>
      </c>
      <c r="J18" s="2">
        <v>3</v>
      </c>
      <c r="K18" s="2">
        <v>2</v>
      </c>
      <c r="L18" s="2">
        <v>3</v>
      </c>
      <c r="M18" s="2" t="s">
        <v>83</v>
      </c>
      <c r="N18" s="2" t="s">
        <v>32</v>
      </c>
      <c r="O18" s="2" t="s">
        <v>127</v>
      </c>
      <c r="P18" s="2">
        <v>4</v>
      </c>
      <c r="Q18" s="2">
        <v>3</v>
      </c>
      <c r="R18" s="2">
        <v>4</v>
      </c>
      <c r="S18" s="2">
        <v>3</v>
      </c>
      <c r="T18" s="2">
        <v>1</v>
      </c>
      <c r="U18" s="2">
        <v>2</v>
      </c>
      <c r="V18" s="2">
        <v>4</v>
      </c>
      <c r="W18" s="2">
        <v>5</v>
      </c>
      <c r="X18" s="2">
        <v>1</v>
      </c>
      <c r="Y18" s="2">
        <v>4</v>
      </c>
      <c r="Z18" s="2" t="s">
        <v>100</v>
      </c>
      <c r="AA18" s="2" t="s">
        <v>73</v>
      </c>
      <c r="AB18" s="172" t="s">
        <v>48</v>
      </c>
      <c r="AC18" s="2" t="s">
        <v>108</v>
      </c>
      <c r="AD18" s="148" t="s">
        <v>49</v>
      </c>
      <c r="AE18" s="147" t="s">
        <v>38</v>
      </c>
      <c r="AF18" s="219"/>
      <c r="AG18" s="146"/>
    </row>
    <row r="19" spans="1:33" ht="15">
      <c r="A19" s="3">
        <v>45777.924332997689</v>
      </c>
      <c r="B19" s="174" t="s">
        <v>74</v>
      </c>
      <c r="C19" s="4">
        <v>5</v>
      </c>
      <c r="D19" s="4">
        <v>4</v>
      </c>
      <c r="E19" s="4">
        <v>2</v>
      </c>
      <c r="F19" s="4">
        <v>1</v>
      </c>
      <c r="G19" s="4">
        <v>3</v>
      </c>
      <c r="H19" s="4">
        <v>3</v>
      </c>
      <c r="I19" s="4">
        <v>4</v>
      </c>
      <c r="J19" s="4">
        <v>5</v>
      </c>
      <c r="K19" s="4">
        <v>3</v>
      </c>
      <c r="L19" s="4">
        <v>2</v>
      </c>
      <c r="M19" s="4" t="s">
        <v>40</v>
      </c>
      <c r="N19" s="4" t="s">
        <v>41</v>
      </c>
      <c r="O19" s="4" t="s">
        <v>33</v>
      </c>
      <c r="P19" s="4">
        <v>1</v>
      </c>
      <c r="Q19" s="4">
        <v>1</v>
      </c>
      <c r="R19" s="4">
        <v>1</v>
      </c>
      <c r="S19" s="4">
        <v>2</v>
      </c>
      <c r="T19" s="4">
        <v>4</v>
      </c>
      <c r="U19" s="4">
        <v>5</v>
      </c>
      <c r="V19" s="4">
        <v>5</v>
      </c>
      <c r="W19" s="4">
        <v>2</v>
      </c>
      <c r="X19" s="4">
        <v>2</v>
      </c>
      <c r="Y19" s="4">
        <v>9</v>
      </c>
      <c r="Z19" s="4" t="s">
        <v>100</v>
      </c>
      <c r="AA19" s="4" t="s">
        <v>53</v>
      </c>
      <c r="AB19" s="5" t="s">
        <v>48</v>
      </c>
      <c r="AC19" s="4" t="s">
        <v>36</v>
      </c>
      <c r="AD19" s="151" t="s">
        <v>37</v>
      </c>
      <c r="AE19" s="150" t="s">
        <v>137</v>
      </c>
      <c r="AF19" s="217"/>
      <c r="AG19" s="149"/>
    </row>
    <row r="20" spans="1:33" ht="15">
      <c r="A20" s="1">
        <v>45777.92491454861</v>
      </c>
      <c r="B20" s="173" t="s">
        <v>74</v>
      </c>
      <c r="C20" s="2">
        <v>2</v>
      </c>
      <c r="D20" s="2">
        <v>1</v>
      </c>
      <c r="E20" s="2">
        <v>1</v>
      </c>
      <c r="F20" s="2">
        <v>1</v>
      </c>
      <c r="G20" s="2">
        <v>4</v>
      </c>
      <c r="H20" s="2">
        <v>5</v>
      </c>
      <c r="I20" s="2">
        <v>4</v>
      </c>
      <c r="J20" s="2">
        <v>2</v>
      </c>
      <c r="K20" s="2">
        <v>2</v>
      </c>
      <c r="L20" s="2">
        <v>5</v>
      </c>
      <c r="M20" s="2" t="s">
        <v>83</v>
      </c>
      <c r="N20" s="2" t="s">
        <v>87</v>
      </c>
      <c r="O20" s="2" t="s">
        <v>94</v>
      </c>
      <c r="P20" s="2">
        <v>3</v>
      </c>
      <c r="Q20" s="2">
        <v>3</v>
      </c>
      <c r="R20" s="2">
        <v>4</v>
      </c>
      <c r="S20" s="2">
        <v>3</v>
      </c>
      <c r="T20" s="2">
        <v>3</v>
      </c>
      <c r="U20" s="2">
        <v>5</v>
      </c>
      <c r="V20" s="2">
        <v>3</v>
      </c>
      <c r="W20" s="2">
        <v>2</v>
      </c>
      <c r="X20" s="2">
        <v>5</v>
      </c>
      <c r="Y20" s="2">
        <v>1</v>
      </c>
      <c r="Z20" s="2" t="s">
        <v>100</v>
      </c>
      <c r="AA20" s="2" t="s">
        <v>73</v>
      </c>
      <c r="AB20" s="172" t="s">
        <v>99</v>
      </c>
      <c r="AC20" s="2" t="s">
        <v>140</v>
      </c>
      <c r="AD20" s="148" t="s">
        <v>37</v>
      </c>
      <c r="AE20" s="147" t="s">
        <v>137</v>
      </c>
      <c r="AF20" s="219"/>
      <c r="AG20" s="146"/>
    </row>
    <row r="21" spans="1:33" ht="15">
      <c r="A21" s="3">
        <v>45777.925475405093</v>
      </c>
      <c r="B21" s="174" t="s">
        <v>74</v>
      </c>
      <c r="C21" s="4">
        <v>5</v>
      </c>
      <c r="D21" s="4">
        <v>2</v>
      </c>
      <c r="E21" s="4">
        <v>1</v>
      </c>
      <c r="F21" s="4">
        <v>4</v>
      </c>
      <c r="G21" s="4">
        <v>2</v>
      </c>
      <c r="H21" s="4">
        <v>2</v>
      </c>
      <c r="I21" s="4">
        <v>5</v>
      </c>
      <c r="J21" s="4">
        <v>2</v>
      </c>
      <c r="K21" s="4">
        <v>3</v>
      </c>
      <c r="L21" s="4">
        <v>5</v>
      </c>
      <c r="M21" s="4" t="s">
        <v>86</v>
      </c>
      <c r="N21" s="4" t="s">
        <v>32</v>
      </c>
      <c r="O21" s="4" t="s">
        <v>33</v>
      </c>
      <c r="P21" s="4">
        <v>3</v>
      </c>
      <c r="Q21" s="4">
        <v>1</v>
      </c>
      <c r="R21" s="4">
        <v>5</v>
      </c>
      <c r="S21" s="4">
        <v>3</v>
      </c>
      <c r="T21" s="4">
        <v>2</v>
      </c>
      <c r="U21" s="4">
        <v>4</v>
      </c>
      <c r="V21" s="4">
        <v>1</v>
      </c>
      <c r="W21" s="4">
        <v>2</v>
      </c>
      <c r="X21" s="4">
        <v>3</v>
      </c>
      <c r="Y21" s="4">
        <v>4</v>
      </c>
      <c r="Z21" s="4" t="s">
        <v>100</v>
      </c>
      <c r="AA21" s="4" t="s">
        <v>73</v>
      </c>
      <c r="AB21" s="5" t="s">
        <v>123</v>
      </c>
      <c r="AC21" s="4" t="s">
        <v>36</v>
      </c>
      <c r="AD21" s="151" t="s">
        <v>37</v>
      </c>
      <c r="AE21" s="150" t="s">
        <v>46</v>
      </c>
      <c r="AF21" s="217"/>
      <c r="AG21" s="149"/>
    </row>
    <row r="22" spans="1:33" ht="15">
      <c r="A22" s="1">
        <v>45777.927785</v>
      </c>
      <c r="B22" s="174" t="s">
        <v>74</v>
      </c>
      <c r="C22" s="2">
        <v>5</v>
      </c>
      <c r="D22" s="2">
        <v>3</v>
      </c>
      <c r="E22" s="2">
        <v>4</v>
      </c>
      <c r="F22" s="2">
        <v>5</v>
      </c>
      <c r="G22" s="2">
        <v>2</v>
      </c>
      <c r="H22" s="2">
        <v>3</v>
      </c>
      <c r="I22" s="2">
        <v>2</v>
      </c>
      <c r="J22" s="2">
        <v>2</v>
      </c>
      <c r="K22" s="2">
        <v>4</v>
      </c>
      <c r="L22" s="2">
        <v>2</v>
      </c>
      <c r="M22" s="2" t="s">
        <v>83</v>
      </c>
      <c r="N22" s="2" t="s">
        <v>76</v>
      </c>
      <c r="O22" s="2" t="s">
        <v>69</v>
      </c>
      <c r="P22" s="2">
        <v>3</v>
      </c>
      <c r="Q22" s="2">
        <v>5</v>
      </c>
      <c r="R22" s="2">
        <v>5</v>
      </c>
      <c r="S22" s="2">
        <v>3</v>
      </c>
      <c r="T22" s="2">
        <v>2</v>
      </c>
      <c r="U22" s="2">
        <v>2</v>
      </c>
      <c r="V22" s="2">
        <v>5</v>
      </c>
      <c r="W22" s="2">
        <v>1</v>
      </c>
      <c r="X22" s="2">
        <v>4</v>
      </c>
      <c r="Y22" s="2">
        <v>4</v>
      </c>
      <c r="Z22" s="2" t="s">
        <v>100</v>
      </c>
      <c r="AA22" s="2" t="s">
        <v>141</v>
      </c>
      <c r="AB22" s="172" t="s">
        <v>138</v>
      </c>
      <c r="AC22" s="2" t="s">
        <v>103</v>
      </c>
      <c r="AD22" s="148" t="s">
        <v>49</v>
      </c>
      <c r="AE22" s="147" t="s">
        <v>93</v>
      </c>
      <c r="AF22" s="219"/>
      <c r="AG22" s="146"/>
    </row>
    <row r="23" spans="1:33" ht="15">
      <c r="A23" s="3">
        <v>45777.928927638888</v>
      </c>
      <c r="B23" s="174" t="s">
        <v>30</v>
      </c>
      <c r="C23" s="4">
        <v>2</v>
      </c>
      <c r="D23" s="4">
        <v>3</v>
      </c>
      <c r="E23" s="4">
        <v>1</v>
      </c>
      <c r="F23" s="4">
        <v>4</v>
      </c>
      <c r="G23" s="4">
        <v>5</v>
      </c>
      <c r="H23" s="4">
        <v>5</v>
      </c>
      <c r="I23" s="4">
        <v>1</v>
      </c>
      <c r="J23" s="4">
        <v>2</v>
      </c>
      <c r="K23" s="4">
        <v>1</v>
      </c>
      <c r="L23" s="4">
        <v>1</v>
      </c>
      <c r="M23" s="4" t="s">
        <v>86</v>
      </c>
      <c r="N23" s="4" t="s">
        <v>87</v>
      </c>
      <c r="O23" s="4" t="s">
        <v>42</v>
      </c>
      <c r="P23" s="4">
        <v>5</v>
      </c>
      <c r="Q23" s="4">
        <v>1</v>
      </c>
      <c r="R23" s="4">
        <v>4</v>
      </c>
      <c r="S23" s="4">
        <v>5</v>
      </c>
      <c r="T23" s="4">
        <v>1</v>
      </c>
      <c r="U23" s="4">
        <v>4</v>
      </c>
      <c r="V23" s="4">
        <v>4</v>
      </c>
      <c r="W23" s="4">
        <v>4</v>
      </c>
      <c r="X23" s="4">
        <v>5</v>
      </c>
      <c r="Y23" s="4">
        <v>8</v>
      </c>
      <c r="Z23" s="4" t="s">
        <v>100</v>
      </c>
      <c r="AA23" s="4" t="s">
        <v>105</v>
      </c>
      <c r="AB23" s="5" t="s">
        <v>138</v>
      </c>
      <c r="AC23" s="4" t="s">
        <v>45</v>
      </c>
      <c r="AD23" s="151" t="s">
        <v>49</v>
      </c>
      <c r="AE23" s="150" t="s">
        <v>93</v>
      </c>
      <c r="AF23" s="217"/>
      <c r="AG23" s="149"/>
    </row>
    <row r="24" spans="1:33" ht="15">
      <c r="A24" s="1">
        <v>45777.929518761579</v>
      </c>
      <c r="B24" s="173" t="s">
        <v>74</v>
      </c>
      <c r="C24" s="2">
        <v>4</v>
      </c>
      <c r="D24" s="2">
        <v>4</v>
      </c>
      <c r="E24" s="2">
        <v>5</v>
      </c>
      <c r="F24" s="2">
        <v>4</v>
      </c>
      <c r="G24" s="2">
        <v>4</v>
      </c>
      <c r="H24" s="2">
        <v>4</v>
      </c>
      <c r="I24" s="2">
        <v>4</v>
      </c>
      <c r="J24" s="2">
        <v>5</v>
      </c>
      <c r="K24" s="2">
        <v>4</v>
      </c>
      <c r="L24" s="2">
        <v>3</v>
      </c>
      <c r="M24" s="2" t="s">
        <v>40</v>
      </c>
      <c r="N24" s="2" t="s">
        <v>87</v>
      </c>
      <c r="O24" s="2" t="s">
        <v>42</v>
      </c>
      <c r="P24" s="2">
        <v>4</v>
      </c>
      <c r="Q24" s="2">
        <v>2</v>
      </c>
      <c r="R24" s="2">
        <v>4</v>
      </c>
      <c r="S24" s="2">
        <v>1</v>
      </c>
      <c r="T24" s="2">
        <v>2</v>
      </c>
      <c r="U24" s="2">
        <v>2</v>
      </c>
      <c r="V24" s="2">
        <v>5</v>
      </c>
      <c r="W24" s="2">
        <v>3</v>
      </c>
      <c r="X24" s="2">
        <v>4</v>
      </c>
      <c r="Y24" s="2">
        <v>1</v>
      </c>
      <c r="Z24" s="2" t="s">
        <v>100</v>
      </c>
      <c r="AA24" s="2" t="s">
        <v>73</v>
      </c>
      <c r="AB24" s="172" t="s">
        <v>92</v>
      </c>
      <c r="AC24" s="2" t="s">
        <v>108</v>
      </c>
      <c r="AD24" s="148" t="s">
        <v>49</v>
      </c>
      <c r="AE24" s="147" t="s">
        <v>137</v>
      </c>
      <c r="AF24" s="219"/>
      <c r="AG24" s="146"/>
    </row>
    <row r="25" spans="1:33" ht="15">
      <c r="A25" s="3">
        <v>45777.930648287038</v>
      </c>
      <c r="B25" s="173" t="s">
        <v>74</v>
      </c>
      <c r="C25" s="4">
        <v>1</v>
      </c>
      <c r="D25" s="4">
        <v>2</v>
      </c>
      <c r="E25" s="4">
        <v>5</v>
      </c>
      <c r="F25" s="4">
        <v>3</v>
      </c>
      <c r="G25" s="4">
        <v>4</v>
      </c>
      <c r="H25" s="4">
        <v>3</v>
      </c>
      <c r="I25" s="4">
        <v>5</v>
      </c>
      <c r="J25" s="4">
        <v>3</v>
      </c>
      <c r="K25" s="4">
        <v>5</v>
      </c>
      <c r="L25" s="4">
        <v>1</v>
      </c>
      <c r="M25" s="4" t="s">
        <v>57</v>
      </c>
      <c r="N25" s="4" t="s">
        <v>41</v>
      </c>
      <c r="O25" s="4" t="s">
        <v>33</v>
      </c>
      <c r="P25" s="4">
        <v>1</v>
      </c>
      <c r="Q25" s="4">
        <v>3</v>
      </c>
      <c r="R25" s="4">
        <v>4</v>
      </c>
      <c r="S25" s="4">
        <v>5</v>
      </c>
      <c r="T25" s="4">
        <v>3</v>
      </c>
      <c r="U25" s="4">
        <v>1</v>
      </c>
      <c r="V25" s="4">
        <v>1</v>
      </c>
      <c r="W25" s="4">
        <v>5</v>
      </c>
      <c r="X25" s="4">
        <v>4</v>
      </c>
      <c r="Y25" s="4">
        <v>2</v>
      </c>
      <c r="Z25" s="4" t="s">
        <v>100</v>
      </c>
      <c r="AA25" s="4" t="s">
        <v>104</v>
      </c>
      <c r="AB25" s="5" t="s">
        <v>48</v>
      </c>
      <c r="AC25" s="4" t="s">
        <v>139</v>
      </c>
      <c r="AD25" s="151" t="s">
        <v>37</v>
      </c>
      <c r="AE25" s="150" t="s">
        <v>137</v>
      </c>
      <c r="AF25" s="217"/>
      <c r="AG25" s="149"/>
    </row>
    <row r="26" spans="1:33" ht="15">
      <c r="A26" s="1">
        <v>45777.933529444446</v>
      </c>
      <c r="B26" s="174" t="s">
        <v>74</v>
      </c>
      <c r="C26" s="2">
        <v>1</v>
      </c>
      <c r="D26" s="2">
        <v>4</v>
      </c>
      <c r="E26" s="2">
        <v>3</v>
      </c>
      <c r="F26" s="2">
        <v>4</v>
      </c>
      <c r="G26" s="2">
        <v>1</v>
      </c>
      <c r="H26" s="2">
        <v>5</v>
      </c>
      <c r="I26" s="2">
        <v>2</v>
      </c>
      <c r="J26" s="2">
        <v>1</v>
      </c>
      <c r="K26" s="2">
        <v>4</v>
      </c>
      <c r="L26" s="2">
        <v>1</v>
      </c>
      <c r="M26" s="2" t="s">
        <v>57</v>
      </c>
      <c r="N26" s="2" t="s">
        <v>41</v>
      </c>
      <c r="O26" s="2" t="s">
        <v>60</v>
      </c>
      <c r="P26" s="2">
        <v>5</v>
      </c>
      <c r="Q26" s="2">
        <v>3</v>
      </c>
      <c r="R26" s="2">
        <v>3</v>
      </c>
      <c r="S26" s="2">
        <v>5</v>
      </c>
      <c r="T26" s="2">
        <v>5</v>
      </c>
      <c r="U26" s="2">
        <v>2</v>
      </c>
      <c r="V26" s="2">
        <v>1</v>
      </c>
      <c r="W26" s="2">
        <v>3</v>
      </c>
      <c r="X26" s="2">
        <v>2</v>
      </c>
      <c r="Y26" s="2">
        <v>4</v>
      </c>
      <c r="Z26" s="2" t="s">
        <v>100</v>
      </c>
      <c r="AA26" s="2" t="s">
        <v>105</v>
      </c>
      <c r="AB26" s="172" t="s">
        <v>123</v>
      </c>
      <c r="AC26" s="2" t="s">
        <v>136</v>
      </c>
      <c r="AD26" s="148" t="s">
        <v>37</v>
      </c>
      <c r="AE26" s="147" t="s">
        <v>38</v>
      </c>
      <c r="AF26" s="219"/>
      <c r="AG26" s="146"/>
    </row>
    <row r="27" spans="1:33" ht="15">
      <c r="A27" s="3">
        <v>45777.936626736111</v>
      </c>
      <c r="B27" s="173" t="s">
        <v>74</v>
      </c>
      <c r="C27" s="4">
        <v>5</v>
      </c>
      <c r="D27" s="4">
        <v>1</v>
      </c>
      <c r="E27" s="4">
        <v>4</v>
      </c>
      <c r="F27" s="4">
        <v>3</v>
      </c>
      <c r="G27" s="4">
        <v>4</v>
      </c>
      <c r="H27" s="4">
        <v>5</v>
      </c>
      <c r="I27" s="4">
        <v>3</v>
      </c>
      <c r="J27" s="4">
        <v>4</v>
      </c>
      <c r="K27" s="4">
        <v>2</v>
      </c>
      <c r="L27" s="4">
        <v>3</v>
      </c>
      <c r="M27" s="4" t="s">
        <v>83</v>
      </c>
      <c r="N27" s="4" t="s">
        <v>41</v>
      </c>
      <c r="O27" s="4" t="s">
        <v>78</v>
      </c>
      <c r="P27" s="4">
        <v>1</v>
      </c>
      <c r="Q27" s="4">
        <v>1</v>
      </c>
      <c r="R27" s="4">
        <v>3</v>
      </c>
      <c r="S27" s="4">
        <v>2</v>
      </c>
      <c r="T27" s="4">
        <v>1</v>
      </c>
      <c r="U27" s="4">
        <v>3</v>
      </c>
      <c r="V27" s="4">
        <v>2</v>
      </c>
      <c r="W27" s="4">
        <v>3</v>
      </c>
      <c r="X27" s="4">
        <v>1</v>
      </c>
      <c r="Y27" s="4">
        <v>6</v>
      </c>
      <c r="Z27" s="4" t="s">
        <v>100</v>
      </c>
      <c r="AA27" s="4" t="s">
        <v>73</v>
      </c>
      <c r="AB27" s="5" t="s">
        <v>142</v>
      </c>
      <c r="AC27" s="4" t="s">
        <v>36</v>
      </c>
      <c r="AD27" s="151" t="s">
        <v>49</v>
      </c>
      <c r="AE27" s="150" t="s">
        <v>137</v>
      </c>
      <c r="AF27" s="217"/>
      <c r="AG27" s="149"/>
    </row>
    <row r="28" spans="1:33" ht="15">
      <c r="A28" s="1">
        <v>45777.937769201388</v>
      </c>
      <c r="B28" s="173" t="s">
        <v>74</v>
      </c>
      <c r="C28" s="2">
        <v>4</v>
      </c>
      <c r="D28" s="2">
        <v>1</v>
      </c>
      <c r="E28" s="2">
        <v>4</v>
      </c>
      <c r="F28" s="2">
        <v>3</v>
      </c>
      <c r="G28" s="2">
        <v>2</v>
      </c>
      <c r="H28" s="2">
        <v>4</v>
      </c>
      <c r="I28" s="2">
        <v>1</v>
      </c>
      <c r="J28" s="2">
        <v>2</v>
      </c>
      <c r="K28" s="2">
        <v>1</v>
      </c>
      <c r="L28" s="2">
        <v>1</v>
      </c>
      <c r="M28" s="2" t="s">
        <v>31</v>
      </c>
      <c r="N28" s="2" t="s">
        <v>87</v>
      </c>
      <c r="O28" s="2" t="s">
        <v>33</v>
      </c>
      <c r="P28" s="2">
        <v>5</v>
      </c>
      <c r="Q28" s="2">
        <v>4</v>
      </c>
      <c r="R28" s="2">
        <v>4</v>
      </c>
      <c r="S28" s="2">
        <v>1</v>
      </c>
      <c r="T28" s="2">
        <v>1</v>
      </c>
      <c r="U28" s="2">
        <v>5</v>
      </c>
      <c r="V28" s="2">
        <v>2</v>
      </c>
      <c r="W28" s="2">
        <v>4</v>
      </c>
      <c r="X28" s="2">
        <v>2</v>
      </c>
      <c r="Y28" s="2">
        <v>8</v>
      </c>
      <c r="Z28" s="2" t="s">
        <v>100</v>
      </c>
      <c r="AA28" s="2" t="s">
        <v>53</v>
      </c>
      <c r="AB28" s="172" t="s">
        <v>142</v>
      </c>
      <c r="AC28" s="2" t="s">
        <v>139</v>
      </c>
      <c r="AD28" s="148" t="s">
        <v>37</v>
      </c>
      <c r="AE28" s="147" t="s">
        <v>46</v>
      </c>
      <c r="AF28" s="219"/>
      <c r="AG28" s="146"/>
    </row>
    <row r="29" spans="1:33" ht="15">
      <c r="A29" s="3">
        <v>45777.938351944445</v>
      </c>
      <c r="B29" s="174" t="s">
        <v>74</v>
      </c>
      <c r="C29" s="4">
        <v>1</v>
      </c>
      <c r="D29" s="4">
        <v>5</v>
      </c>
      <c r="E29" s="4">
        <v>2</v>
      </c>
      <c r="F29" s="4">
        <v>5</v>
      </c>
      <c r="G29" s="4">
        <v>5</v>
      </c>
      <c r="H29" s="4">
        <v>1</v>
      </c>
      <c r="I29" s="4">
        <v>5</v>
      </c>
      <c r="J29" s="4">
        <v>2</v>
      </c>
      <c r="K29" s="4">
        <v>5</v>
      </c>
      <c r="L29" s="4">
        <v>3</v>
      </c>
      <c r="M29" s="4" t="s">
        <v>57</v>
      </c>
      <c r="N29" s="4" t="s">
        <v>87</v>
      </c>
      <c r="O29" s="4" t="s">
        <v>33</v>
      </c>
      <c r="P29" s="4">
        <v>1</v>
      </c>
      <c r="Q29" s="4">
        <v>4</v>
      </c>
      <c r="R29" s="4">
        <v>1</v>
      </c>
      <c r="S29" s="4">
        <v>3</v>
      </c>
      <c r="T29" s="4">
        <v>1</v>
      </c>
      <c r="U29" s="4">
        <v>1</v>
      </c>
      <c r="V29" s="4">
        <v>3</v>
      </c>
      <c r="W29" s="4">
        <v>3</v>
      </c>
      <c r="X29" s="4">
        <v>1</v>
      </c>
      <c r="Y29" s="4">
        <v>9</v>
      </c>
      <c r="Z29" s="4" t="s">
        <v>100</v>
      </c>
      <c r="AA29" s="4" t="s">
        <v>105</v>
      </c>
      <c r="AB29" s="5" t="s">
        <v>44</v>
      </c>
      <c r="AC29" s="4" t="s">
        <v>136</v>
      </c>
      <c r="AD29" s="151" t="s">
        <v>49</v>
      </c>
      <c r="AE29" s="150" t="s">
        <v>137</v>
      </c>
      <c r="AF29" s="217"/>
      <c r="AG29" s="149"/>
    </row>
    <row r="30" spans="1:33" ht="15">
      <c r="A30" s="1">
        <v>45777.939642893514</v>
      </c>
      <c r="B30" s="174" t="s">
        <v>74</v>
      </c>
      <c r="C30" s="2">
        <v>3</v>
      </c>
      <c r="D30" s="2">
        <v>2</v>
      </c>
      <c r="E30" s="2">
        <v>5</v>
      </c>
      <c r="F30" s="2">
        <v>1</v>
      </c>
      <c r="G30" s="2">
        <v>5</v>
      </c>
      <c r="H30" s="2">
        <v>4</v>
      </c>
      <c r="I30" s="2">
        <v>3</v>
      </c>
      <c r="J30" s="2">
        <v>2</v>
      </c>
      <c r="K30" s="2">
        <v>3</v>
      </c>
      <c r="L30" s="2">
        <v>4</v>
      </c>
      <c r="M30" s="2" t="s">
        <v>86</v>
      </c>
      <c r="N30" s="2" t="s">
        <v>41</v>
      </c>
      <c r="O30" s="2" t="s">
        <v>33</v>
      </c>
      <c r="P30" s="2">
        <v>2</v>
      </c>
      <c r="Q30" s="2">
        <v>2</v>
      </c>
      <c r="R30" s="2">
        <v>5</v>
      </c>
      <c r="S30" s="2">
        <v>4</v>
      </c>
      <c r="T30" s="2">
        <v>2</v>
      </c>
      <c r="U30" s="2">
        <v>4</v>
      </c>
      <c r="V30" s="2">
        <v>5</v>
      </c>
      <c r="W30" s="2">
        <v>1</v>
      </c>
      <c r="X30" s="2">
        <v>3</v>
      </c>
      <c r="Y30" s="2">
        <v>5</v>
      </c>
      <c r="Z30" s="2" t="s">
        <v>100</v>
      </c>
      <c r="AA30" s="2" t="s">
        <v>105</v>
      </c>
      <c r="AB30" s="172" t="s">
        <v>54</v>
      </c>
      <c r="AC30" s="2" t="s">
        <v>108</v>
      </c>
      <c r="AD30" s="148" t="s">
        <v>49</v>
      </c>
      <c r="AE30" s="147" t="s">
        <v>137</v>
      </c>
      <c r="AF30" s="219"/>
      <c r="AG30" s="146"/>
    </row>
    <row r="31" spans="1:33" ht="15">
      <c r="A31" s="3">
        <v>45777.940278472219</v>
      </c>
      <c r="B31" s="173" t="s">
        <v>74</v>
      </c>
      <c r="C31" s="4">
        <v>3</v>
      </c>
      <c r="D31" s="4">
        <v>3</v>
      </c>
      <c r="E31" s="4">
        <v>5</v>
      </c>
      <c r="F31" s="4">
        <v>3</v>
      </c>
      <c r="G31" s="4">
        <v>2</v>
      </c>
      <c r="H31" s="4">
        <v>2</v>
      </c>
      <c r="I31" s="4">
        <v>1</v>
      </c>
      <c r="J31" s="4">
        <v>5</v>
      </c>
      <c r="K31" s="4">
        <v>3</v>
      </c>
      <c r="L31" s="4">
        <v>3</v>
      </c>
      <c r="M31" s="4" t="s">
        <v>86</v>
      </c>
      <c r="N31" s="4" t="s">
        <v>87</v>
      </c>
      <c r="O31" s="4" t="s">
        <v>60</v>
      </c>
      <c r="P31" s="4">
        <v>3</v>
      </c>
      <c r="Q31" s="4">
        <v>2</v>
      </c>
      <c r="R31" s="4">
        <v>4</v>
      </c>
      <c r="S31" s="4">
        <v>3</v>
      </c>
      <c r="T31" s="4">
        <v>3</v>
      </c>
      <c r="U31" s="4">
        <v>5</v>
      </c>
      <c r="V31" s="4">
        <v>2</v>
      </c>
      <c r="W31" s="4">
        <v>5</v>
      </c>
      <c r="X31" s="4">
        <v>4</v>
      </c>
      <c r="Y31" s="4">
        <v>7</v>
      </c>
      <c r="Z31" s="4" t="s">
        <v>100</v>
      </c>
      <c r="AA31" s="4" t="s">
        <v>105</v>
      </c>
      <c r="AB31" s="5" t="s">
        <v>107</v>
      </c>
      <c r="AC31" s="4" t="s">
        <v>140</v>
      </c>
      <c r="AD31" s="151" t="s">
        <v>37</v>
      </c>
      <c r="AE31" s="150" t="s">
        <v>38</v>
      </c>
      <c r="AF31" s="217"/>
      <c r="AG31" s="149"/>
    </row>
    <row r="32" spans="1:33" ht="15">
      <c r="A32" s="1">
        <v>45777.940853263892</v>
      </c>
      <c r="B32" s="174" t="s">
        <v>74</v>
      </c>
      <c r="C32" s="2">
        <v>2</v>
      </c>
      <c r="D32" s="2">
        <v>4</v>
      </c>
      <c r="E32" s="2">
        <v>4</v>
      </c>
      <c r="F32" s="2">
        <v>2</v>
      </c>
      <c r="G32" s="2">
        <v>2</v>
      </c>
      <c r="H32" s="2">
        <v>4</v>
      </c>
      <c r="I32" s="2">
        <v>2</v>
      </c>
      <c r="J32" s="2">
        <v>1</v>
      </c>
      <c r="K32" s="2">
        <v>5</v>
      </c>
      <c r="L32" s="2">
        <v>4</v>
      </c>
      <c r="M32" s="2" t="s">
        <v>31</v>
      </c>
      <c r="N32" s="2" t="s">
        <v>87</v>
      </c>
      <c r="O32" s="2" t="s">
        <v>42</v>
      </c>
      <c r="P32" s="2">
        <v>4</v>
      </c>
      <c r="Q32" s="2">
        <v>1</v>
      </c>
      <c r="R32" s="2">
        <v>1</v>
      </c>
      <c r="S32" s="2">
        <v>4</v>
      </c>
      <c r="T32" s="2">
        <v>2</v>
      </c>
      <c r="U32" s="2">
        <v>2</v>
      </c>
      <c r="V32" s="2">
        <v>4</v>
      </c>
      <c r="W32" s="2">
        <v>3</v>
      </c>
      <c r="X32" s="2">
        <v>5</v>
      </c>
      <c r="Y32" s="2">
        <v>6</v>
      </c>
      <c r="Z32" s="2" t="s">
        <v>100</v>
      </c>
      <c r="AA32" s="2" t="s">
        <v>144</v>
      </c>
      <c r="AB32" s="172" t="s">
        <v>54</v>
      </c>
      <c r="AC32" s="2" t="s">
        <v>136</v>
      </c>
      <c r="AD32" s="148" t="s">
        <v>37</v>
      </c>
      <c r="AE32" s="147" t="s">
        <v>38</v>
      </c>
      <c r="AF32" s="219"/>
      <c r="AG32" s="146"/>
    </row>
    <row r="33" spans="1:33" ht="15">
      <c r="A33" s="3">
        <v>45777.941452928237</v>
      </c>
      <c r="B33" s="173" t="s">
        <v>74</v>
      </c>
      <c r="C33" s="4">
        <v>4</v>
      </c>
      <c r="D33" s="4">
        <v>1</v>
      </c>
      <c r="E33" s="4">
        <v>1</v>
      </c>
      <c r="F33" s="4">
        <v>4</v>
      </c>
      <c r="G33" s="4">
        <v>1</v>
      </c>
      <c r="H33" s="4">
        <v>3</v>
      </c>
      <c r="I33" s="4">
        <v>1</v>
      </c>
      <c r="J33" s="4">
        <v>2</v>
      </c>
      <c r="K33" s="4">
        <v>4</v>
      </c>
      <c r="L33" s="4">
        <v>3</v>
      </c>
      <c r="M33" s="4" t="s">
        <v>86</v>
      </c>
      <c r="N33" s="4" t="s">
        <v>41</v>
      </c>
      <c r="O33" s="4" t="s">
        <v>127</v>
      </c>
      <c r="P33" s="4">
        <v>3</v>
      </c>
      <c r="Q33" s="4">
        <v>4</v>
      </c>
      <c r="R33" s="4">
        <v>3</v>
      </c>
      <c r="S33" s="4">
        <v>4</v>
      </c>
      <c r="T33" s="4">
        <v>2</v>
      </c>
      <c r="U33" s="4">
        <v>4</v>
      </c>
      <c r="V33" s="4">
        <v>2</v>
      </c>
      <c r="W33" s="4">
        <v>5</v>
      </c>
      <c r="X33" s="4">
        <v>3</v>
      </c>
      <c r="Y33" s="4">
        <v>6</v>
      </c>
      <c r="Z33" s="4" t="s">
        <v>100</v>
      </c>
      <c r="AA33" s="4" t="s">
        <v>73</v>
      </c>
      <c r="AB33" s="5" t="s">
        <v>99</v>
      </c>
      <c r="AC33" s="4" t="s">
        <v>136</v>
      </c>
      <c r="AD33" s="151" t="s">
        <v>49</v>
      </c>
      <c r="AE33" s="150" t="s">
        <v>137</v>
      </c>
      <c r="AF33" s="217"/>
      <c r="AG33" s="149"/>
    </row>
    <row r="34" spans="1:33" ht="15">
      <c r="A34" s="1">
        <v>45777.943177222223</v>
      </c>
      <c r="B34" s="174" t="s">
        <v>74</v>
      </c>
      <c r="C34" s="2">
        <v>1</v>
      </c>
      <c r="D34" s="2">
        <v>3</v>
      </c>
      <c r="E34" s="2">
        <v>3</v>
      </c>
      <c r="F34" s="2">
        <v>1</v>
      </c>
      <c r="G34" s="2">
        <v>2</v>
      </c>
      <c r="H34" s="2">
        <v>2</v>
      </c>
      <c r="I34" s="2">
        <v>5</v>
      </c>
      <c r="J34" s="2">
        <v>3</v>
      </c>
      <c r="K34" s="2">
        <v>5</v>
      </c>
      <c r="L34" s="2">
        <v>1</v>
      </c>
      <c r="M34" s="2" t="s">
        <v>57</v>
      </c>
      <c r="N34" s="2" t="s">
        <v>41</v>
      </c>
      <c r="O34" s="2" t="s">
        <v>33</v>
      </c>
      <c r="P34" s="2">
        <v>1</v>
      </c>
      <c r="Q34" s="2">
        <v>4</v>
      </c>
      <c r="R34" s="2">
        <v>4</v>
      </c>
      <c r="S34" s="2">
        <v>3</v>
      </c>
      <c r="T34" s="2">
        <v>4</v>
      </c>
      <c r="U34" s="2">
        <v>3</v>
      </c>
      <c r="V34" s="2">
        <v>3</v>
      </c>
      <c r="W34" s="2">
        <v>5</v>
      </c>
      <c r="X34" s="2">
        <v>4</v>
      </c>
      <c r="Y34" s="2">
        <v>5</v>
      </c>
      <c r="Z34" s="2" t="s">
        <v>100</v>
      </c>
      <c r="AA34" s="2" t="s">
        <v>53</v>
      </c>
      <c r="AB34" s="172" t="s">
        <v>44</v>
      </c>
      <c r="AC34" s="2" t="s">
        <v>36</v>
      </c>
      <c r="AD34" s="148" t="s">
        <v>37</v>
      </c>
      <c r="AE34" s="147" t="s">
        <v>38</v>
      </c>
      <c r="AF34" s="219"/>
      <c r="AG34" s="146"/>
    </row>
    <row r="35" spans="1:33" ht="15">
      <c r="A35" s="3">
        <v>45777.944948240736</v>
      </c>
      <c r="B35" s="174" t="s">
        <v>74</v>
      </c>
      <c r="C35" s="4">
        <v>3</v>
      </c>
      <c r="D35" s="4">
        <v>3</v>
      </c>
      <c r="E35" s="4">
        <v>2</v>
      </c>
      <c r="F35" s="4">
        <v>5</v>
      </c>
      <c r="G35" s="4">
        <v>2</v>
      </c>
      <c r="H35" s="4">
        <v>5</v>
      </c>
      <c r="I35" s="4">
        <v>5</v>
      </c>
      <c r="J35" s="4">
        <v>2</v>
      </c>
      <c r="K35" s="4">
        <v>5</v>
      </c>
      <c r="L35" s="4">
        <v>1</v>
      </c>
      <c r="M35" s="4" t="s">
        <v>57</v>
      </c>
      <c r="N35" s="4" t="s">
        <v>87</v>
      </c>
      <c r="O35" s="4" t="s">
        <v>33</v>
      </c>
      <c r="P35" s="4">
        <v>1</v>
      </c>
      <c r="Q35" s="4">
        <v>2</v>
      </c>
      <c r="R35" s="4">
        <v>2</v>
      </c>
      <c r="S35" s="4">
        <v>5</v>
      </c>
      <c r="T35" s="4">
        <v>3</v>
      </c>
      <c r="U35" s="4">
        <v>3</v>
      </c>
      <c r="V35" s="4">
        <v>4</v>
      </c>
      <c r="W35" s="4">
        <v>2</v>
      </c>
      <c r="X35" s="4">
        <v>2</v>
      </c>
      <c r="Y35" s="4">
        <v>1</v>
      </c>
      <c r="Z35" s="4" t="s">
        <v>100</v>
      </c>
      <c r="AA35" s="4" t="s">
        <v>53</v>
      </c>
      <c r="AB35" s="5" t="s">
        <v>123</v>
      </c>
      <c r="AC35" s="4" t="s">
        <v>136</v>
      </c>
      <c r="AD35" s="151" t="s">
        <v>49</v>
      </c>
      <c r="AE35" s="150" t="s">
        <v>38</v>
      </c>
      <c r="AF35" s="217"/>
      <c r="AG35" s="149"/>
    </row>
    <row r="36" spans="1:33" ht="15">
      <c r="A36" s="1">
        <v>45777.94611675926</v>
      </c>
      <c r="B36" s="174" t="s">
        <v>74</v>
      </c>
      <c r="C36" s="2">
        <v>3</v>
      </c>
      <c r="D36" s="2">
        <v>4</v>
      </c>
      <c r="E36" s="2">
        <v>2</v>
      </c>
      <c r="F36" s="2">
        <v>5</v>
      </c>
      <c r="G36" s="2">
        <v>4</v>
      </c>
      <c r="H36" s="2">
        <v>3</v>
      </c>
      <c r="I36" s="2">
        <v>2</v>
      </c>
      <c r="J36" s="2">
        <v>5</v>
      </c>
      <c r="K36" s="2">
        <v>4</v>
      </c>
      <c r="L36" s="2">
        <v>4</v>
      </c>
      <c r="M36" s="2" t="s">
        <v>31</v>
      </c>
      <c r="N36" s="2" t="s">
        <v>76</v>
      </c>
      <c r="O36" s="2" t="s">
        <v>69</v>
      </c>
      <c r="P36" s="2">
        <v>4</v>
      </c>
      <c r="Q36" s="2">
        <v>5</v>
      </c>
      <c r="R36" s="2">
        <v>2</v>
      </c>
      <c r="S36" s="2">
        <v>3</v>
      </c>
      <c r="T36" s="2">
        <v>3</v>
      </c>
      <c r="U36" s="2">
        <v>2</v>
      </c>
      <c r="V36" s="2">
        <v>1</v>
      </c>
      <c r="W36" s="2">
        <v>2</v>
      </c>
      <c r="X36" s="2">
        <v>1</v>
      </c>
      <c r="Y36" s="2">
        <v>2</v>
      </c>
      <c r="Z36" s="2" t="s">
        <v>100</v>
      </c>
      <c r="AA36" s="2" t="s">
        <v>73</v>
      </c>
      <c r="AB36" s="172" t="s">
        <v>138</v>
      </c>
      <c r="AC36" s="2" t="s">
        <v>139</v>
      </c>
      <c r="AD36" s="148" t="s">
        <v>37</v>
      </c>
      <c r="AE36" s="147" t="s">
        <v>137</v>
      </c>
      <c r="AF36" s="219"/>
      <c r="AG36" s="146"/>
    </row>
    <row r="37" spans="1:33" ht="15">
      <c r="A37" s="3">
        <v>45777.947207210644</v>
      </c>
      <c r="B37" s="174" t="s">
        <v>74</v>
      </c>
      <c r="C37" s="4">
        <v>2</v>
      </c>
      <c r="D37" s="4">
        <v>2</v>
      </c>
      <c r="E37" s="4">
        <v>5</v>
      </c>
      <c r="F37" s="4">
        <v>2</v>
      </c>
      <c r="G37" s="4">
        <v>3</v>
      </c>
      <c r="H37" s="4">
        <v>3</v>
      </c>
      <c r="I37" s="4">
        <v>3</v>
      </c>
      <c r="J37" s="4">
        <v>5</v>
      </c>
      <c r="K37" s="4">
        <v>3</v>
      </c>
      <c r="L37" s="4">
        <v>5</v>
      </c>
      <c r="M37" s="4" t="s">
        <v>40</v>
      </c>
      <c r="N37" s="4" t="s">
        <v>87</v>
      </c>
      <c r="O37" s="4" t="s">
        <v>94</v>
      </c>
      <c r="P37" s="4">
        <v>5</v>
      </c>
      <c r="Q37" s="4">
        <v>4</v>
      </c>
      <c r="R37" s="4">
        <v>1</v>
      </c>
      <c r="S37" s="4">
        <v>1</v>
      </c>
      <c r="T37" s="4">
        <v>1</v>
      </c>
      <c r="U37" s="4">
        <v>2</v>
      </c>
      <c r="V37" s="4">
        <v>5</v>
      </c>
      <c r="W37" s="4">
        <v>5</v>
      </c>
      <c r="X37" s="4">
        <v>3</v>
      </c>
      <c r="Y37" s="4">
        <v>5</v>
      </c>
      <c r="Z37" s="4" t="s">
        <v>100</v>
      </c>
      <c r="AA37" s="4" t="s">
        <v>105</v>
      </c>
      <c r="AB37" s="5" t="s">
        <v>107</v>
      </c>
      <c r="AC37" s="4" t="s">
        <v>108</v>
      </c>
      <c r="AD37" s="151" t="s">
        <v>49</v>
      </c>
      <c r="AE37" s="150" t="s">
        <v>137</v>
      </c>
      <c r="AF37" s="217"/>
      <c r="AG37" s="149"/>
    </row>
    <row r="38" spans="1:33" ht="15">
      <c r="A38" s="1">
        <v>45777.947733460649</v>
      </c>
      <c r="B38" s="173" t="s">
        <v>74</v>
      </c>
      <c r="C38" s="2">
        <v>1</v>
      </c>
      <c r="D38" s="2">
        <v>2</v>
      </c>
      <c r="E38" s="2">
        <v>5</v>
      </c>
      <c r="F38" s="2">
        <v>5</v>
      </c>
      <c r="G38" s="2">
        <v>1</v>
      </c>
      <c r="H38" s="2">
        <v>3</v>
      </c>
      <c r="I38" s="2">
        <v>2</v>
      </c>
      <c r="J38" s="2">
        <v>4</v>
      </c>
      <c r="K38" s="2">
        <v>2</v>
      </c>
      <c r="L38" s="2">
        <v>2</v>
      </c>
      <c r="M38" s="2" t="s">
        <v>86</v>
      </c>
      <c r="N38" s="2" t="s">
        <v>32</v>
      </c>
      <c r="O38" s="2" t="s">
        <v>78</v>
      </c>
      <c r="P38" s="2">
        <v>5</v>
      </c>
      <c r="Q38" s="2">
        <v>5</v>
      </c>
      <c r="R38" s="2">
        <v>1</v>
      </c>
      <c r="S38" s="2">
        <v>2</v>
      </c>
      <c r="T38" s="2">
        <v>2</v>
      </c>
      <c r="U38" s="2">
        <v>5</v>
      </c>
      <c r="V38" s="2">
        <v>3</v>
      </c>
      <c r="W38" s="2">
        <v>3</v>
      </c>
      <c r="X38" s="2">
        <v>2</v>
      </c>
      <c r="Y38" s="2">
        <v>0</v>
      </c>
      <c r="Z38" s="2" t="s">
        <v>100</v>
      </c>
      <c r="AA38" s="2" t="s">
        <v>141</v>
      </c>
      <c r="AB38" s="172" t="s">
        <v>138</v>
      </c>
      <c r="AC38" s="2" t="s">
        <v>140</v>
      </c>
      <c r="AD38" s="148" t="s">
        <v>37</v>
      </c>
      <c r="AE38" s="147" t="s">
        <v>137</v>
      </c>
      <c r="AF38" s="219"/>
      <c r="AG38" s="146"/>
    </row>
    <row r="39" spans="1:33" ht="15">
      <c r="A39" s="3">
        <v>45777.948358645837</v>
      </c>
      <c r="B39" s="174" t="s">
        <v>74</v>
      </c>
      <c r="C39" s="4">
        <v>5</v>
      </c>
      <c r="D39" s="4">
        <v>4</v>
      </c>
      <c r="E39" s="4">
        <v>2</v>
      </c>
      <c r="F39" s="4">
        <v>2</v>
      </c>
      <c r="G39" s="4">
        <v>3</v>
      </c>
      <c r="H39" s="4">
        <v>5</v>
      </c>
      <c r="I39" s="4">
        <v>2</v>
      </c>
      <c r="J39" s="4">
        <v>4</v>
      </c>
      <c r="K39" s="4">
        <v>5</v>
      </c>
      <c r="L39" s="4">
        <v>2</v>
      </c>
      <c r="M39" s="4" t="s">
        <v>86</v>
      </c>
      <c r="N39" s="4" t="s">
        <v>51</v>
      </c>
      <c r="O39" s="4" t="s">
        <v>33</v>
      </c>
      <c r="P39" s="4">
        <v>4</v>
      </c>
      <c r="Q39" s="4">
        <v>3</v>
      </c>
      <c r="R39" s="4">
        <v>3</v>
      </c>
      <c r="S39" s="4">
        <v>3</v>
      </c>
      <c r="T39" s="4">
        <v>5</v>
      </c>
      <c r="U39" s="4">
        <v>1</v>
      </c>
      <c r="V39" s="4">
        <v>5</v>
      </c>
      <c r="W39" s="4">
        <v>5</v>
      </c>
      <c r="X39" s="4">
        <v>5</v>
      </c>
      <c r="Y39" s="4">
        <v>7</v>
      </c>
      <c r="Z39" s="4" t="s">
        <v>100</v>
      </c>
      <c r="AA39" s="4" t="s">
        <v>141</v>
      </c>
      <c r="AB39" s="5" t="s">
        <v>138</v>
      </c>
      <c r="AC39" s="4" t="s">
        <v>103</v>
      </c>
      <c r="AD39" s="151" t="s">
        <v>49</v>
      </c>
      <c r="AE39" s="150" t="s">
        <v>137</v>
      </c>
      <c r="AF39" s="217"/>
      <c r="AG39" s="149"/>
    </row>
    <row r="40" spans="1:33" ht="15">
      <c r="A40" s="1">
        <v>45777.948948784717</v>
      </c>
      <c r="B40" s="173" t="s">
        <v>74</v>
      </c>
      <c r="C40" s="2">
        <v>1</v>
      </c>
      <c r="D40" s="2">
        <v>1</v>
      </c>
      <c r="E40" s="2">
        <v>2</v>
      </c>
      <c r="F40" s="2">
        <v>2</v>
      </c>
      <c r="G40" s="2">
        <v>3</v>
      </c>
      <c r="H40" s="2">
        <v>4</v>
      </c>
      <c r="I40" s="2">
        <v>3</v>
      </c>
      <c r="J40" s="2">
        <v>3</v>
      </c>
      <c r="K40" s="2">
        <v>5</v>
      </c>
      <c r="L40" s="2">
        <v>1</v>
      </c>
      <c r="M40" s="2" t="s">
        <v>86</v>
      </c>
      <c r="N40" s="2" t="s">
        <v>41</v>
      </c>
      <c r="O40" s="2" t="s">
        <v>42</v>
      </c>
      <c r="P40" s="2">
        <v>4</v>
      </c>
      <c r="Q40" s="2">
        <v>5</v>
      </c>
      <c r="R40" s="2">
        <v>1</v>
      </c>
      <c r="S40" s="2">
        <v>3</v>
      </c>
      <c r="T40" s="2">
        <v>4</v>
      </c>
      <c r="U40" s="2">
        <v>2</v>
      </c>
      <c r="V40" s="2">
        <v>1</v>
      </c>
      <c r="W40" s="2">
        <v>3</v>
      </c>
      <c r="X40" s="2">
        <v>2</v>
      </c>
      <c r="Y40" s="2">
        <v>7</v>
      </c>
      <c r="Z40" s="2" t="s">
        <v>100</v>
      </c>
      <c r="AA40" s="2" t="s">
        <v>53</v>
      </c>
      <c r="AB40" s="172" t="s">
        <v>123</v>
      </c>
      <c r="AC40" s="2" t="s">
        <v>140</v>
      </c>
      <c r="AD40" s="148" t="s">
        <v>37</v>
      </c>
      <c r="AE40" s="147" t="s">
        <v>38</v>
      </c>
      <c r="AF40" s="219"/>
      <c r="AG40" s="146"/>
    </row>
    <row r="41" spans="1:33" ht="15">
      <c r="A41" s="3">
        <v>45778.502273402773</v>
      </c>
      <c r="B41" s="174" t="s">
        <v>74</v>
      </c>
      <c r="C41" s="4">
        <v>1</v>
      </c>
      <c r="D41" s="4">
        <v>4</v>
      </c>
      <c r="E41" s="4">
        <v>3</v>
      </c>
      <c r="F41" s="4">
        <v>5</v>
      </c>
      <c r="G41" s="4">
        <v>1</v>
      </c>
      <c r="H41" s="4">
        <v>5</v>
      </c>
      <c r="I41" s="4">
        <v>4</v>
      </c>
      <c r="J41" s="4">
        <v>4</v>
      </c>
      <c r="K41" s="4">
        <v>2</v>
      </c>
      <c r="L41" s="4">
        <v>3</v>
      </c>
      <c r="M41" s="4" t="s">
        <v>40</v>
      </c>
      <c r="N41" s="4" t="s">
        <v>32</v>
      </c>
      <c r="O41" s="4" t="s">
        <v>60</v>
      </c>
      <c r="P41" s="4">
        <v>5</v>
      </c>
      <c r="Q41" s="4">
        <v>4</v>
      </c>
      <c r="R41" s="4">
        <v>1</v>
      </c>
      <c r="S41" s="4">
        <v>5</v>
      </c>
      <c r="T41" s="4">
        <v>4</v>
      </c>
      <c r="U41" s="4">
        <v>1</v>
      </c>
      <c r="V41" s="4">
        <v>5</v>
      </c>
      <c r="W41" s="4">
        <v>5</v>
      </c>
      <c r="X41" s="4">
        <v>2</v>
      </c>
      <c r="Y41" s="4">
        <v>5</v>
      </c>
      <c r="Z41" s="4" t="s">
        <v>100</v>
      </c>
      <c r="AA41" s="4" t="s">
        <v>141</v>
      </c>
      <c r="AB41" s="5" t="s">
        <v>142</v>
      </c>
      <c r="AC41" s="4" t="s">
        <v>143</v>
      </c>
      <c r="AD41" s="151" t="s">
        <v>37</v>
      </c>
      <c r="AE41" s="150" t="s">
        <v>38</v>
      </c>
      <c r="AF41" s="217"/>
      <c r="AG41" s="149"/>
    </row>
    <row r="42" spans="1:33" ht="15">
      <c r="A42" s="1">
        <v>45778.502863483794</v>
      </c>
      <c r="B42" s="173" t="s">
        <v>74</v>
      </c>
      <c r="C42" s="2">
        <v>5</v>
      </c>
      <c r="D42" s="2">
        <v>2</v>
      </c>
      <c r="E42" s="2">
        <v>4</v>
      </c>
      <c r="F42" s="2">
        <v>4</v>
      </c>
      <c r="G42" s="2">
        <v>1</v>
      </c>
      <c r="H42" s="2">
        <v>3</v>
      </c>
      <c r="I42" s="2">
        <v>4</v>
      </c>
      <c r="J42" s="2">
        <v>2</v>
      </c>
      <c r="K42" s="2">
        <v>3</v>
      </c>
      <c r="L42" s="2">
        <v>1</v>
      </c>
      <c r="M42" s="2" t="s">
        <v>83</v>
      </c>
      <c r="N42" s="2" t="s">
        <v>41</v>
      </c>
      <c r="O42" s="2" t="s">
        <v>69</v>
      </c>
      <c r="P42" s="2">
        <v>3</v>
      </c>
      <c r="Q42" s="2">
        <v>1</v>
      </c>
      <c r="R42" s="2">
        <v>5</v>
      </c>
      <c r="S42" s="2">
        <v>1</v>
      </c>
      <c r="T42" s="2">
        <v>4</v>
      </c>
      <c r="U42" s="2">
        <v>4</v>
      </c>
      <c r="V42" s="2">
        <v>1</v>
      </c>
      <c r="W42" s="2">
        <v>2</v>
      </c>
      <c r="X42" s="2">
        <v>2</v>
      </c>
      <c r="Y42" s="2">
        <v>9</v>
      </c>
      <c r="Z42" s="2" t="s">
        <v>100</v>
      </c>
      <c r="AA42" s="2" t="s">
        <v>105</v>
      </c>
      <c r="AB42" s="172" t="s">
        <v>48</v>
      </c>
      <c r="AC42" s="2" t="s">
        <v>136</v>
      </c>
      <c r="AD42" s="148" t="s">
        <v>37</v>
      </c>
      <c r="AE42" s="147" t="s">
        <v>137</v>
      </c>
      <c r="AF42" s="219"/>
      <c r="AG42" s="146"/>
    </row>
    <row r="43" spans="1:33" ht="15">
      <c r="A43" s="3">
        <v>45778.503458333333</v>
      </c>
      <c r="B43" s="174" t="s">
        <v>74</v>
      </c>
      <c r="C43" s="4">
        <v>4</v>
      </c>
      <c r="D43" s="4">
        <v>4</v>
      </c>
      <c r="E43" s="4">
        <v>1</v>
      </c>
      <c r="F43" s="4">
        <v>1</v>
      </c>
      <c r="G43" s="4">
        <v>4</v>
      </c>
      <c r="H43" s="4">
        <v>1</v>
      </c>
      <c r="I43" s="4">
        <v>2</v>
      </c>
      <c r="J43" s="4">
        <v>2</v>
      </c>
      <c r="K43" s="4">
        <v>1</v>
      </c>
      <c r="L43" s="4">
        <v>1</v>
      </c>
      <c r="M43" s="4" t="s">
        <v>31</v>
      </c>
      <c r="N43" s="4" t="s">
        <v>41</v>
      </c>
      <c r="O43" s="4" t="s">
        <v>33</v>
      </c>
      <c r="P43" s="4">
        <v>2</v>
      </c>
      <c r="Q43" s="4">
        <v>5</v>
      </c>
      <c r="R43" s="4">
        <v>1</v>
      </c>
      <c r="S43" s="4">
        <v>3</v>
      </c>
      <c r="T43" s="4">
        <v>2</v>
      </c>
      <c r="U43" s="4">
        <v>2</v>
      </c>
      <c r="V43" s="4">
        <v>3</v>
      </c>
      <c r="W43" s="4">
        <v>3</v>
      </c>
      <c r="X43" s="4">
        <v>5</v>
      </c>
      <c r="Y43" s="4">
        <v>3</v>
      </c>
      <c r="Z43" s="4" t="s">
        <v>100</v>
      </c>
      <c r="AA43" s="4" t="s">
        <v>105</v>
      </c>
      <c r="AB43" s="5" t="s">
        <v>48</v>
      </c>
      <c r="AC43" s="4" t="s">
        <v>45</v>
      </c>
      <c r="AD43" s="151" t="s">
        <v>49</v>
      </c>
      <c r="AE43" s="150" t="s">
        <v>137</v>
      </c>
      <c r="AF43" s="217"/>
      <c r="AG43" s="149"/>
    </row>
    <row r="44" spans="1:33" ht="15">
      <c r="A44" s="1">
        <v>45778.504043460649</v>
      </c>
      <c r="B44" s="173" t="s">
        <v>74</v>
      </c>
      <c r="C44" s="2">
        <v>1</v>
      </c>
      <c r="D44" s="2">
        <v>1</v>
      </c>
      <c r="E44" s="2">
        <v>5</v>
      </c>
      <c r="F44" s="2">
        <v>5</v>
      </c>
      <c r="G44" s="2">
        <v>1</v>
      </c>
      <c r="H44" s="2">
        <v>1</v>
      </c>
      <c r="I44" s="2">
        <v>2</v>
      </c>
      <c r="J44" s="2">
        <v>4</v>
      </c>
      <c r="K44" s="2">
        <v>3</v>
      </c>
      <c r="L44" s="2">
        <v>1</v>
      </c>
      <c r="M44" s="2" t="s">
        <v>31</v>
      </c>
      <c r="N44" s="2" t="s">
        <v>41</v>
      </c>
      <c r="O44" s="2" t="s">
        <v>33</v>
      </c>
      <c r="P44" s="2">
        <v>5</v>
      </c>
      <c r="Q44" s="2">
        <v>5</v>
      </c>
      <c r="R44" s="2">
        <v>5</v>
      </c>
      <c r="S44" s="2">
        <v>5</v>
      </c>
      <c r="T44" s="2">
        <v>3</v>
      </c>
      <c r="U44" s="2">
        <v>5</v>
      </c>
      <c r="V44" s="2">
        <v>3</v>
      </c>
      <c r="W44" s="2">
        <v>1</v>
      </c>
      <c r="X44" s="2">
        <v>3</v>
      </c>
      <c r="Y44" s="2">
        <v>9</v>
      </c>
      <c r="Z44" s="2" t="s">
        <v>100</v>
      </c>
      <c r="AA44" s="2" t="s">
        <v>105</v>
      </c>
      <c r="AB44" s="172" t="s">
        <v>107</v>
      </c>
      <c r="AC44" s="2" t="s">
        <v>103</v>
      </c>
      <c r="AD44" s="148" t="s">
        <v>37</v>
      </c>
      <c r="AE44" s="147" t="s">
        <v>137</v>
      </c>
      <c r="AF44" s="219"/>
      <c r="AG44" s="146"/>
    </row>
    <row r="45" spans="1:33" ht="15">
      <c r="A45" s="1">
        <v>45778.505260300924</v>
      </c>
      <c r="B45" s="173" t="s">
        <v>74</v>
      </c>
      <c r="C45" s="2">
        <v>5</v>
      </c>
      <c r="D45" s="2">
        <v>4</v>
      </c>
      <c r="E45" s="2">
        <v>4</v>
      </c>
      <c r="F45" s="2">
        <v>4</v>
      </c>
      <c r="G45" s="2">
        <v>1</v>
      </c>
      <c r="H45" s="2">
        <v>1</v>
      </c>
      <c r="I45" s="2">
        <v>4</v>
      </c>
      <c r="J45" s="2">
        <v>3</v>
      </c>
      <c r="K45" s="2">
        <v>1</v>
      </c>
      <c r="L45" s="2">
        <v>3</v>
      </c>
      <c r="M45" s="2" t="s">
        <v>83</v>
      </c>
      <c r="N45" s="2" t="s">
        <v>87</v>
      </c>
      <c r="O45" s="2" t="s">
        <v>77</v>
      </c>
      <c r="P45" s="2">
        <v>5</v>
      </c>
      <c r="Q45" s="2">
        <v>2</v>
      </c>
      <c r="R45" s="2">
        <v>4</v>
      </c>
      <c r="S45" s="2">
        <v>5</v>
      </c>
      <c r="T45" s="2">
        <v>1</v>
      </c>
      <c r="U45" s="2">
        <v>3</v>
      </c>
      <c r="V45" s="2">
        <v>3</v>
      </c>
      <c r="W45" s="2">
        <v>3</v>
      </c>
      <c r="X45" s="2">
        <v>4</v>
      </c>
      <c r="Y45" s="2">
        <v>2</v>
      </c>
      <c r="Z45" s="2" t="s">
        <v>100</v>
      </c>
      <c r="AA45" s="2" t="s">
        <v>73</v>
      </c>
      <c r="AB45" s="172" t="s">
        <v>99</v>
      </c>
      <c r="AC45" s="2" t="s">
        <v>136</v>
      </c>
      <c r="AD45" s="148" t="s">
        <v>37</v>
      </c>
      <c r="AE45" s="147" t="s">
        <v>38</v>
      </c>
      <c r="AF45" s="219"/>
      <c r="AG45" s="146"/>
    </row>
    <row r="46" spans="1:33" ht="15">
      <c r="A46" s="3">
        <v>45778.506972708332</v>
      </c>
      <c r="B46" s="174" t="s">
        <v>30</v>
      </c>
      <c r="C46" s="4">
        <v>3</v>
      </c>
      <c r="D46" s="4">
        <v>4</v>
      </c>
      <c r="E46" s="4">
        <v>2</v>
      </c>
      <c r="F46" s="4">
        <v>5</v>
      </c>
      <c r="G46" s="4">
        <v>5</v>
      </c>
      <c r="H46" s="4">
        <v>5</v>
      </c>
      <c r="I46" s="4">
        <v>2</v>
      </c>
      <c r="J46" s="4">
        <v>3</v>
      </c>
      <c r="K46" s="4">
        <v>2</v>
      </c>
      <c r="L46" s="4">
        <v>5</v>
      </c>
      <c r="M46" s="4" t="s">
        <v>40</v>
      </c>
      <c r="N46" s="4" t="s">
        <v>32</v>
      </c>
      <c r="O46" s="4" t="s">
        <v>33</v>
      </c>
      <c r="P46" s="4">
        <v>1</v>
      </c>
      <c r="Q46" s="4">
        <v>4</v>
      </c>
      <c r="R46" s="4">
        <v>5</v>
      </c>
      <c r="S46" s="4">
        <v>2</v>
      </c>
      <c r="T46" s="4">
        <v>4</v>
      </c>
      <c r="U46" s="4">
        <v>1</v>
      </c>
      <c r="V46" s="4">
        <v>5</v>
      </c>
      <c r="W46" s="4">
        <v>3</v>
      </c>
      <c r="X46" s="4">
        <v>2</v>
      </c>
      <c r="Y46" s="4">
        <v>7</v>
      </c>
      <c r="Z46" s="4" t="s">
        <v>100</v>
      </c>
      <c r="AA46" s="4" t="s">
        <v>141</v>
      </c>
      <c r="AB46" s="5" t="s">
        <v>48</v>
      </c>
      <c r="AC46" s="4" t="s">
        <v>45</v>
      </c>
      <c r="AD46" s="151" t="s">
        <v>49</v>
      </c>
      <c r="AE46" s="150" t="s">
        <v>93</v>
      </c>
      <c r="AF46" s="217"/>
      <c r="AG46" s="149"/>
    </row>
    <row r="47" spans="1:33" ht="15">
      <c r="A47" s="1">
        <v>45778.507518344908</v>
      </c>
      <c r="B47" s="173" t="s">
        <v>74</v>
      </c>
      <c r="C47" s="2">
        <v>3</v>
      </c>
      <c r="D47" s="2">
        <v>5</v>
      </c>
      <c r="E47" s="2">
        <v>2</v>
      </c>
      <c r="F47" s="2">
        <v>3</v>
      </c>
      <c r="G47" s="2">
        <v>1</v>
      </c>
      <c r="H47" s="2">
        <v>5</v>
      </c>
      <c r="I47" s="2">
        <v>4</v>
      </c>
      <c r="J47" s="2">
        <v>3</v>
      </c>
      <c r="K47" s="2">
        <v>5</v>
      </c>
      <c r="L47" s="2">
        <v>3</v>
      </c>
      <c r="M47" s="2" t="s">
        <v>40</v>
      </c>
      <c r="N47" s="2" t="s">
        <v>51</v>
      </c>
      <c r="O47" s="2" t="s">
        <v>69</v>
      </c>
      <c r="P47" s="2">
        <v>2</v>
      </c>
      <c r="Q47" s="2">
        <v>5</v>
      </c>
      <c r="R47" s="2">
        <v>3</v>
      </c>
      <c r="S47" s="2">
        <v>5</v>
      </c>
      <c r="T47" s="2">
        <v>3</v>
      </c>
      <c r="U47" s="2">
        <v>4</v>
      </c>
      <c r="V47" s="2">
        <v>5</v>
      </c>
      <c r="W47" s="2">
        <v>3</v>
      </c>
      <c r="X47" s="2">
        <v>5</v>
      </c>
      <c r="Y47" s="2">
        <v>6</v>
      </c>
      <c r="Z47" s="2" t="s">
        <v>100</v>
      </c>
      <c r="AA47" s="2" t="s">
        <v>53</v>
      </c>
      <c r="AB47" s="172" t="s">
        <v>54</v>
      </c>
      <c r="AC47" s="2" t="s">
        <v>103</v>
      </c>
      <c r="AD47" s="148" t="s">
        <v>37</v>
      </c>
      <c r="AE47" s="147" t="s">
        <v>38</v>
      </c>
      <c r="AF47" s="219"/>
      <c r="AG47" s="146"/>
    </row>
    <row r="48" spans="1:33" ht="15">
      <c r="A48" s="3">
        <v>45778.510804768521</v>
      </c>
      <c r="B48" s="218" t="s">
        <v>74</v>
      </c>
      <c r="C48" s="4">
        <v>1</v>
      </c>
      <c r="D48" s="4">
        <v>2</v>
      </c>
      <c r="E48" s="4">
        <v>4</v>
      </c>
      <c r="F48" s="4">
        <v>3</v>
      </c>
      <c r="G48" s="4">
        <v>5</v>
      </c>
      <c r="H48" s="4">
        <v>1</v>
      </c>
      <c r="I48" s="4">
        <v>1</v>
      </c>
      <c r="J48" s="4">
        <v>2</v>
      </c>
      <c r="K48" s="4">
        <v>2</v>
      </c>
      <c r="L48" s="4">
        <v>2</v>
      </c>
      <c r="M48" s="4" t="s">
        <v>31</v>
      </c>
      <c r="N48" s="4" t="s">
        <v>76</v>
      </c>
      <c r="O48" s="4" t="s">
        <v>33</v>
      </c>
      <c r="P48" s="4">
        <v>1</v>
      </c>
      <c r="Q48" s="4">
        <v>1</v>
      </c>
      <c r="R48" s="4">
        <v>1</v>
      </c>
      <c r="S48" s="4">
        <v>1</v>
      </c>
      <c r="T48" s="4">
        <v>1</v>
      </c>
      <c r="U48" s="4">
        <v>1</v>
      </c>
      <c r="V48" s="4">
        <v>1</v>
      </c>
      <c r="W48" s="4">
        <v>1</v>
      </c>
      <c r="X48" s="4">
        <v>1</v>
      </c>
      <c r="Y48" s="4">
        <v>4</v>
      </c>
      <c r="Z48" s="4" t="s">
        <v>145</v>
      </c>
      <c r="AA48" s="4" t="s">
        <v>146</v>
      </c>
      <c r="AB48" s="4" t="s">
        <v>147</v>
      </c>
      <c r="AC48" s="4" t="s">
        <v>36</v>
      </c>
      <c r="AD48" s="151" t="s">
        <v>49</v>
      </c>
      <c r="AE48" s="150" t="s">
        <v>38</v>
      </c>
      <c r="AF48" s="217"/>
      <c r="AG48" s="149"/>
    </row>
    <row r="49" spans="1:33" ht="15">
      <c r="A49" s="216"/>
      <c r="B49" s="215"/>
      <c r="C49" s="214">
        <f t="shared" ref="C49:L49" si="0">AVERAGE(C2:C48)</f>
        <v>3.1702127659574466</v>
      </c>
      <c r="D49" s="214">
        <f t="shared" si="0"/>
        <v>3.2127659574468086</v>
      </c>
      <c r="E49" s="214">
        <f t="shared" si="0"/>
        <v>3.2765957446808511</v>
      </c>
      <c r="F49" s="214">
        <f t="shared" si="0"/>
        <v>3.4468085106382977</v>
      </c>
      <c r="G49" s="214">
        <f t="shared" si="0"/>
        <v>2.7659574468085109</v>
      </c>
      <c r="H49" s="214">
        <f t="shared" si="0"/>
        <v>3.4680851063829787</v>
      </c>
      <c r="I49" s="214">
        <f t="shared" si="0"/>
        <v>3.1276595744680851</v>
      </c>
      <c r="J49" s="214">
        <f t="shared" si="0"/>
        <v>3.1276595744680851</v>
      </c>
      <c r="K49" s="214">
        <f t="shared" si="0"/>
        <v>3.5106382978723403</v>
      </c>
      <c r="L49" s="214">
        <f t="shared" si="0"/>
        <v>2.7446808510638299</v>
      </c>
      <c r="M49" s="214"/>
      <c r="N49" s="214"/>
      <c r="O49" s="214"/>
      <c r="P49" s="214"/>
      <c r="Q49" s="214"/>
      <c r="R49" s="214"/>
      <c r="S49" s="214"/>
      <c r="T49" s="214"/>
      <c r="U49" s="214"/>
      <c r="V49" s="214"/>
      <c r="W49" s="214"/>
      <c r="X49" s="214"/>
      <c r="Y49" s="214"/>
      <c r="Z49" s="214"/>
      <c r="AA49" s="214"/>
      <c r="AB49" s="214"/>
      <c r="AC49" s="214"/>
      <c r="AD49" s="213"/>
      <c r="AE49" s="212"/>
      <c r="AF49" s="211" t="e">
        <f>AVERAGE(AF2:AF48)</f>
        <v>#DIV/0!</v>
      </c>
      <c r="AG49" s="210"/>
    </row>
    <row r="50" spans="1:33" ht="13.2">
      <c r="AF50" s="206"/>
    </row>
    <row r="51" spans="1:33" ht="13.2">
      <c r="AF51" s="206"/>
    </row>
    <row r="52" spans="1:33" ht="15">
      <c r="B52" s="209" t="s">
        <v>501</v>
      </c>
      <c r="C52" s="209"/>
      <c r="AF52" s="206"/>
    </row>
    <row r="53" spans="1:33" ht="15">
      <c r="B53" s="209" t="s">
        <v>435</v>
      </c>
      <c r="C53" s="209">
        <f>MAX(Таблица2[[#Totals],[2. Что для Вас важно при выборе квартиры? По шкале от 1 до 5, 
где 1 – не важный, 5 – очень важный.  '[Цена']]:[2. Что для Вас важно при выборе квартиры? По шкале от 1 до 5, 
где 1 – не важный, 5 – очень важный.  '[Сроки сдачи объекта']]])</f>
        <v>3.5106382978723403</v>
      </c>
      <c r="AF53" s="206"/>
    </row>
    <row r="54" spans="1:33" ht="45">
      <c r="B54" s="209" t="s">
        <v>426</v>
      </c>
      <c r="C54" s="209">
        <f>Таблица2[[#Totals],[2. Что для Вас важно при выборе квартиры? По шкале от 1 до 5, 
где 1 – не важный, 5 – очень важный.  '[Транспортная доступность и Близость к метро']]]</f>
        <v>3.4468085106382977</v>
      </c>
      <c r="AF54" s="206"/>
    </row>
    <row r="55" spans="1:33" ht="30">
      <c r="B55" s="209" t="s">
        <v>430</v>
      </c>
      <c r="C55" s="209">
        <f>Таблица2[[#Totals],[2. Что для Вас важно при выборе квартиры? По шкале от 1 до 5, 
где 1 – не важный, 5 – очень важный.  '[Планировка квартиры']]]</f>
        <v>3.4680851063829787</v>
      </c>
      <c r="AF55" s="206"/>
    </row>
    <row r="56" spans="1:33" ht="15">
      <c r="B56" s="209" t="s">
        <v>428</v>
      </c>
      <c r="C56" s="209">
        <f>Таблица2[[#Totals],[2. Что для Вас важно при выборе квартиры? По шкале от 1 до 5, 
где 1 – не важный, 5 – очень важный.  '[Местоположение']]]</f>
        <v>3.2127659574468086</v>
      </c>
      <c r="AF56" s="206"/>
    </row>
    <row r="57" spans="1:33" ht="15">
      <c r="B57" s="209" t="s">
        <v>429</v>
      </c>
      <c r="C57" s="209">
        <f>Таблица2[[#Totals],[2. Что для Вас важно при выборе квартиры? По шкале от 1 до 5, 
где 1 – не важный, 5 – очень важный.  '[Инфраструктура (магазины, школы, детские сады)']]]</f>
        <v>3.2765957446808511</v>
      </c>
      <c r="AF57" s="206"/>
    </row>
    <row r="58" spans="1:33" ht="15">
      <c r="B58" s="209" t="s">
        <v>500</v>
      </c>
      <c r="C58" s="209">
        <f>Таблица2[[#Totals],[2. Что для Вас важно при выборе квартиры? По шкале от 1 до 5, 
где 1 – не важный, 5 – очень важный.  '[Репутация застройщика']]]</f>
        <v>3.1276595744680851</v>
      </c>
      <c r="AF58" s="206"/>
    </row>
    <row r="59" spans="1:33" ht="15">
      <c r="B59" s="209" t="s">
        <v>427</v>
      </c>
      <c r="C59" s="209">
        <f>Таблица2[[#Totals],[2. Что для Вас важно при выборе квартиры? По шкале от 1 до 5, 
где 1 – не важный, 5 – очень важный.  '[Цена']]]</f>
        <v>3.1702127659574466</v>
      </c>
      <c r="AF59" s="206"/>
    </row>
    <row r="60" spans="1:33" ht="15">
      <c r="B60" s="209" t="s">
        <v>515</v>
      </c>
      <c r="C60" s="209">
        <f>Таблица2[[#Totals],[2. Что для Вас важно при выборе квартиры? По шкале от 1 до 5, 
где 1 – не важный, 5 – очень важный.  '[Придомовая территория']]]</f>
        <v>3.1276595744680851</v>
      </c>
      <c r="AF60" s="206"/>
    </row>
    <row r="61" spans="1:33" ht="15">
      <c r="B61" s="209" t="s">
        <v>498</v>
      </c>
      <c r="C61" s="209">
        <f>Таблица2[[#Totals],[2. Что для Вас важно при выборе квартиры? По шкале от 1 до 5, 
где 1 – не важный, 5 – очень важный.  '[Дизайн ЖК']]]</f>
        <v>2.7659574468085109</v>
      </c>
      <c r="AF61" s="206"/>
    </row>
    <row r="62" spans="1:33" ht="15">
      <c r="B62" s="209" t="s">
        <v>499</v>
      </c>
      <c r="C62" s="209">
        <f>Таблица2[[#Totals],[2. Что для Вас важно при выборе квартиры? По шкале от 1 до 5, 
где 1 – не важный, 5 – очень важный.  '[Сроки сдачи объекта']]]</f>
        <v>2.7446808510638299</v>
      </c>
      <c r="AF62" s="206"/>
    </row>
    <row r="63" spans="1:33" ht="13.2">
      <c r="AF63" s="206"/>
    </row>
    <row r="64" spans="1:33" ht="13.2">
      <c r="AF64" s="206"/>
    </row>
    <row r="65" spans="2:32" ht="13.2">
      <c r="AF65" s="206"/>
    </row>
    <row r="66" spans="2:32" ht="13.2">
      <c r="AF66" s="206"/>
    </row>
    <row r="67" spans="2:32" ht="15.75" customHeight="1">
      <c r="B67" s="208" t="s">
        <v>497</v>
      </c>
      <c r="C67" s="207" t="s">
        <v>514</v>
      </c>
      <c r="AF67" s="206"/>
    </row>
    <row r="68" spans="2:32" ht="15.75" customHeight="1">
      <c r="B68" s="197" t="s">
        <v>446</v>
      </c>
      <c r="C68" s="197" t="s">
        <v>513</v>
      </c>
      <c r="AF68" s="206"/>
    </row>
    <row r="69" spans="2:32" ht="15.75" customHeight="1">
      <c r="B69" s="197" t="s">
        <v>444</v>
      </c>
      <c r="C69" s="197" t="s">
        <v>512</v>
      </c>
      <c r="AF69" s="206"/>
    </row>
    <row r="70" spans="2:32" ht="15.75" customHeight="1">
      <c r="B70" s="195" t="s">
        <v>443</v>
      </c>
      <c r="C70" s="195" t="s">
        <v>511</v>
      </c>
      <c r="AF70" s="206"/>
    </row>
    <row r="71" spans="2:32" ht="15.75" customHeight="1">
      <c r="B71" s="193" t="s">
        <v>427</v>
      </c>
      <c r="C71" s="193"/>
      <c r="AF71" s="206"/>
    </row>
    <row r="72" spans="2:32" ht="15.75" customHeight="1">
      <c r="B72" s="193" t="s">
        <v>440</v>
      </c>
      <c r="C72" s="193" t="s">
        <v>510</v>
      </c>
      <c r="AF72" s="206"/>
    </row>
    <row r="73" spans="2:32" ht="15.75" customHeight="1">
      <c r="B73" s="193" t="s">
        <v>438</v>
      </c>
      <c r="C73" s="193" t="s">
        <v>509</v>
      </c>
      <c r="AF73" s="206"/>
    </row>
    <row r="74" spans="2:32" ht="15.75" customHeight="1">
      <c r="B74" s="193" t="s">
        <v>436</v>
      </c>
      <c r="C74" s="193"/>
      <c r="AF74" s="206"/>
    </row>
    <row r="75" spans="2:32" ht="13.2">
      <c r="AF75" s="206"/>
    </row>
    <row r="76" spans="2:32" ht="13.2">
      <c r="AF76" s="206"/>
    </row>
    <row r="77" spans="2:32" ht="13.2">
      <c r="AF77" s="206"/>
    </row>
    <row r="78" spans="2:32" ht="13.2">
      <c r="AF78" s="206"/>
    </row>
    <row r="79" spans="2:32" ht="13.2">
      <c r="AF79" s="206"/>
    </row>
    <row r="80" spans="2:32" ht="13.2">
      <c r="AF80" s="206"/>
    </row>
    <row r="81" spans="32:32" ht="13.2">
      <c r="AF81" s="206"/>
    </row>
    <row r="82" spans="32:32" ht="13.2">
      <c r="AF82" s="206"/>
    </row>
    <row r="83" spans="32:32" ht="13.2">
      <c r="AF83" s="206"/>
    </row>
    <row r="84" spans="32:32" ht="13.2">
      <c r="AF84" s="206"/>
    </row>
    <row r="85" spans="32:32" ht="13.2">
      <c r="AF85" s="206"/>
    </row>
    <row r="86" spans="32:32" ht="13.2">
      <c r="AF86" s="206"/>
    </row>
    <row r="87" spans="32:32" ht="13.2">
      <c r="AF87" s="206"/>
    </row>
    <row r="88" spans="32:32" ht="13.2">
      <c r="AF88" s="206"/>
    </row>
    <row r="89" spans="32:32" ht="13.2">
      <c r="AF89" s="206"/>
    </row>
    <row r="90" spans="32:32" ht="13.2">
      <c r="AF90" s="206"/>
    </row>
    <row r="91" spans="32:32" ht="13.2">
      <c r="AF91" s="206"/>
    </row>
    <row r="92" spans="32:32" ht="13.2">
      <c r="AF92" s="206"/>
    </row>
    <row r="93" spans="32:32" ht="13.2">
      <c r="AF93" s="206"/>
    </row>
    <row r="94" spans="32:32" ht="13.2">
      <c r="AF94" s="206"/>
    </row>
    <row r="95" spans="32:32" ht="13.2">
      <c r="AF95" s="206"/>
    </row>
    <row r="96" spans="32:32" ht="13.2">
      <c r="AF96" s="206"/>
    </row>
    <row r="97" spans="32:32" ht="13.2">
      <c r="AF97" s="206"/>
    </row>
    <row r="98" spans="32:32" ht="13.2">
      <c r="AF98" s="206"/>
    </row>
    <row r="99" spans="32:32" ht="13.2">
      <c r="AF99" s="206"/>
    </row>
    <row r="100" spans="32:32" ht="13.2">
      <c r="AF100" s="206"/>
    </row>
    <row r="101" spans="32:32" ht="13.2">
      <c r="AF101" s="206"/>
    </row>
    <row r="102" spans="32:32" ht="13.2">
      <c r="AF102" s="206"/>
    </row>
    <row r="103" spans="32:32" ht="13.2">
      <c r="AF103" s="206"/>
    </row>
    <row r="104" spans="32:32" ht="13.2">
      <c r="AF104" s="206"/>
    </row>
    <row r="105" spans="32:32" ht="13.2">
      <c r="AF105" s="206"/>
    </row>
    <row r="106" spans="32:32" ht="13.2">
      <c r="AF106" s="206"/>
    </row>
    <row r="107" spans="32:32" ht="13.2">
      <c r="AF107" s="206"/>
    </row>
    <row r="108" spans="32:32" ht="13.2">
      <c r="AF108" s="206"/>
    </row>
    <row r="109" spans="32:32" ht="13.2">
      <c r="AF109" s="206"/>
    </row>
    <row r="110" spans="32:32" ht="13.2">
      <c r="AF110" s="206"/>
    </row>
    <row r="111" spans="32:32" ht="13.2">
      <c r="AF111" s="206"/>
    </row>
    <row r="112" spans="32:32" ht="13.2">
      <c r="AF112" s="206"/>
    </row>
    <row r="113" spans="32:32" ht="13.2">
      <c r="AF113" s="206"/>
    </row>
    <row r="114" spans="32:32" ht="13.2">
      <c r="AF114" s="206"/>
    </row>
    <row r="115" spans="32:32" ht="13.2">
      <c r="AF115" s="206"/>
    </row>
    <row r="116" spans="32:32" ht="13.2">
      <c r="AF116" s="206"/>
    </row>
    <row r="117" spans="32:32" ht="13.2">
      <c r="AF117" s="206"/>
    </row>
    <row r="118" spans="32:32" ht="13.2">
      <c r="AF118" s="206"/>
    </row>
    <row r="119" spans="32:32" ht="13.2">
      <c r="AF119" s="206"/>
    </row>
    <row r="120" spans="32:32" ht="13.2">
      <c r="AF120" s="206"/>
    </row>
    <row r="121" spans="32:32" ht="13.2">
      <c r="AF121" s="206"/>
    </row>
    <row r="122" spans="32:32" ht="13.2">
      <c r="AF122" s="206"/>
    </row>
    <row r="123" spans="32:32" ht="13.2">
      <c r="AF123" s="206"/>
    </row>
    <row r="124" spans="32:32" ht="13.2">
      <c r="AF124" s="206"/>
    </row>
    <row r="125" spans="32:32" ht="13.2">
      <c r="AF125" s="206"/>
    </row>
    <row r="126" spans="32:32" ht="13.2">
      <c r="AF126" s="206"/>
    </row>
    <row r="127" spans="32:32" ht="13.2">
      <c r="AF127" s="206"/>
    </row>
    <row r="128" spans="32:32" ht="13.2">
      <c r="AF128" s="206"/>
    </row>
    <row r="129" spans="32:32" ht="13.2">
      <c r="AF129" s="206"/>
    </row>
    <row r="130" spans="32:32" ht="13.2">
      <c r="AF130" s="206"/>
    </row>
    <row r="131" spans="32:32" ht="13.2">
      <c r="AF131" s="206"/>
    </row>
    <row r="132" spans="32:32" ht="13.2">
      <c r="AF132" s="206"/>
    </row>
    <row r="133" spans="32:32" ht="13.2">
      <c r="AF133" s="206"/>
    </row>
    <row r="134" spans="32:32" ht="13.2">
      <c r="AF134" s="206"/>
    </row>
    <row r="135" spans="32:32" ht="13.2">
      <c r="AF135" s="206"/>
    </row>
    <row r="136" spans="32:32" ht="13.2">
      <c r="AF136" s="206"/>
    </row>
    <row r="137" spans="32:32" ht="13.2">
      <c r="AF137" s="206"/>
    </row>
    <row r="138" spans="32:32" ht="13.2">
      <c r="AF138" s="206"/>
    </row>
    <row r="139" spans="32:32" ht="13.2">
      <c r="AF139" s="206"/>
    </row>
    <row r="140" spans="32:32" ht="13.2">
      <c r="AF140" s="206"/>
    </row>
    <row r="141" spans="32:32" ht="13.2">
      <c r="AF141" s="206"/>
    </row>
    <row r="142" spans="32:32" ht="13.2">
      <c r="AF142" s="206"/>
    </row>
    <row r="143" spans="32:32" ht="13.2">
      <c r="AF143" s="206"/>
    </row>
    <row r="144" spans="32:32" ht="13.2">
      <c r="AF144" s="206"/>
    </row>
    <row r="145" spans="32:32" ht="13.2">
      <c r="AF145" s="206"/>
    </row>
    <row r="146" spans="32:32" ht="13.2">
      <c r="AF146" s="206"/>
    </row>
    <row r="147" spans="32:32" ht="13.2">
      <c r="AF147" s="206"/>
    </row>
    <row r="148" spans="32:32" ht="13.2">
      <c r="AF148" s="206"/>
    </row>
    <row r="149" spans="32:32" ht="13.2">
      <c r="AF149" s="206"/>
    </row>
    <row r="150" spans="32:32" ht="13.2">
      <c r="AF150" s="206"/>
    </row>
    <row r="151" spans="32:32" ht="13.2">
      <c r="AF151" s="206"/>
    </row>
    <row r="152" spans="32:32" ht="13.2">
      <c r="AF152" s="206"/>
    </row>
    <row r="153" spans="32:32" ht="13.2">
      <c r="AF153" s="206"/>
    </row>
    <row r="154" spans="32:32" ht="13.2">
      <c r="AF154" s="206"/>
    </row>
    <row r="155" spans="32:32" ht="13.2">
      <c r="AF155" s="206"/>
    </row>
    <row r="156" spans="32:32" ht="13.2">
      <c r="AF156" s="206"/>
    </row>
    <row r="157" spans="32:32" ht="13.2">
      <c r="AF157" s="206"/>
    </row>
    <row r="158" spans="32:32" ht="13.2">
      <c r="AF158" s="206"/>
    </row>
    <row r="159" spans="32:32" ht="13.2">
      <c r="AF159" s="206"/>
    </row>
    <row r="160" spans="32:32" ht="13.2">
      <c r="AF160" s="206"/>
    </row>
    <row r="161" spans="32:32" ht="13.2">
      <c r="AF161" s="206"/>
    </row>
    <row r="162" spans="32:32" ht="13.2">
      <c r="AF162" s="206"/>
    </row>
    <row r="163" spans="32:32" ht="13.2">
      <c r="AF163" s="206"/>
    </row>
    <row r="164" spans="32:32" ht="13.2">
      <c r="AF164" s="206"/>
    </row>
    <row r="165" spans="32:32" ht="13.2">
      <c r="AF165" s="206"/>
    </row>
    <row r="166" spans="32:32" ht="13.2">
      <c r="AF166" s="206"/>
    </row>
    <row r="167" spans="32:32" ht="13.2">
      <c r="AF167" s="206"/>
    </row>
    <row r="168" spans="32:32" ht="13.2">
      <c r="AF168" s="206"/>
    </row>
    <row r="169" spans="32:32" ht="13.2">
      <c r="AF169" s="206"/>
    </row>
    <row r="170" spans="32:32" ht="13.2">
      <c r="AF170" s="206"/>
    </row>
    <row r="171" spans="32:32" ht="13.2">
      <c r="AF171" s="206"/>
    </row>
    <row r="172" spans="32:32" ht="13.2">
      <c r="AF172" s="206"/>
    </row>
    <row r="173" spans="32:32" ht="13.2">
      <c r="AF173" s="206"/>
    </row>
    <row r="174" spans="32:32" ht="13.2">
      <c r="AF174" s="206"/>
    </row>
    <row r="175" spans="32:32" ht="13.2">
      <c r="AF175" s="206"/>
    </row>
    <row r="176" spans="32:32" ht="13.2">
      <c r="AF176" s="206"/>
    </row>
    <row r="177" spans="32:32" ht="13.2">
      <c r="AF177" s="206"/>
    </row>
    <row r="178" spans="32:32" ht="13.2">
      <c r="AF178" s="206"/>
    </row>
    <row r="179" spans="32:32" ht="13.2">
      <c r="AF179" s="206"/>
    </row>
    <row r="180" spans="32:32" ht="13.2">
      <c r="AF180" s="206"/>
    </row>
    <row r="181" spans="32:32" ht="13.2">
      <c r="AF181" s="206"/>
    </row>
    <row r="182" spans="32:32" ht="13.2">
      <c r="AF182" s="206"/>
    </row>
    <row r="183" spans="32:32" ht="13.2">
      <c r="AF183" s="206"/>
    </row>
    <row r="184" spans="32:32" ht="13.2">
      <c r="AF184" s="206"/>
    </row>
    <row r="185" spans="32:32" ht="13.2">
      <c r="AF185" s="206"/>
    </row>
    <row r="186" spans="32:32" ht="13.2">
      <c r="AF186" s="206"/>
    </row>
    <row r="187" spans="32:32" ht="13.2">
      <c r="AF187" s="206"/>
    </row>
    <row r="188" spans="32:32" ht="13.2">
      <c r="AF188" s="206"/>
    </row>
    <row r="189" spans="32:32" ht="13.2">
      <c r="AF189" s="206"/>
    </row>
    <row r="190" spans="32:32" ht="13.2">
      <c r="AF190" s="206"/>
    </row>
    <row r="191" spans="32:32" ht="13.2">
      <c r="AF191" s="206"/>
    </row>
    <row r="192" spans="32:32" ht="13.2">
      <c r="AF192" s="206"/>
    </row>
    <row r="193" spans="32:32" ht="13.2">
      <c r="AF193" s="206"/>
    </row>
    <row r="194" spans="32:32" ht="13.2">
      <c r="AF194" s="206"/>
    </row>
    <row r="195" spans="32:32" ht="13.2">
      <c r="AF195" s="206"/>
    </row>
    <row r="196" spans="32:32" ht="13.2">
      <c r="AF196" s="206"/>
    </row>
    <row r="197" spans="32:32" ht="13.2">
      <c r="AF197" s="206"/>
    </row>
    <row r="198" spans="32:32" ht="13.2">
      <c r="AF198" s="206"/>
    </row>
    <row r="199" spans="32:32" ht="13.2">
      <c r="AF199" s="206"/>
    </row>
    <row r="200" spans="32:32" ht="13.2">
      <c r="AF200" s="206"/>
    </row>
    <row r="201" spans="32:32" ht="13.2">
      <c r="AF201" s="206"/>
    </row>
    <row r="202" spans="32:32" ht="13.2">
      <c r="AF202" s="206"/>
    </row>
    <row r="203" spans="32:32" ht="13.2">
      <c r="AF203" s="206"/>
    </row>
    <row r="204" spans="32:32" ht="13.2">
      <c r="AF204" s="206"/>
    </row>
    <row r="205" spans="32:32" ht="13.2">
      <c r="AF205" s="206"/>
    </row>
    <row r="206" spans="32:32" ht="13.2">
      <c r="AF206" s="206"/>
    </row>
    <row r="207" spans="32:32" ht="13.2">
      <c r="AF207" s="206"/>
    </row>
    <row r="208" spans="32:32" ht="13.2">
      <c r="AF208" s="206"/>
    </row>
    <row r="209" spans="32:32" ht="13.2">
      <c r="AF209" s="206"/>
    </row>
    <row r="210" spans="32:32" ht="13.2">
      <c r="AF210" s="206"/>
    </row>
    <row r="211" spans="32:32" ht="13.2">
      <c r="AF211" s="206"/>
    </row>
    <row r="212" spans="32:32" ht="13.2">
      <c r="AF212" s="206"/>
    </row>
    <row r="213" spans="32:32" ht="13.2">
      <c r="AF213" s="206"/>
    </row>
    <row r="214" spans="32:32" ht="13.2">
      <c r="AF214" s="206"/>
    </row>
    <row r="215" spans="32:32" ht="13.2">
      <c r="AF215" s="206"/>
    </row>
    <row r="216" spans="32:32" ht="13.2">
      <c r="AF216" s="206"/>
    </row>
    <row r="217" spans="32:32" ht="13.2">
      <c r="AF217" s="206"/>
    </row>
    <row r="218" spans="32:32" ht="13.2">
      <c r="AF218" s="206"/>
    </row>
    <row r="219" spans="32:32" ht="13.2">
      <c r="AF219" s="206"/>
    </row>
    <row r="220" spans="32:32" ht="13.2">
      <c r="AF220" s="206"/>
    </row>
    <row r="221" spans="32:32" ht="13.2">
      <c r="AF221" s="206"/>
    </row>
    <row r="222" spans="32:32" ht="13.2">
      <c r="AF222" s="206"/>
    </row>
    <row r="223" spans="32:32" ht="13.2">
      <c r="AF223" s="206"/>
    </row>
    <row r="224" spans="32:32" ht="13.2">
      <c r="AF224" s="206"/>
    </row>
    <row r="225" spans="32:32" ht="13.2">
      <c r="AF225" s="206"/>
    </row>
    <row r="226" spans="32:32" ht="13.2">
      <c r="AF226" s="206"/>
    </row>
    <row r="227" spans="32:32" ht="13.2">
      <c r="AF227" s="206"/>
    </row>
    <row r="228" spans="32:32" ht="13.2">
      <c r="AF228" s="206"/>
    </row>
    <row r="229" spans="32:32" ht="13.2">
      <c r="AF229" s="206"/>
    </row>
    <row r="230" spans="32:32" ht="13.2">
      <c r="AF230" s="206"/>
    </row>
    <row r="231" spans="32:32" ht="13.2">
      <c r="AF231" s="206"/>
    </row>
    <row r="232" spans="32:32" ht="13.2">
      <c r="AF232" s="206"/>
    </row>
    <row r="233" spans="32:32" ht="13.2">
      <c r="AF233" s="206"/>
    </row>
    <row r="234" spans="32:32" ht="13.2">
      <c r="AF234" s="206"/>
    </row>
    <row r="235" spans="32:32" ht="13.2">
      <c r="AF235" s="206"/>
    </row>
    <row r="236" spans="32:32" ht="13.2">
      <c r="AF236" s="206"/>
    </row>
    <row r="237" spans="32:32" ht="13.2">
      <c r="AF237" s="206"/>
    </row>
    <row r="238" spans="32:32" ht="13.2">
      <c r="AF238" s="206"/>
    </row>
    <row r="239" spans="32:32" ht="13.2">
      <c r="AF239" s="206"/>
    </row>
    <row r="240" spans="32:32" ht="13.2">
      <c r="AF240" s="206"/>
    </row>
    <row r="241" spans="32:32" ht="13.2">
      <c r="AF241" s="206"/>
    </row>
    <row r="242" spans="32:32" ht="13.2">
      <c r="AF242" s="206"/>
    </row>
    <row r="243" spans="32:32" ht="13.2">
      <c r="AF243" s="206"/>
    </row>
    <row r="244" spans="32:32" ht="13.2">
      <c r="AF244" s="206"/>
    </row>
    <row r="245" spans="32:32" ht="13.2">
      <c r="AF245" s="206"/>
    </row>
    <row r="246" spans="32:32" ht="13.2">
      <c r="AF246" s="206"/>
    </row>
    <row r="247" spans="32:32" ht="13.2">
      <c r="AF247" s="206"/>
    </row>
    <row r="248" spans="32:32" ht="13.2">
      <c r="AF248" s="206"/>
    </row>
    <row r="249" spans="32:32" ht="13.2">
      <c r="AF249" s="206"/>
    </row>
    <row r="250" spans="32:32" ht="13.2">
      <c r="AF250" s="206"/>
    </row>
    <row r="251" spans="32:32" ht="13.2">
      <c r="AF251" s="206"/>
    </row>
    <row r="252" spans="32:32" ht="13.2">
      <c r="AF252" s="206"/>
    </row>
    <row r="253" spans="32:32" ht="13.2">
      <c r="AF253" s="206"/>
    </row>
    <row r="254" spans="32:32" ht="13.2">
      <c r="AF254" s="206"/>
    </row>
    <row r="255" spans="32:32" ht="13.2">
      <c r="AF255" s="206"/>
    </row>
    <row r="256" spans="32:32" ht="13.2">
      <c r="AF256" s="206"/>
    </row>
    <row r="257" spans="32:32" ht="13.2">
      <c r="AF257" s="206"/>
    </row>
    <row r="258" spans="32:32" ht="13.2">
      <c r="AF258" s="206"/>
    </row>
    <row r="259" spans="32:32" ht="13.2">
      <c r="AF259" s="206"/>
    </row>
    <row r="260" spans="32:32" ht="13.2">
      <c r="AF260" s="206"/>
    </row>
    <row r="261" spans="32:32" ht="13.2">
      <c r="AF261" s="206"/>
    </row>
    <row r="262" spans="32:32" ht="13.2">
      <c r="AF262" s="206"/>
    </row>
    <row r="263" spans="32:32" ht="13.2">
      <c r="AF263" s="206"/>
    </row>
    <row r="264" spans="32:32" ht="13.2">
      <c r="AF264" s="206"/>
    </row>
    <row r="265" spans="32:32" ht="13.2">
      <c r="AF265" s="206"/>
    </row>
    <row r="266" spans="32:32" ht="13.2">
      <c r="AF266" s="206"/>
    </row>
    <row r="267" spans="32:32" ht="13.2">
      <c r="AF267" s="206"/>
    </row>
    <row r="268" spans="32:32" ht="13.2">
      <c r="AF268" s="206"/>
    </row>
    <row r="269" spans="32:32" ht="13.2">
      <c r="AF269" s="206"/>
    </row>
    <row r="270" spans="32:32" ht="13.2">
      <c r="AF270" s="206"/>
    </row>
    <row r="271" spans="32:32" ht="13.2">
      <c r="AF271" s="206"/>
    </row>
    <row r="272" spans="32:32" ht="13.2">
      <c r="AF272" s="206"/>
    </row>
    <row r="273" spans="32:32" ht="13.2">
      <c r="AF273" s="206"/>
    </row>
    <row r="274" spans="32:32" ht="13.2">
      <c r="AF274" s="206"/>
    </row>
    <row r="275" spans="32:32" ht="13.2">
      <c r="AF275" s="206"/>
    </row>
    <row r="276" spans="32:32" ht="13.2">
      <c r="AF276" s="206"/>
    </row>
    <row r="277" spans="32:32" ht="13.2">
      <c r="AF277" s="206"/>
    </row>
    <row r="278" spans="32:32" ht="13.2">
      <c r="AF278" s="206"/>
    </row>
    <row r="279" spans="32:32" ht="13.2">
      <c r="AF279" s="206"/>
    </row>
    <row r="280" spans="32:32" ht="13.2">
      <c r="AF280" s="206"/>
    </row>
    <row r="281" spans="32:32" ht="13.2">
      <c r="AF281" s="206"/>
    </row>
    <row r="282" spans="32:32" ht="13.2">
      <c r="AF282" s="206"/>
    </row>
    <row r="283" spans="32:32" ht="13.2">
      <c r="AF283" s="206"/>
    </row>
    <row r="284" spans="32:32" ht="13.2">
      <c r="AF284" s="206"/>
    </row>
    <row r="285" spans="32:32" ht="13.2">
      <c r="AF285" s="206"/>
    </row>
    <row r="286" spans="32:32" ht="13.2">
      <c r="AF286" s="206"/>
    </row>
    <row r="287" spans="32:32" ht="13.2">
      <c r="AF287" s="206"/>
    </row>
    <row r="288" spans="32:32" ht="13.2">
      <c r="AF288" s="206"/>
    </row>
    <row r="289" spans="32:32" ht="13.2">
      <c r="AF289" s="206"/>
    </row>
    <row r="290" spans="32:32" ht="13.2">
      <c r="AF290" s="206"/>
    </row>
    <row r="291" spans="32:32" ht="13.2">
      <c r="AF291" s="206"/>
    </row>
    <row r="292" spans="32:32" ht="13.2">
      <c r="AF292" s="206"/>
    </row>
    <row r="293" spans="32:32" ht="13.2">
      <c r="AF293" s="206"/>
    </row>
    <row r="294" spans="32:32" ht="13.2">
      <c r="AF294" s="206"/>
    </row>
    <row r="295" spans="32:32" ht="13.2">
      <c r="AF295" s="206"/>
    </row>
    <row r="296" spans="32:32" ht="13.2">
      <c r="AF296" s="206"/>
    </row>
    <row r="297" spans="32:32" ht="13.2">
      <c r="AF297" s="206"/>
    </row>
    <row r="298" spans="32:32" ht="13.2">
      <c r="AF298" s="206"/>
    </row>
    <row r="299" spans="32:32" ht="13.2">
      <c r="AF299" s="206"/>
    </row>
    <row r="300" spans="32:32" ht="13.2">
      <c r="AF300" s="206"/>
    </row>
    <row r="301" spans="32:32" ht="13.2">
      <c r="AF301" s="206"/>
    </row>
    <row r="302" spans="32:32" ht="13.2">
      <c r="AF302" s="206"/>
    </row>
    <row r="303" spans="32:32" ht="13.2">
      <c r="AF303" s="206"/>
    </row>
    <row r="304" spans="32:32" ht="13.2">
      <c r="AF304" s="206"/>
    </row>
    <row r="305" spans="32:32" ht="13.2">
      <c r="AF305" s="206"/>
    </row>
    <row r="306" spans="32:32" ht="13.2">
      <c r="AF306" s="206"/>
    </row>
    <row r="307" spans="32:32" ht="13.2">
      <c r="AF307" s="206"/>
    </row>
    <row r="308" spans="32:32" ht="13.2">
      <c r="AF308" s="206"/>
    </row>
    <row r="309" spans="32:32" ht="13.2">
      <c r="AF309" s="206"/>
    </row>
    <row r="310" spans="32:32" ht="13.2">
      <c r="AF310" s="206"/>
    </row>
    <row r="311" spans="32:32" ht="13.2">
      <c r="AF311" s="206"/>
    </row>
    <row r="312" spans="32:32" ht="13.2">
      <c r="AF312" s="206"/>
    </row>
    <row r="313" spans="32:32" ht="13.2">
      <c r="AF313" s="206"/>
    </row>
    <row r="314" spans="32:32" ht="13.2">
      <c r="AF314" s="206"/>
    </row>
    <row r="315" spans="32:32" ht="13.2">
      <c r="AF315" s="206"/>
    </row>
    <row r="316" spans="32:32" ht="13.2">
      <c r="AF316" s="206"/>
    </row>
    <row r="317" spans="32:32" ht="13.2">
      <c r="AF317" s="206"/>
    </row>
    <row r="318" spans="32:32" ht="13.2">
      <c r="AF318" s="206"/>
    </row>
    <row r="319" spans="32:32" ht="13.2">
      <c r="AF319" s="206"/>
    </row>
    <row r="320" spans="32:32" ht="13.2">
      <c r="AF320" s="206"/>
    </row>
    <row r="321" spans="32:32" ht="13.2">
      <c r="AF321" s="206"/>
    </row>
    <row r="322" spans="32:32" ht="13.2">
      <c r="AF322" s="206"/>
    </row>
    <row r="323" spans="32:32" ht="13.2">
      <c r="AF323" s="206"/>
    </row>
    <row r="324" spans="32:32" ht="13.2">
      <c r="AF324" s="206"/>
    </row>
    <row r="325" spans="32:32" ht="13.2">
      <c r="AF325" s="206"/>
    </row>
    <row r="326" spans="32:32" ht="13.2">
      <c r="AF326" s="206"/>
    </row>
    <row r="327" spans="32:32" ht="13.2">
      <c r="AF327" s="206"/>
    </row>
    <row r="328" spans="32:32" ht="13.2">
      <c r="AF328" s="206"/>
    </row>
    <row r="329" spans="32:32" ht="13.2">
      <c r="AF329" s="206"/>
    </row>
    <row r="330" spans="32:32" ht="13.2">
      <c r="AF330" s="206"/>
    </row>
    <row r="331" spans="32:32" ht="13.2">
      <c r="AF331" s="206"/>
    </row>
    <row r="332" spans="32:32" ht="13.2">
      <c r="AF332" s="206"/>
    </row>
    <row r="333" spans="32:32" ht="13.2">
      <c r="AF333" s="206"/>
    </row>
    <row r="334" spans="32:32" ht="13.2">
      <c r="AF334" s="206"/>
    </row>
    <row r="335" spans="32:32" ht="13.2">
      <c r="AF335" s="206"/>
    </row>
    <row r="336" spans="32:32" ht="13.2">
      <c r="AF336" s="206"/>
    </row>
    <row r="337" spans="32:32" ht="13.2">
      <c r="AF337" s="206"/>
    </row>
    <row r="338" spans="32:32" ht="13.2">
      <c r="AF338" s="206"/>
    </row>
    <row r="339" spans="32:32" ht="13.2">
      <c r="AF339" s="206"/>
    </row>
    <row r="340" spans="32:32" ht="13.2">
      <c r="AF340" s="206"/>
    </row>
    <row r="341" spans="32:32" ht="13.2">
      <c r="AF341" s="206"/>
    </row>
    <row r="342" spans="32:32" ht="13.2">
      <c r="AF342" s="206"/>
    </row>
    <row r="343" spans="32:32" ht="13.2">
      <c r="AF343" s="206"/>
    </row>
    <row r="344" spans="32:32" ht="13.2">
      <c r="AF344" s="206"/>
    </row>
    <row r="345" spans="32:32" ht="13.2">
      <c r="AF345" s="206"/>
    </row>
    <row r="346" spans="32:32" ht="13.2">
      <c r="AF346" s="206"/>
    </row>
    <row r="347" spans="32:32" ht="13.2">
      <c r="AF347" s="206"/>
    </row>
    <row r="348" spans="32:32" ht="13.2">
      <c r="AF348" s="206"/>
    </row>
    <row r="349" spans="32:32" ht="13.2">
      <c r="AF349" s="206"/>
    </row>
    <row r="350" spans="32:32" ht="13.2">
      <c r="AF350" s="206"/>
    </row>
    <row r="351" spans="32:32" ht="13.2">
      <c r="AF351" s="206"/>
    </row>
    <row r="352" spans="32:32" ht="13.2">
      <c r="AF352" s="206"/>
    </row>
    <row r="353" spans="32:32" ht="13.2">
      <c r="AF353" s="206"/>
    </row>
    <row r="354" spans="32:32" ht="13.2">
      <c r="AF354" s="206"/>
    </row>
    <row r="355" spans="32:32" ht="13.2">
      <c r="AF355" s="206"/>
    </row>
    <row r="356" spans="32:32" ht="13.2">
      <c r="AF356" s="206"/>
    </row>
    <row r="357" spans="32:32" ht="13.2">
      <c r="AF357" s="206"/>
    </row>
    <row r="358" spans="32:32" ht="13.2">
      <c r="AF358" s="206"/>
    </row>
    <row r="359" spans="32:32" ht="13.2">
      <c r="AF359" s="206"/>
    </row>
    <row r="360" spans="32:32" ht="13.2">
      <c r="AF360" s="206"/>
    </row>
    <row r="361" spans="32:32" ht="13.2">
      <c r="AF361" s="206"/>
    </row>
    <row r="362" spans="32:32" ht="13.2">
      <c r="AF362" s="206"/>
    </row>
    <row r="363" spans="32:32" ht="13.2">
      <c r="AF363" s="206"/>
    </row>
    <row r="364" spans="32:32" ht="13.2">
      <c r="AF364" s="206"/>
    </row>
    <row r="365" spans="32:32" ht="13.2">
      <c r="AF365" s="206"/>
    </row>
    <row r="366" spans="32:32" ht="13.2">
      <c r="AF366" s="206"/>
    </row>
    <row r="367" spans="32:32" ht="13.2">
      <c r="AF367" s="206"/>
    </row>
    <row r="368" spans="32:32" ht="13.2">
      <c r="AF368" s="206"/>
    </row>
    <row r="369" spans="32:32" ht="13.2">
      <c r="AF369" s="206"/>
    </row>
    <row r="370" spans="32:32" ht="13.2">
      <c r="AF370" s="206"/>
    </row>
    <row r="371" spans="32:32" ht="13.2">
      <c r="AF371" s="206"/>
    </row>
    <row r="372" spans="32:32" ht="13.2">
      <c r="AF372" s="206"/>
    </row>
    <row r="373" spans="32:32" ht="13.2">
      <c r="AF373" s="206"/>
    </row>
    <row r="374" spans="32:32" ht="13.2">
      <c r="AF374" s="206"/>
    </row>
    <row r="375" spans="32:32" ht="13.2">
      <c r="AF375" s="206"/>
    </row>
    <row r="376" spans="32:32" ht="13.2">
      <c r="AF376" s="206"/>
    </row>
    <row r="377" spans="32:32" ht="13.2">
      <c r="AF377" s="206"/>
    </row>
    <row r="378" spans="32:32" ht="13.2">
      <c r="AF378" s="206"/>
    </row>
    <row r="379" spans="32:32" ht="13.2">
      <c r="AF379" s="206"/>
    </row>
    <row r="380" spans="32:32" ht="13.2">
      <c r="AF380" s="206"/>
    </row>
    <row r="381" spans="32:32" ht="13.2">
      <c r="AF381" s="206"/>
    </row>
    <row r="382" spans="32:32" ht="13.2">
      <c r="AF382" s="206"/>
    </row>
    <row r="383" spans="32:32" ht="13.2">
      <c r="AF383" s="206"/>
    </row>
    <row r="384" spans="32:32" ht="13.2">
      <c r="AF384" s="206"/>
    </row>
    <row r="385" spans="32:32" ht="13.2">
      <c r="AF385" s="206"/>
    </row>
    <row r="386" spans="32:32" ht="13.2">
      <c r="AF386" s="206"/>
    </row>
    <row r="387" spans="32:32" ht="13.2">
      <c r="AF387" s="206"/>
    </row>
    <row r="388" spans="32:32" ht="13.2">
      <c r="AF388" s="206"/>
    </row>
    <row r="389" spans="32:32" ht="13.2">
      <c r="AF389" s="206"/>
    </row>
    <row r="390" spans="32:32" ht="13.2">
      <c r="AF390" s="206"/>
    </row>
    <row r="391" spans="32:32" ht="13.2">
      <c r="AF391" s="206"/>
    </row>
    <row r="392" spans="32:32" ht="13.2">
      <c r="AF392" s="206"/>
    </row>
    <row r="393" spans="32:32" ht="13.2">
      <c r="AF393" s="206"/>
    </row>
    <row r="394" spans="32:32" ht="13.2">
      <c r="AF394" s="206"/>
    </row>
    <row r="395" spans="32:32" ht="13.2">
      <c r="AF395" s="206"/>
    </row>
    <row r="396" spans="32:32" ht="13.2">
      <c r="AF396" s="206"/>
    </row>
    <row r="397" spans="32:32" ht="13.2">
      <c r="AF397" s="206"/>
    </row>
    <row r="398" spans="32:32" ht="13.2">
      <c r="AF398" s="206"/>
    </row>
    <row r="399" spans="32:32" ht="13.2">
      <c r="AF399" s="206"/>
    </row>
    <row r="400" spans="32:32" ht="13.2">
      <c r="AF400" s="206"/>
    </row>
    <row r="401" spans="32:32" ht="13.2">
      <c r="AF401" s="206"/>
    </row>
    <row r="402" spans="32:32" ht="13.2">
      <c r="AF402" s="206"/>
    </row>
    <row r="403" spans="32:32" ht="13.2">
      <c r="AF403" s="206"/>
    </row>
    <row r="404" spans="32:32" ht="13.2">
      <c r="AF404" s="206"/>
    </row>
    <row r="405" spans="32:32" ht="13.2">
      <c r="AF405" s="206"/>
    </row>
    <row r="406" spans="32:32" ht="13.2">
      <c r="AF406" s="206"/>
    </row>
    <row r="407" spans="32:32" ht="13.2">
      <c r="AF407" s="206"/>
    </row>
    <row r="408" spans="32:32" ht="13.2">
      <c r="AF408" s="206"/>
    </row>
    <row r="409" spans="32:32" ht="13.2">
      <c r="AF409" s="206"/>
    </row>
    <row r="410" spans="32:32" ht="13.2">
      <c r="AF410" s="206"/>
    </row>
    <row r="411" spans="32:32" ht="13.2">
      <c r="AF411" s="206"/>
    </row>
    <row r="412" spans="32:32" ht="13.2">
      <c r="AF412" s="206"/>
    </row>
    <row r="413" spans="32:32" ht="13.2">
      <c r="AF413" s="206"/>
    </row>
    <row r="414" spans="32:32" ht="13.2">
      <c r="AF414" s="206"/>
    </row>
    <row r="415" spans="32:32" ht="13.2">
      <c r="AF415" s="206"/>
    </row>
    <row r="416" spans="32:32" ht="13.2">
      <c r="AF416" s="206"/>
    </row>
    <row r="417" spans="32:32" ht="13.2">
      <c r="AF417" s="206"/>
    </row>
    <row r="418" spans="32:32" ht="13.2">
      <c r="AF418" s="206"/>
    </row>
    <row r="419" spans="32:32" ht="13.2">
      <c r="AF419" s="206"/>
    </row>
    <row r="420" spans="32:32" ht="13.2">
      <c r="AF420" s="206"/>
    </row>
    <row r="421" spans="32:32" ht="13.2">
      <c r="AF421" s="206"/>
    </row>
    <row r="422" spans="32:32" ht="13.2">
      <c r="AF422" s="206"/>
    </row>
    <row r="423" spans="32:32" ht="13.2">
      <c r="AF423" s="206"/>
    </row>
    <row r="424" spans="32:32" ht="13.2">
      <c r="AF424" s="206"/>
    </row>
    <row r="425" spans="32:32" ht="13.2">
      <c r="AF425" s="206"/>
    </row>
    <row r="426" spans="32:32" ht="13.2">
      <c r="AF426" s="206"/>
    </row>
    <row r="427" spans="32:32" ht="13.2">
      <c r="AF427" s="206"/>
    </row>
    <row r="428" spans="32:32" ht="13.2">
      <c r="AF428" s="206"/>
    </row>
    <row r="429" spans="32:32" ht="13.2">
      <c r="AF429" s="206"/>
    </row>
    <row r="430" spans="32:32" ht="13.2">
      <c r="AF430" s="206"/>
    </row>
    <row r="431" spans="32:32" ht="13.2">
      <c r="AF431" s="206"/>
    </row>
    <row r="432" spans="32:32" ht="13.2">
      <c r="AF432" s="206"/>
    </row>
    <row r="433" spans="32:32" ht="13.2">
      <c r="AF433" s="206"/>
    </row>
    <row r="434" spans="32:32" ht="13.2">
      <c r="AF434" s="206"/>
    </row>
    <row r="435" spans="32:32" ht="13.2">
      <c r="AF435" s="206"/>
    </row>
    <row r="436" spans="32:32" ht="13.2">
      <c r="AF436" s="206"/>
    </row>
    <row r="437" spans="32:32" ht="13.2">
      <c r="AF437" s="206"/>
    </row>
    <row r="438" spans="32:32" ht="13.2">
      <c r="AF438" s="206"/>
    </row>
    <row r="439" spans="32:32" ht="13.2">
      <c r="AF439" s="206"/>
    </row>
    <row r="440" spans="32:32" ht="13.2">
      <c r="AF440" s="206"/>
    </row>
    <row r="441" spans="32:32" ht="13.2">
      <c r="AF441" s="206"/>
    </row>
    <row r="442" spans="32:32" ht="13.2">
      <c r="AF442" s="206"/>
    </row>
    <row r="443" spans="32:32" ht="13.2">
      <c r="AF443" s="206"/>
    </row>
    <row r="444" spans="32:32" ht="13.2">
      <c r="AF444" s="206"/>
    </row>
    <row r="445" spans="32:32" ht="13.2">
      <c r="AF445" s="206"/>
    </row>
    <row r="446" spans="32:32" ht="13.2">
      <c r="AF446" s="206"/>
    </row>
    <row r="447" spans="32:32" ht="13.2">
      <c r="AF447" s="206"/>
    </row>
    <row r="448" spans="32:32" ht="13.2">
      <c r="AF448" s="206"/>
    </row>
    <row r="449" spans="32:32" ht="13.2">
      <c r="AF449" s="206"/>
    </row>
    <row r="450" spans="32:32" ht="13.2">
      <c r="AF450" s="206"/>
    </row>
    <row r="451" spans="32:32" ht="13.2">
      <c r="AF451" s="206"/>
    </row>
    <row r="452" spans="32:32" ht="13.2">
      <c r="AF452" s="206"/>
    </row>
    <row r="453" spans="32:32" ht="13.2">
      <c r="AF453" s="206"/>
    </row>
    <row r="454" spans="32:32" ht="13.2">
      <c r="AF454" s="206"/>
    </row>
    <row r="455" spans="32:32" ht="13.2">
      <c r="AF455" s="206"/>
    </row>
    <row r="456" spans="32:32" ht="13.2">
      <c r="AF456" s="206"/>
    </row>
    <row r="457" spans="32:32" ht="13.2">
      <c r="AF457" s="206"/>
    </row>
    <row r="458" spans="32:32" ht="13.2">
      <c r="AF458" s="206"/>
    </row>
    <row r="459" spans="32:32" ht="13.2">
      <c r="AF459" s="206"/>
    </row>
    <row r="460" spans="32:32" ht="13.2">
      <c r="AF460" s="206"/>
    </row>
    <row r="461" spans="32:32" ht="13.2">
      <c r="AF461" s="206"/>
    </row>
    <row r="462" spans="32:32" ht="13.2">
      <c r="AF462" s="206"/>
    </row>
    <row r="463" spans="32:32" ht="13.2">
      <c r="AF463" s="206"/>
    </row>
    <row r="464" spans="32:32" ht="13.2">
      <c r="AF464" s="206"/>
    </row>
    <row r="465" spans="32:32" ht="13.2">
      <c r="AF465" s="206"/>
    </row>
    <row r="466" spans="32:32" ht="13.2">
      <c r="AF466" s="206"/>
    </row>
    <row r="467" spans="32:32" ht="13.2">
      <c r="AF467" s="206"/>
    </row>
    <row r="468" spans="32:32" ht="13.2">
      <c r="AF468" s="206"/>
    </row>
    <row r="469" spans="32:32" ht="13.2">
      <c r="AF469" s="206"/>
    </row>
    <row r="470" spans="32:32" ht="13.2">
      <c r="AF470" s="206"/>
    </row>
    <row r="471" spans="32:32" ht="13.2">
      <c r="AF471" s="206"/>
    </row>
    <row r="472" spans="32:32" ht="13.2">
      <c r="AF472" s="206"/>
    </row>
    <row r="473" spans="32:32" ht="13.2">
      <c r="AF473" s="206"/>
    </row>
    <row r="474" spans="32:32" ht="13.2">
      <c r="AF474" s="206"/>
    </row>
    <row r="475" spans="32:32" ht="13.2">
      <c r="AF475" s="206"/>
    </row>
    <row r="476" spans="32:32" ht="13.2">
      <c r="AF476" s="206"/>
    </row>
    <row r="477" spans="32:32" ht="13.2">
      <c r="AF477" s="206"/>
    </row>
    <row r="478" spans="32:32" ht="13.2">
      <c r="AF478" s="206"/>
    </row>
    <row r="479" spans="32:32" ht="13.2">
      <c r="AF479" s="206"/>
    </row>
    <row r="480" spans="32:32" ht="13.2">
      <c r="AF480" s="206"/>
    </row>
    <row r="481" spans="32:32" ht="13.2">
      <c r="AF481" s="206"/>
    </row>
    <row r="482" spans="32:32" ht="13.2">
      <c r="AF482" s="206"/>
    </row>
    <row r="483" spans="32:32" ht="13.2">
      <c r="AF483" s="206"/>
    </row>
    <row r="484" spans="32:32" ht="13.2">
      <c r="AF484" s="206"/>
    </row>
    <row r="485" spans="32:32" ht="13.2">
      <c r="AF485" s="206"/>
    </row>
    <row r="486" spans="32:32" ht="13.2">
      <c r="AF486" s="206"/>
    </row>
    <row r="487" spans="32:32" ht="13.2">
      <c r="AF487" s="206"/>
    </row>
    <row r="488" spans="32:32" ht="13.2">
      <c r="AF488" s="206"/>
    </row>
    <row r="489" spans="32:32" ht="13.2">
      <c r="AF489" s="206"/>
    </row>
    <row r="490" spans="32:32" ht="13.2">
      <c r="AF490" s="206"/>
    </row>
    <row r="491" spans="32:32" ht="13.2">
      <c r="AF491" s="206"/>
    </row>
    <row r="492" spans="32:32" ht="13.2">
      <c r="AF492" s="206"/>
    </row>
    <row r="493" spans="32:32" ht="13.2">
      <c r="AF493" s="206"/>
    </row>
    <row r="494" spans="32:32" ht="13.2">
      <c r="AF494" s="206"/>
    </row>
    <row r="495" spans="32:32" ht="13.2">
      <c r="AF495" s="206"/>
    </row>
    <row r="496" spans="32:32" ht="13.2">
      <c r="AF496" s="206"/>
    </row>
    <row r="497" spans="32:32" ht="13.2">
      <c r="AF497" s="206"/>
    </row>
    <row r="498" spans="32:32" ht="13.2">
      <c r="AF498" s="206"/>
    </row>
    <row r="499" spans="32:32" ht="13.2">
      <c r="AF499" s="206"/>
    </row>
    <row r="500" spans="32:32" ht="13.2">
      <c r="AF500" s="206"/>
    </row>
    <row r="501" spans="32:32" ht="13.2">
      <c r="AF501" s="206"/>
    </row>
    <row r="502" spans="32:32" ht="13.2">
      <c r="AF502" s="206"/>
    </row>
    <row r="503" spans="32:32" ht="13.2">
      <c r="AF503" s="206"/>
    </row>
    <row r="504" spans="32:32" ht="13.2">
      <c r="AF504" s="206"/>
    </row>
    <row r="505" spans="32:32" ht="13.2">
      <c r="AF505" s="206"/>
    </row>
    <row r="506" spans="32:32" ht="13.2">
      <c r="AF506" s="206"/>
    </row>
    <row r="507" spans="32:32" ht="13.2">
      <c r="AF507" s="206"/>
    </row>
    <row r="508" spans="32:32" ht="13.2">
      <c r="AF508" s="206"/>
    </row>
    <row r="509" spans="32:32" ht="13.2">
      <c r="AF509" s="206"/>
    </row>
    <row r="510" spans="32:32" ht="13.2">
      <c r="AF510" s="206"/>
    </row>
    <row r="511" spans="32:32" ht="13.2">
      <c r="AF511" s="206"/>
    </row>
    <row r="512" spans="32:32" ht="13.2">
      <c r="AF512" s="206"/>
    </row>
    <row r="513" spans="32:32" ht="13.2">
      <c r="AF513" s="206"/>
    </row>
    <row r="514" spans="32:32" ht="13.2">
      <c r="AF514" s="206"/>
    </row>
    <row r="515" spans="32:32" ht="13.2">
      <c r="AF515" s="206"/>
    </row>
    <row r="516" spans="32:32" ht="13.2">
      <c r="AF516" s="206"/>
    </row>
    <row r="517" spans="32:32" ht="13.2">
      <c r="AF517" s="206"/>
    </row>
    <row r="518" spans="32:32" ht="13.2">
      <c r="AF518" s="206"/>
    </row>
    <row r="519" spans="32:32" ht="13.2">
      <c r="AF519" s="206"/>
    </row>
    <row r="520" spans="32:32" ht="13.2">
      <c r="AF520" s="206"/>
    </row>
    <row r="521" spans="32:32" ht="13.2">
      <c r="AF521" s="206"/>
    </row>
    <row r="522" spans="32:32" ht="13.2">
      <c r="AF522" s="206"/>
    </row>
    <row r="523" spans="32:32" ht="13.2">
      <c r="AF523" s="206"/>
    </row>
    <row r="524" spans="32:32" ht="13.2">
      <c r="AF524" s="206"/>
    </row>
    <row r="525" spans="32:32" ht="13.2">
      <c r="AF525" s="206"/>
    </row>
    <row r="526" spans="32:32" ht="13.2">
      <c r="AF526" s="206"/>
    </row>
    <row r="527" spans="32:32" ht="13.2">
      <c r="AF527" s="206"/>
    </row>
    <row r="528" spans="32:32" ht="13.2">
      <c r="AF528" s="206"/>
    </row>
    <row r="529" spans="32:32" ht="13.2">
      <c r="AF529" s="206"/>
    </row>
    <row r="530" spans="32:32" ht="13.2">
      <c r="AF530" s="206"/>
    </row>
    <row r="531" spans="32:32" ht="13.2">
      <c r="AF531" s="206"/>
    </row>
    <row r="532" spans="32:32" ht="13.2">
      <c r="AF532" s="206"/>
    </row>
    <row r="533" spans="32:32" ht="13.2">
      <c r="AF533" s="206"/>
    </row>
    <row r="534" spans="32:32" ht="13.2">
      <c r="AF534" s="206"/>
    </row>
    <row r="535" spans="32:32" ht="13.2">
      <c r="AF535" s="206"/>
    </row>
    <row r="536" spans="32:32" ht="13.2">
      <c r="AF536" s="206"/>
    </row>
    <row r="537" spans="32:32" ht="13.2">
      <c r="AF537" s="206"/>
    </row>
    <row r="538" spans="32:32" ht="13.2">
      <c r="AF538" s="206"/>
    </row>
    <row r="539" spans="32:32" ht="13.2">
      <c r="AF539" s="206"/>
    </row>
    <row r="540" spans="32:32" ht="13.2">
      <c r="AF540" s="206"/>
    </row>
    <row r="541" spans="32:32" ht="13.2">
      <c r="AF541" s="206"/>
    </row>
    <row r="542" spans="32:32" ht="13.2">
      <c r="AF542" s="206"/>
    </row>
    <row r="543" spans="32:32" ht="13.2">
      <c r="AF543" s="206"/>
    </row>
    <row r="544" spans="32:32" ht="13.2">
      <c r="AF544" s="206"/>
    </row>
    <row r="545" spans="32:32" ht="13.2">
      <c r="AF545" s="206"/>
    </row>
    <row r="546" spans="32:32" ht="13.2">
      <c r="AF546" s="206"/>
    </row>
    <row r="547" spans="32:32" ht="13.2">
      <c r="AF547" s="206"/>
    </row>
    <row r="548" spans="32:32" ht="13.2">
      <c r="AF548" s="206"/>
    </row>
    <row r="549" spans="32:32" ht="13.2">
      <c r="AF549" s="206"/>
    </row>
    <row r="550" spans="32:32" ht="13.2">
      <c r="AF550" s="206"/>
    </row>
    <row r="551" spans="32:32" ht="13.2">
      <c r="AF551" s="206"/>
    </row>
    <row r="552" spans="32:32" ht="13.2">
      <c r="AF552" s="206"/>
    </row>
    <row r="553" spans="32:32" ht="13.2">
      <c r="AF553" s="206"/>
    </row>
    <row r="554" spans="32:32" ht="13.2">
      <c r="AF554" s="206"/>
    </row>
    <row r="555" spans="32:32" ht="13.2">
      <c r="AF555" s="206"/>
    </row>
    <row r="556" spans="32:32" ht="13.2">
      <c r="AF556" s="206"/>
    </row>
    <row r="557" spans="32:32" ht="13.2">
      <c r="AF557" s="206"/>
    </row>
    <row r="558" spans="32:32" ht="13.2">
      <c r="AF558" s="206"/>
    </row>
    <row r="559" spans="32:32" ht="13.2">
      <c r="AF559" s="206"/>
    </row>
    <row r="560" spans="32:32" ht="13.2">
      <c r="AF560" s="206"/>
    </row>
    <row r="561" spans="32:32" ht="13.2">
      <c r="AF561" s="206"/>
    </row>
    <row r="562" spans="32:32" ht="13.2">
      <c r="AF562" s="206"/>
    </row>
    <row r="563" spans="32:32" ht="13.2">
      <c r="AF563" s="206"/>
    </row>
    <row r="564" spans="32:32" ht="13.2">
      <c r="AF564" s="206"/>
    </row>
    <row r="565" spans="32:32" ht="13.2">
      <c r="AF565" s="206"/>
    </row>
    <row r="566" spans="32:32" ht="13.2">
      <c r="AF566" s="206"/>
    </row>
    <row r="567" spans="32:32" ht="13.2">
      <c r="AF567" s="206"/>
    </row>
    <row r="568" spans="32:32" ht="13.2">
      <c r="AF568" s="206"/>
    </row>
    <row r="569" spans="32:32" ht="13.2">
      <c r="AF569" s="206"/>
    </row>
    <row r="570" spans="32:32" ht="13.2">
      <c r="AF570" s="206"/>
    </row>
    <row r="571" spans="32:32" ht="13.2">
      <c r="AF571" s="206"/>
    </row>
    <row r="572" spans="32:32" ht="13.2">
      <c r="AF572" s="206"/>
    </row>
    <row r="573" spans="32:32" ht="13.2">
      <c r="AF573" s="206"/>
    </row>
    <row r="574" spans="32:32" ht="13.2">
      <c r="AF574" s="206"/>
    </row>
    <row r="575" spans="32:32" ht="13.2">
      <c r="AF575" s="206"/>
    </row>
    <row r="576" spans="32:32" ht="13.2">
      <c r="AF576" s="206"/>
    </row>
    <row r="577" spans="32:32" ht="13.2">
      <c r="AF577" s="206"/>
    </row>
    <row r="578" spans="32:32" ht="13.2">
      <c r="AF578" s="206"/>
    </row>
    <row r="579" spans="32:32" ht="13.2">
      <c r="AF579" s="206"/>
    </row>
    <row r="580" spans="32:32" ht="13.2">
      <c r="AF580" s="206"/>
    </row>
    <row r="581" spans="32:32" ht="13.2">
      <c r="AF581" s="206"/>
    </row>
    <row r="582" spans="32:32" ht="13.2">
      <c r="AF582" s="206"/>
    </row>
    <row r="583" spans="32:32" ht="13.2">
      <c r="AF583" s="206"/>
    </row>
    <row r="584" spans="32:32" ht="13.2">
      <c r="AF584" s="206"/>
    </row>
    <row r="585" spans="32:32" ht="13.2">
      <c r="AF585" s="206"/>
    </row>
    <row r="586" spans="32:32" ht="13.2">
      <c r="AF586" s="206"/>
    </row>
    <row r="587" spans="32:32" ht="13.2">
      <c r="AF587" s="206"/>
    </row>
    <row r="588" spans="32:32" ht="13.2">
      <c r="AF588" s="206"/>
    </row>
    <row r="589" spans="32:32" ht="13.2">
      <c r="AF589" s="206"/>
    </row>
    <row r="590" spans="32:32" ht="13.2">
      <c r="AF590" s="206"/>
    </row>
    <row r="591" spans="32:32" ht="13.2">
      <c r="AF591" s="206"/>
    </row>
    <row r="592" spans="32:32" ht="13.2">
      <c r="AF592" s="206"/>
    </row>
    <row r="593" spans="32:32" ht="13.2">
      <c r="AF593" s="206"/>
    </row>
    <row r="594" spans="32:32" ht="13.2">
      <c r="AF594" s="206"/>
    </row>
    <row r="595" spans="32:32" ht="13.2">
      <c r="AF595" s="206"/>
    </row>
    <row r="596" spans="32:32" ht="13.2">
      <c r="AF596" s="206"/>
    </row>
    <row r="597" spans="32:32" ht="13.2">
      <c r="AF597" s="206"/>
    </row>
    <row r="598" spans="32:32" ht="13.2">
      <c r="AF598" s="206"/>
    </row>
    <row r="599" spans="32:32" ht="13.2">
      <c r="AF599" s="206"/>
    </row>
    <row r="600" spans="32:32" ht="13.2">
      <c r="AF600" s="206"/>
    </row>
    <row r="601" spans="32:32" ht="13.2">
      <c r="AF601" s="206"/>
    </row>
    <row r="602" spans="32:32" ht="13.2">
      <c r="AF602" s="206"/>
    </row>
    <row r="603" spans="32:32" ht="13.2">
      <c r="AF603" s="206"/>
    </row>
    <row r="604" spans="32:32" ht="13.2">
      <c r="AF604" s="206"/>
    </row>
    <row r="605" spans="32:32" ht="13.2">
      <c r="AF605" s="206"/>
    </row>
    <row r="606" spans="32:32" ht="13.2">
      <c r="AF606" s="206"/>
    </row>
    <row r="607" spans="32:32" ht="13.2">
      <c r="AF607" s="206"/>
    </row>
    <row r="608" spans="32:32" ht="13.2">
      <c r="AF608" s="206"/>
    </row>
    <row r="609" spans="32:32" ht="13.2">
      <c r="AF609" s="206"/>
    </row>
    <row r="610" spans="32:32" ht="13.2">
      <c r="AF610" s="206"/>
    </row>
    <row r="611" spans="32:32" ht="13.2">
      <c r="AF611" s="206"/>
    </row>
    <row r="612" spans="32:32" ht="13.2">
      <c r="AF612" s="206"/>
    </row>
    <row r="613" spans="32:32" ht="13.2">
      <c r="AF613" s="206"/>
    </row>
    <row r="614" spans="32:32" ht="13.2">
      <c r="AF614" s="206"/>
    </row>
    <row r="615" spans="32:32" ht="13.2">
      <c r="AF615" s="206"/>
    </row>
    <row r="616" spans="32:32" ht="13.2">
      <c r="AF616" s="206"/>
    </row>
    <row r="617" spans="32:32" ht="13.2">
      <c r="AF617" s="206"/>
    </row>
    <row r="618" spans="32:32" ht="13.2">
      <c r="AF618" s="206"/>
    </row>
    <row r="619" spans="32:32" ht="13.2">
      <c r="AF619" s="206"/>
    </row>
    <row r="620" spans="32:32" ht="13.2">
      <c r="AF620" s="206"/>
    </row>
    <row r="621" spans="32:32" ht="13.2">
      <c r="AF621" s="206"/>
    </row>
    <row r="622" spans="32:32" ht="13.2">
      <c r="AF622" s="206"/>
    </row>
    <row r="623" spans="32:32" ht="13.2">
      <c r="AF623" s="206"/>
    </row>
    <row r="624" spans="32:32" ht="13.2">
      <c r="AF624" s="206"/>
    </row>
    <row r="625" spans="32:32" ht="13.2">
      <c r="AF625" s="206"/>
    </row>
    <row r="626" spans="32:32" ht="13.2">
      <c r="AF626" s="206"/>
    </row>
    <row r="627" spans="32:32" ht="13.2">
      <c r="AF627" s="206"/>
    </row>
    <row r="628" spans="32:32" ht="13.2">
      <c r="AF628" s="206"/>
    </row>
    <row r="629" spans="32:32" ht="13.2">
      <c r="AF629" s="206"/>
    </row>
    <row r="630" spans="32:32" ht="13.2">
      <c r="AF630" s="206"/>
    </row>
    <row r="631" spans="32:32" ht="13.2">
      <c r="AF631" s="206"/>
    </row>
    <row r="632" spans="32:32" ht="13.2">
      <c r="AF632" s="206"/>
    </row>
    <row r="633" spans="32:32" ht="13.2">
      <c r="AF633" s="206"/>
    </row>
    <row r="634" spans="32:32" ht="13.2">
      <c r="AF634" s="206"/>
    </row>
    <row r="635" spans="32:32" ht="13.2">
      <c r="AF635" s="206"/>
    </row>
    <row r="636" spans="32:32" ht="13.2">
      <c r="AF636" s="206"/>
    </row>
    <row r="637" spans="32:32" ht="13.2">
      <c r="AF637" s="206"/>
    </row>
    <row r="638" spans="32:32" ht="13.2">
      <c r="AF638" s="206"/>
    </row>
    <row r="639" spans="32:32" ht="13.2">
      <c r="AF639" s="206"/>
    </row>
    <row r="640" spans="32:32" ht="13.2">
      <c r="AF640" s="206"/>
    </row>
    <row r="641" spans="32:32" ht="13.2">
      <c r="AF641" s="206"/>
    </row>
    <row r="642" spans="32:32" ht="13.2">
      <c r="AF642" s="206"/>
    </row>
    <row r="643" spans="32:32" ht="13.2">
      <c r="AF643" s="206"/>
    </row>
    <row r="644" spans="32:32" ht="13.2">
      <c r="AF644" s="206"/>
    </row>
    <row r="645" spans="32:32" ht="13.2">
      <c r="AF645" s="206"/>
    </row>
    <row r="646" spans="32:32" ht="13.2">
      <c r="AF646" s="206"/>
    </row>
    <row r="647" spans="32:32" ht="13.2">
      <c r="AF647" s="206"/>
    </row>
    <row r="648" spans="32:32" ht="13.2">
      <c r="AF648" s="206"/>
    </row>
    <row r="649" spans="32:32" ht="13.2">
      <c r="AF649" s="206"/>
    </row>
    <row r="650" spans="32:32" ht="13.2">
      <c r="AF650" s="206"/>
    </row>
    <row r="651" spans="32:32" ht="13.2">
      <c r="AF651" s="206"/>
    </row>
    <row r="652" spans="32:32" ht="13.2">
      <c r="AF652" s="206"/>
    </row>
    <row r="653" spans="32:32" ht="13.2">
      <c r="AF653" s="206"/>
    </row>
    <row r="654" spans="32:32" ht="13.2">
      <c r="AF654" s="206"/>
    </row>
    <row r="655" spans="32:32" ht="13.2">
      <c r="AF655" s="206"/>
    </row>
    <row r="656" spans="32:32" ht="13.2">
      <c r="AF656" s="206"/>
    </row>
    <row r="657" spans="32:32" ht="13.2">
      <c r="AF657" s="206"/>
    </row>
    <row r="658" spans="32:32" ht="13.2">
      <c r="AF658" s="206"/>
    </row>
    <row r="659" spans="32:32" ht="13.2">
      <c r="AF659" s="206"/>
    </row>
    <row r="660" spans="32:32" ht="13.2">
      <c r="AF660" s="206"/>
    </row>
    <row r="661" spans="32:32" ht="13.2">
      <c r="AF661" s="206"/>
    </row>
    <row r="662" spans="32:32" ht="13.2">
      <c r="AF662" s="206"/>
    </row>
    <row r="663" spans="32:32" ht="13.2">
      <c r="AF663" s="206"/>
    </row>
    <row r="664" spans="32:32" ht="13.2">
      <c r="AF664" s="206"/>
    </row>
    <row r="665" spans="32:32" ht="13.2">
      <c r="AF665" s="206"/>
    </row>
    <row r="666" spans="32:32" ht="13.2">
      <c r="AF666" s="206"/>
    </row>
    <row r="667" spans="32:32" ht="13.2">
      <c r="AF667" s="206"/>
    </row>
    <row r="668" spans="32:32" ht="13.2">
      <c r="AF668" s="206"/>
    </row>
    <row r="669" spans="32:32" ht="13.2">
      <c r="AF669" s="206"/>
    </row>
    <row r="670" spans="32:32" ht="13.2">
      <c r="AF670" s="206"/>
    </row>
    <row r="671" spans="32:32" ht="13.2">
      <c r="AF671" s="206"/>
    </row>
    <row r="672" spans="32:32" ht="13.2">
      <c r="AF672" s="206"/>
    </row>
    <row r="673" spans="32:32" ht="13.2">
      <c r="AF673" s="206"/>
    </row>
    <row r="674" spans="32:32" ht="13.2">
      <c r="AF674" s="206"/>
    </row>
    <row r="675" spans="32:32" ht="13.2">
      <c r="AF675" s="206"/>
    </row>
    <row r="676" spans="32:32" ht="13.2">
      <c r="AF676" s="206"/>
    </row>
    <row r="677" spans="32:32" ht="13.2">
      <c r="AF677" s="206"/>
    </row>
    <row r="678" spans="32:32" ht="13.2">
      <c r="AF678" s="206"/>
    </row>
    <row r="679" spans="32:32" ht="13.2">
      <c r="AF679" s="206"/>
    </row>
    <row r="680" spans="32:32" ht="13.2">
      <c r="AF680" s="206"/>
    </row>
    <row r="681" spans="32:32" ht="13.2">
      <c r="AF681" s="206"/>
    </row>
    <row r="682" spans="32:32" ht="13.2">
      <c r="AF682" s="206"/>
    </row>
    <row r="683" spans="32:32" ht="13.2">
      <c r="AF683" s="206"/>
    </row>
    <row r="684" spans="32:32" ht="13.2">
      <c r="AF684" s="206"/>
    </row>
    <row r="685" spans="32:32" ht="13.2">
      <c r="AF685" s="206"/>
    </row>
    <row r="686" spans="32:32" ht="13.2">
      <c r="AF686" s="206"/>
    </row>
    <row r="687" spans="32:32" ht="13.2">
      <c r="AF687" s="206"/>
    </row>
    <row r="688" spans="32:32" ht="13.2">
      <c r="AF688" s="206"/>
    </row>
    <row r="689" spans="32:32" ht="13.2">
      <c r="AF689" s="206"/>
    </row>
    <row r="690" spans="32:32" ht="13.2">
      <c r="AF690" s="206"/>
    </row>
    <row r="691" spans="32:32" ht="13.2">
      <c r="AF691" s="206"/>
    </row>
    <row r="692" spans="32:32" ht="13.2">
      <c r="AF692" s="206"/>
    </row>
    <row r="693" spans="32:32" ht="13.2">
      <c r="AF693" s="206"/>
    </row>
    <row r="694" spans="32:32" ht="13.2">
      <c r="AF694" s="206"/>
    </row>
    <row r="695" spans="32:32" ht="13.2">
      <c r="AF695" s="206"/>
    </row>
    <row r="696" spans="32:32" ht="13.2">
      <c r="AF696" s="206"/>
    </row>
    <row r="697" spans="32:32" ht="13.2">
      <c r="AF697" s="206"/>
    </row>
    <row r="698" spans="32:32" ht="13.2">
      <c r="AF698" s="206"/>
    </row>
    <row r="699" spans="32:32" ht="13.2">
      <c r="AF699" s="206"/>
    </row>
    <row r="700" spans="32:32" ht="13.2">
      <c r="AF700" s="206"/>
    </row>
    <row r="701" spans="32:32" ht="13.2">
      <c r="AF701" s="206"/>
    </row>
    <row r="702" spans="32:32" ht="13.2">
      <c r="AF702" s="206"/>
    </row>
    <row r="703" spans="32:32" ht="13.2">
      <c r="AF703" s="206"/>
    </row>
    <row r="704" spans="32:32" ht="13.2">
      <c r="AF704" s="206"/>
    </row>
    <row r="705" spans="32:32" ht="13.2">
      <c r="AF705" s="206"/>
    </row>
    <row r="706" spans="32:32" ht="13.2">
      <c r="AF706" s="206"/>
    </row>
    <row r="707" spans="32:32" ht="13.2">
      <c r="AF707" s="206"/>
    </row>
    <row r="708" spans="32:32" ht="13.2">
      <c r="AF708" s="206"/>
    </row>
    <row r="709" spans="32:32" ht="13.2">
      <c r="AF709" s="206"/>
    </row>
    <row r="710" spans="32:32" ht="13.2">
      <c r="AF710" s="206"/>
    </row>
    <row r="711" spans="32:32" ht="13.2">
      <c r="AF711" s="206"/>
    </row>
    <row r="712" spans="32:32" ht="13.2">
      <c r="AF712" s="206"/>
    </row>
    <row r="713" spans="32:32" ht="13.2">
      <c r="AF713" s="206"/>
    </row>
    <row r="714" spans="32:32" ht="13.2">
      <c r="AF714" s="206"/>
    </row>
    <row r="715" spans="32:32" ht="13.2">
      <c r="AF715" s="206"/>
    </row>
    <row r="716" spans="32:32" ht="13.2">
      <c r="AF716" s="206"/>
    </row>
    <row r="717" spans="32:32" ht="13.2">
      <c r="AF717" s="206"/>
    </row>
    <row r="718" spans="32:32" ht="13.2">
      <c r="AF718" s="206"/>
    </row>
    <row r="719" spans="32:32" ht="13.2">
      <c r="AF719" s="206"/>
    </row>
    <row r="720" spans="32:32" ht="13.2">
      <c r="AF720" s="206"/>
    </row>
    <row r="721" spans="32:32" ht="13.2">
      <c r="AF721" s="206"/>
    </row>
    <row r="722" spans="32:32" ht="13.2">
      <c r="AF722" s="206"/>
    </row>
    <row r="723" spans="32:32" ht="13.2">
      <c r="AF723" s="206"/>
    </row>
    <row r="724" spans="32:32" ht="13.2">
      <c r="AF724" s="206"/>
    </row>
    <row r="725" spans="32:32" ht="13.2">
      <c r="AF725" s="206"/>
    </row>
    <row r="726" spans="32:32" ht="13.2">
      <c r="AF726" s="206"/>
    </row>
    <row r="727" spans="32:32" ht="13.2">
      <c r="AF727" s="206"/>
    </row>
    <row r="728" spans="32:32" ht="13.2">
      <c r="AF728" s="206"/>
    </row>
    <row r="729" spans="32:32" ht="13.2">
      <c r="AF729" s="206"/>
    </row>
    <row r="730" spans="32:32" ht="13.2">
      <c r="AF730" s="206"/>
    </row>
    <row r="731" spans="32:32" ht="13.2">
      <c r="AF731" s="206"/>
    </row>
    <row r="732" spans="32:32" ht="13.2">
      <c r="AF732" s="206"/>
    </row>
    <row r="733" spans="32:32" ht="13.2">
      <c r="AF733" s="206"/>
    </row>
    <row r="734" spans="32:32" ht="13.2">
      <c r="AF734" s="206"/>
    </row>
    <row r="735" spans="32:32" ht="13.2">
      <c r="AF735" s="206"/>
    </row>
    <row r="736" spans="32:32" ht="13.2">
      <c r="AF736" s="206"/>
    </row>
    <row r="737" spans="32:32" ht="13.2">
      <c r="AF737" s="206"/>
    </row>
    <row r="738" spans="32:32" ht="13.2">
      <c r="AF738" s="206"/>
    </row>
    <row r="739" spans="32:32" ht="13.2">
      <c r="AF739" s="206"/>
    </row>
    <row r="740" spans="32:32" ht="13.2">
      <c r="AF740" s="206"/>
    </row>
    <row r="741" spans="32:32" ht="13.2">
      <c r="AF741" s="206"/>
    </row>
    <row r="742" spans="32:32" ht="13.2">
      <c r="AF742" s="206"/>
    </row>
    <row r="743" spans="32:32" ht="13.2">
      <c r="AF743" s="206"/>
    </row>
    <row r="744" spans="32:32" ht="13.2">
      <c r="AF744" s="206"/>
    </row>
    <row r="745" spans="32:32" ht="13.2">
      <c r="AF745" s="206"/>
    </row>
    <row r="746" spans="32:32" ht="13.2">
      <c r="AF746" s="206"/>
    </row>
    <row r="747" spans="32:32" ht="13.2">
      <c r="AF747" s="206"/>
    </row>
    <row r="748" spans="32:32" ht="13.2">
      <c r="AF748" s="206"/>
    </row>
    <row r="749" spans="32:32" ht="13.2">
      <c r="AF749" s="206"/>
    </row>
    <row r="750" spans="32:32" ht="13.2">
      <c r="AF750" s="206"/>
    </row>
    <row r="751" spans="32:32" ht="13.2">
      <c r="AF751" s="206"/>
    </row>
    <row r="752" spans="32:32" ht="13.2">
      <c r="AF752" s="206"/>
    </row>
    <row r="753" spans="32:32" ht="13.2">
      <c r="AF753" s="206"/>
    </row>
    <row r="754" spans="32:32" ht="13.2">
      <c r="AF754" s="206"/>
    </row>
    <row r="755" spans="32:32" ht="13.2">
      <c r="AF755" s="206"/>
    </row>
    <row r="756" spans="32:32" ht="13.2">
      <c r="AF756" s="206"/>
    </row>
    <row r="757" spans="32:32" ht="13.2">
      <c r="AF757" s="206"/>
    </row>
    <row r="758" spans="32:32" ht="13.2">
      <c r="AF758" s="206"/>
    </row>
    <row r="759" spans="32:32" ht="13.2">
      <c r="AF759" s="206"/>
    </row>
    <row r="760" spans="32:32" ht="13.2">
      <c r="AF760" s="206"/>
    </row>
    <row r="761" spans="32:32" ht="13.2">
      <c r="AF761" s="206"/>
    </row>
    <row r="762" spans="32:32" ht="13.2">
      <c r="AF762" s="206"/>
    </row>
    <row r="763" spans="32:32" ht="13.2">
      <c r="AF763" s="206"/>
    </row>
    <row r="764" spans="32:32" ht="13.2">
      <c r="AF764" s="206"/>
    </row>
    <row r="765" spans="32:32" ht="13.2">
      <c r="AF765" s="206"/>
    </row>
    <row r="766" spans="32:32" ht="13.2">
      <c r="AF766" s="206"/>
    </row>
    <row r="767" spans="32:32" ht="13.2">
      <c r="AF767" s="206"/>
    </row>
    <row r="768" spans="32:32" ht="13.2">
      <c r="AF768" s="206"/>
    </row>
    <row r="769" spans="32:32" ht="13.2">
      <c r="AF769" s="206"/>
    </row>
    <row r="770" spans="32:32" ht="13.2">
      <c r="AF770" s="206"/>
    </row>
    <row r="771" spans="32:32" ht="13.2">
      <c r="AF771" s="206"/>
    </row>
    <row r="772" spans="32:32" ht="13.2">
      <c r="AF772" s="206"/>
    </row>
    <row r="773" spans="32:32" ht="13.2">
      <c r="AF773" s="206"/>
    </row>
    <row r="774" spans="32:32" ht="13.2">
      <c r="AF774" s="206"/>
    </row>
    <row r="775" spans="32:32" ht="13.2">
      <c r="AF775" s="206"/>
    </row>
    <row r="776" spans="32:32" ht="13.2">
      <c r="AF776" s="206"/>
    </row>
    <row r="777" spans="32:32" ht="13.2">
      <c r="AF777" s="206"/>
    </row>
    <row r="778" spans="32:32" ht="13.2">
      <c r="AF778" s="206"/>
    </row>
    <row r="779" spans="32:32" ht="13.2">
      <c r="AF779" s="206"/>
    </row>
    <row r="780" spans="32:32" ht="13.2">
      <c r="AF780" s="206"/>
    </row>
    <row r="781" spans="32:32" ht="13.2">
      <c r="AF781" s="206"/>
    </row>
    <row r="782" spans="32:32" ht="13.2">
      <c r="AF782" s="206"/>
    </row>
    <row r="783" spans="32:32" ht="13.2">
      <c r="AF783" s="206"/>
    </row>
    <row r="784" spans="32:32" ht="13.2">
      <c r="AF784" s="206"/>
    </row>
    <row r="785" spans="32:32" ht="13.2">
      <c r="AF785" s="206"/>
    </row>
    <row r="786" spans="32:32" ht="13.2">
      <c r="AF786" s="206"/>
    </row>
    <row r="787" spans="32:32" ht="13.2">
      <c r="AF787" s="206"/>
    </row>
    <row r="788" spans="32:32" ht="13.2">
      <c r="AF788" s="206"/>
    </row>
    <row r="789" spans="32:32" ht="13.2">
      <c r="AF789" s="206"/>
    </row>
    <row r="790" spans="32:32" ht="13.2">
      <c r="AF790" s="206"/>
    </row>
    <row r="791" spans="32:32" ht="13.2">
      <c r="AF791" s="206"/>
    </row>
    <row r="792" spans="32:32" ht="13.2">
      <c r="AF792" s="206"/>
    </row>
    <row r="793" spans="32:32" ht="13.2">
      <c r="AF793" s="206"/>
    </row>
    <row r="794" spans="32:32" ht="13.2">
      <c r="AF794" s="206"/>
    </row>
    <row r="795" spans="32:32" ht="13.2">
      <c r="AF795" s="206"/>
    </row>
    <row r="796" spans="32:32" ht="13.2">
      <c r="AF796" s="206"/>
    </row>
    <row r="797" spans="32:32" ht="13.2">
      <c r="AF797" s="206"/>
    </row>
    <row r="798" spans="32:32" ht="13.2">
      <c r="AF798" s="206"/>
    </row>
    <row r="799" spans="32:32" ht="13.2">
      <c r="AF799" s="206"/>
    </row>
    <row r="800" spans="32:32" ht="13.2">
      <c r="AF800" s="206"/>
    </row>
    <row r="801" spans="32:32" ht="13.2">
      <c r="AF801" s="206"/>
    </row>
    <row r="802" spans="32:32" ht="13.2">
      <c r="AF802" s="206"/>
    </row>
    <row r="803" spans="32:32" ht="13.2">
      <c r="AF803" s="206"/>
    </row>
    <row r="804" spans="32:32" ht="13.2">
      <c r="AF804" s="206"/>
    </row>
    <row r="805" spans="32:32" ht="13.2">
      <c r="AF805" s="206"/>
    </row>
    <row r="806" spans="32:32" ht="13.2">
      <c r="AF806" s="206"/>
    </row>
    <row r="807" spans="32:32" ht="13.2">
      <c r="AF807" s="206"/>
    </row>
    <row r="808" spans="32:32" ht="13.2">
      <c r="AF808" s="206"/>
    </row>
    <row r="809" spans="32:32" ht="13.2">
      <c r="AF809" s="206"/>
    </row>
    <row r="810" spans="32:32" ht="13.2">
      <c r="AF810" s="206"/>
    </row>
    <row r="811" spans="32:32" ht="13.2">
      <c r="AF811" s="206"/>
    </row>
    <row r="812" spans="32:32" ht="13.2">
      <c r="AF812" s="206"/>
    </row>
    <row r="813" spans="32:32" ht="13.2">
      <c r="AF813" s="206"/>
    </row>
    <row r="814" spans="32:32" ht="13.2">
      <c r="AF814" s="206"/>
    </row>
    <row r="815" spans="32:32" ht="13.2">
      <c r="AF815" s="206"/>
    </row>
    <row r="816" spans="32:32" ht="13.2">
      <c r="AF816" s="206"/>
    </row>
    <row r="817" spans="32:32" ht="13.2">
      <c r="AF817" s="206"/>
    </row>
    <row r="818" spans="32:32" ht="13.2">
      <c r="AF818" s="206"/>
    </row>
    <row r="819" spans="32:32" ht="13.2">
      <c r="AF819" s="206"/>
    </row>
    <row r="820" spans="32:32" ht="13.2">
      <c r="AF820" s="206"/>
    </row>
    <row r="821" spans="32:32" ht="13.2">
      <c r="AF821" s="206"/>
    </row>
    <row r="822" spans="32:32" ht="13.2">
      <c r="AF822" s="206"/>
    </row>
    <row r="823" spans="32:32" ht="13.2">
      <c r="AF823" s="206"/>
    </row>
    <row r="824" spans="32:32" ht="13.2">
      <c r="AF824" s="206"/>
    </row>
    <row r="825" spans="32:32" ht="13.2">
      <c r="AF825" s="206"/>
    </row>
    <row r="826" spans="32:32" ht="13.2">
      <c r="AF826" s="206"/>
    </row>
    <row r="827" spans="32:32" ht="13.2">
      <c r="AF827" s="206"/>
    </row>
    <row r="828" spans="32:32" ht="13.2">
      <c r="AF828" s="206"/>
    </row>
    <row r="829" spans="32:32" ht="13.2">
      <c r="AF829" s="206"/>
    </row>
    <row r="830" spans="32:32" ht="13.2">
      <c r="AF830" s="206"/>
    </row>
    <row r="831" spans="32:32" ht="13.2">
      <c r="AF831" s="206"/>
    </row>
    <row r="832" spans="32:32" ht="13.2">
      <c r="AF832" s="206"/>
    </row>
    <row r="833" spans="32:32" ht="13.2">
      <c r="AF833" s="206"/>
    </row>
    <row r="834" spans="32:32" ht="13.2">
      <c r="AF834" s="206"/>
    </row>
    <row r="835" spans="32:32" ht="13.2">
      <c r="AF835" s="206"/>
    </row>
    <row r="836" spans="32:32" ht="13.2">
      <c r="AF836" s="206"/>
    </row>
    <row r="837" spans="32:32" ht="13.2">
      <c r="AF837" s="206"/>
    </row>
    <row r="838" spans="32:32" ht="13.2">
      <c r="AF838" s="206"/>
    </row>
    <row r="839" spans="32:32" ht="13.2">
      <c r="AF839" s="206"/>
    </row>
    <row r="840" spans="32:32" ht="13.2">
      <c r="AF840" s="206"/>
    </row>
    <row r="841" spans="32:32" ht="13.2">
      <c r="AF841" s="206"/>
    </row>
    <row r="842" spans="32:32" ht="13.2">
      <c r="AF842" s="206"/>
    </row>
    <row r="843" spans="32:32" ht="13.2">
      <c r="AF843" s="206"/>
    </row>
    <row r="844" spans="32:32" ht="13.2">
      <c r="AF844" s="206"/>
    </row>
    <row r="845" spans="32:32" ht="13.2">
      <c r="AF845" s="206"/>
    </row>
    <row r="846" spans="32:32" ht="13.2">
      <c r="AF846" s="206"/>
    </row>
    <row r="847" spans="32:32" ht="13.2">
      <c r="AF847" s="206"/>
    </row>
    <row r="848" spans="32:32" ht="13.2">
      <c r="AF848" s="206"/>
    </row>
    <row r="849" spans="32:32" ht="13.2">
      <c r="AF849" s="206"/>
    </row>
    <row r="850" spans="32:32" ht="13.2">
      <c r="AF850" s="206"/>
    </row>
    <row r="851" spans="32:32" ht="13.2">
      <c r="AF851" s="206"/>
    </row>
    <row r="852" spans="32:32" ht="13.2">
      <c r="AF852" s="206"/>
    </row>
    <row r="853" spans="32:32" ht="13.2">
      <c r="AF853" s="206"/>
    </row>
    <row r="854" spans="32:32" ht="13.2">
      <c r="AF854" s="206"/>
    </row>
    <row r="855" spans="32:32" ht="13.2">
      <c r="AF855" s="206"/>
    </row>
    <row r="856" spans="32:32" ht="13.2">
      <c r="AF856" s="206"/>
    </row>
    <row r="857" spans="32:32" ht="13.2">
      <c r="AF857" s="206"/>
    </row>
    <row r="858" spans="32:32" ht="13.2">
      <c r="AF858" s="206"/>
    </row>
    <row r="859" spans="32:32" ht="13.2">
      <c r="AF859" s="206"/>
    </row>
    <row r="860" spans="32:32" ht="13.2">
      <c r="AF860" s="206"/>
    </row>
    <row r="861" spans="32:32" ht="13.2">
      <c r="AF861" s="206"/>
    </row>
    <row r="862" spans="32:32" ht="13.2">
      <c r="AF862" s="206"/>
    </row>
    <row r="863" spans="32:32" ht="13.2">
      <c r="AF863" s="206"/>
    </row>
    <row r="864" spans="32:32" ht="13.2">
      <c r="AF864" s="206"/>
    </row>
    <row r="865" spans="32:32" ht="13.2">
      <c r="AF865" s="206"/>
    </row>
    <row r="866" spans="32:32" ht="13.2">
      <c r="AF866" s="206"/>
    </row>
    <row r="867" spans="32:32" ht="13.2">
      <c r="AF867" s="206"/>
    </row>
    <row r="868" spans="32:32" ht="13.2">
      <c r="AF868" s="206"/>
    </row>
    <row r="869" spans="32:32" ht="13.2">
      <c r="AF869" s="206"/>
    </row>
    <row r="870" spans="32:32" ht="13.2">
      <c r="AF870" s="206"/>
    </row>
    <row r="871" spans="32:32" ht="13.2">
      <c r="AF871" s="206"/>
    </row>
    <row r="872" spans="32:32" ht="13.2">
      <c r="AF872" s="206"/>
    </row>
    <row r="873" spans="32:32" ht="13.2">
      <c r="AF873" s="206"/>
    </row>
    <row r="874" spans="32:32" ht="13.2">
      <c r="AF874" s="206"/>
    </row>
    <row r="875" spans="32:32" ht="13.2">
      <c r="AF875" s="206"/>
    </row>
    <row r="876" spans="32:32" ht="13.2">
      <c r="AF876" s="206"/>
    </row>
    <row r="877" spans="32:32" ht="13.2">
      <c r="AF877" s="206"/>
    </row>
    <row r="878" spans="32:32" ht="13.2">
      <c r="AF878" s="206"/>
    </row>
    <row r="879" spans="32:32" ht="13.2">
      <c r="AF879" s="206"/>
    </row>
    <row r="880" spans="32:32" ht="13.2">
      <c r="AF880" s="206"/>
    </row>
    <row r="881" spans="32:32" ht="13.2">
      <c r="AF881" s="206"/>
    </row>
    <row r="882" spans="32:32" ht="13.2">
      <c r="AF882" s="206"/>
    </row>
    <row r="883" spans="32:32" ht="13.2">
      <c r="AF883" s="206"/>
    </row>
    <row r="884" spans="32:32" ht="13.2">
      <c r="AF884" s="206"/>
    </row>
    <row r="885" spans="32:32" ht="13.2">
      <c r="AF885" s="206"/>
    </row>
    <row r="886" spans="32:32" ht="13.2">
      <c r="AF886" s="206"/>
    </row>
    <row r="887" spans="32:32" ht="13.2">
      <c r="AF887" s="206"/>
    </row>
    <row r="888" spans="32:32" ht="13.2">
      <c r="AF888" s="206"/>
    </row>
    <row r="889" spans="32:32" ht="13.2">
      <c r="AF889" s="206"/>
    </row>
    <row r="890" spans="32:32" ht="13.2">
      <c r="AF890" s="206"/>
    </row>
    <row r="891" spans="32:32" ht="13.2">
      <c r="AF891" s="206"/>
    </row>
    <row r="892" spans="32:32" ht="13.2">
      <c r="AF892" s="206"/>
    </row>
    <row r="893" spans="32:32" ht="13.2">
      <c r="AF893" s="206"/>
    </row>
    <row r="894" spans="32:32" ht="13.2">
      <c r="AF894" s="206"/>
    </row>
    <row r="895" spans="32:32" ht="13.2">
      <c r="AF895" s="206"/>
    </row>
    <row r="896" spans="32:32" ht="13.2">
      <c r="AF896" s="206"/>
    </row>
    <row r="897" spans="32:32" ht="13.2">
      <c r="AF897" s="206"/>
    </row>
    <row r="898" spans="32:32" ht="13.2">
      <c r="AF898" s="206"/>
    </row>
    <row r="899" spans="32:32" ht="13.2">
      <c r="AF899" s="206"/>
    </row>
    <row r="900" spans="32:32" ht="13.2">
      <c r="AF900" s="206"/>
    </row>
    <row r="901" spans="32:32" ht="13.2">
      <c r="AF901" s="206"/>
    </row>
    <row r="902" spans="32:32" ht="13.2">
      <c r="AF902" s="206"/>
    </row>
    <row r="903" spans="32:32" ht="13.2">
      <c r="AF903" s="206"/>
    </row>
    <row r="904" spans="32:32" ht="13.2">
      <c r="AF904" s="206"/>
    </row>
    <row r="905" spans="32:32" ht="13.2">
      <c r="AF905" s="206"/>
    </row>
    <row r="906" spans="32:32" ht="13.2">
      <c r="AF906" s="206"/>
    </row>
    <row r="907" spans="32:32" ht="13.2">
      <c r="AF907" s="206"/>
    </row>
    <row r="908" spans="32:32" ht="13.2">
      <c r="AF908" s="206"/>
    </row>
    <row r="909" spans="32:32" ht="13.2">
      <c r="AF909" s="206"/>
    </row>
    <row r="910" spans="32:32" ht="13.2">
      <c r="AF910" s="206"/>
    </row>
    <row r="911" spans="32:32" ht="13.2">
      <c r="AF911" s="206"/>
    </row>
    <row r="912" spans="32:32" ht="13.2">
      <c r="AF912" s="206"/>
    </row>
    <row r="913" spans="32:32" ht="13.2">
      <c r="AF913" s="206"/>
    </row>
    <row r="914" spans="32:32" ht="13.2">
      <c r="AF914" s="206"/>
    </row>
    <row r="915" spans="32:32" ht="13.2">
      <c r="AF915" s="206"/>
    </row>
    <row r="916" spans="32:32" ht="13.2">
      <c r="AF916" s="206"/>
    </row>
    <row r="917" spans="32:32" ht="13.2">
      <c r="AF917" s="206"/>
    </row>
    <row r="918" spans="32:32" ht="13.2">
      <c r="AF918" s="206"/>
    </row>
    <row r="919" spans="32:32" ht="13.2">
      <c r="AF919" s="206"/>
    </row>
    <row r="920" spans="32:32" ht="13.2">
      <c r="AF920" s="206"/>
    </row>
    <row r="921" spans="32:32" ht="13.2">
      <c r="AF921" s="206"/>
    </row>
    <row r="922" spans="32:32" ht="13.2">
      <c r="AF922" s="206"/>
    </row>
    <row r="923" spans="32:32" ht="13.2">
      <c r="AF923" s="206"/>
    </row>
    <row r="924" spans="32:32" ht="13.2">
      <c r="AF924" s="206"/>
    </row>
    <row r="925" spans="32:32" ht="13.2">
      <c r="AF925" s="206"/>
    </row>
    <row r="926" spans="32:32" ht="13.2">
      <c r="AF926" s="206"/>
    </row>
    <row r="927" spans="32:32" ht="13.2">
      <c r="AF927" s="206"/>
    </row>
    <row r="928" spans="32:32" ht="13.2">
      <c r="AF928" s="206"/>
    </row>
    <row r="929" spans="32:32" ht="13.2">
      <c r="AF929" s="206"/>
    </row>
    <row r="930" spans="32:32" ht="13.2">
      <c r="AF930" s="206"/>
    </row>
    <row r="931" spans="32:32" ht="13.2">
      <c r="AF931" s="206"/>
    </row>
    <row r="932" spans="32:32" ht="13.2">
      <c r="AF932" s="206"/>
    </row>
    <row r="933" spans="32:32" ht="13.2">
      <c r="AF933" s="206"/>
    </row>
    <row r="934" spans="32:32" ht="13.2">
      <c r="AF934" s="206"/>
    </row>
    <row r="935" spans="32:32" ht="13.2">
      <c r="AF935" s="206"/>
    </row>
    <row r="936" spans="32:32" ht="13.2">
      <c r="AF936" s="206"/>
    </row>
    <row r="937" spans="32:32" ht="13.2">
      <c r="AF937" s="206"/>
    </row>
    <row r="938" spans="32:32" ht="13.2">
      <c r="AF938" s="206"/>
    </row>
    <row r="939" spans="32:32" ht="13.2">
      <c r="AF939" s="206"/>
    </row>
    <row r="940" spans="32:32" ht="13.2">
      <c r="AF940" s="206"/>
    </row>
    <row r="941" spans="32:32" ht="13.2">
      <c r="AF941" s="206"/>
    </row>
    <row r="942" spans="32:32" ht="13.2">
      <c r="AF942" s="206"/>
    </row>
    <row r="943" spans="32:32" ht="13.2">
      <c r="AF943" s="206"/>
    </row>
    <row r="944" spans="32:32" ht="13.2">
      <c r="AF944" s="206"/>
    </row>
    <row r="945" spans="32:32" ht="13.2">
      <c r="AF945" s="206"/>
    </row>
    <row r="946" spans="32:32" ht="13.2">
      <c r="AF946" s="206"/>
    </row>
    <row r="947" spans="32:32" ht="13.2">
      <c r="AF947" s="206"/>
    </row>
    <row r="948" spans="32:32" ht="13.2">
      <c r="AF948" s="206"/>
    </row>
    <row r="949" spans="32:32" ht="13.2">
      <c r="AF949" s="206"/>
    </row>
    <row r="950" spans="32:32" ht="13.2">
      <c r="AF950" s="206"/>
    </row>
    <row r="951" spans="32:32" ht="13.2">
      <c r="AF951" s="206"/>
    </row>
    <row r="952" spans="32:32" ht="13.2">
      <c r="AF952" s="206"/>
    </row>
    <row r="953" spans="32:32" ht="13.2">
      <c r="AF953" s="206"/>
    </row>
    <row r="954" spans="32:32" ht="13.2">
      <c r="AF954" s="206"/>
    </row>
    <row r="955" spans="32:32" ht="13.2">
      <c r="AF955" s="206"/>
    </row>
    <row r="956" spans="32:32" ht="13.2">
      <c r="AF956" s="206"/>
    </row>
    <row r="957" spans="32:32" ht="13.2">
      <c r="AF957" s="206"/>
    </row>
    <row r="958" spans="32:32" ht="13.2">
      <c r="AF958" s="206"/>
    </row>
    <row r="959" spans="32:32" ht="13.2">
      <c r="AF959" s="206"/>
    </row>
    <row r="960" spans="32:32" ht="13.2">
      <c r="AF960" s="206"/>
    </row>
    <row r="961" spans="32:32" ht="13.2">
      <c r="AF961" s="206"/>
    </row>
    <row r="962" spans="32:32" ht="13.2">
      <c r="AF962" s="206"/>
    </row>
    <row r="963" spans="32:32" ht="13.2">
      <c r="AF963" s="206"/>
    </row>
    <row r="964" spans="32:32" ht="13.2">
      <c r="AF964" s="206"/>
    </row>
    <row r="965" spans="32:32" ht="13.2">
      <c r="AF965" s="206"/>
    </row>
    <row r="966" spans="32:32" ht="13.2">
      <c r="AF966" s="206"/>
    </row>
    <row r="967" spans="32:32" ht="13.2">
      <c r="AF967" s="206"/>
    </row>
    <row r="968" spans="32:32" ht="13.2">
      <c r="AF968" s="206"/>
    </row>
    <row r="969" spans="32:32" ht="13.2">
      <c r="AF969" s="206"/>
    </row>
    <row r="970" spans="32:32" ht="13.2">
      <c r="AF970" s="206"/>
    </row>
    <row r="971" spans="32:32" ht="13.2">
      <c r="AF971" s="206"/>
    </row>
    <row r="972" spans="32:32" ht="13.2">
      <c r="AF972" s="206"/>
    </row>
    <row r="973" spans="32:32" ht="13.2">
      <c r="AF973" s="206"/>
    </row>
    <row r="974" spans="32:32" ht="13.2">
      <c r="AF974" s="206"/>
    </row>
    <row r="975" spans="32:32" ht="13.2">
      <c r="AF975" s="206"/>
    </row>
    <row r="976" spans="32:32" ht="13.2">
      <c r="AF976" s="206"/>
    </row>
    <row r="977" spans="32:32" ht="13.2">
      <c r="AF977" s="206"/>
    </row>
    <row r="978" spans="32:32" ht="13.2">
      <c r="AF978" s="206"/>
    </row>
    <row r="979" spans="32:32" ht="13.2">
      <c r="AF979" s="206"/>
    </row>
    <row r="980" spans="32:32" ht="13.2">
      <c r="AF980" s="206"/>
    </row>
    <row r="981" spans="32:32" ht="13.2">
      <c r="AF981" s="206"/>
    </row>
    <row r="982" spans="32:32" ht="13.2">
      <c r="AF982" s="206"/>
    </row>
    <row r="983" spans="32:32" ht="13.2">
      <c r="AF983" s="206"/>
    </row>
    <row r="984" spans="32:32" ht="13.2">
      <c r="AF984" s="206"/>
    </row>
    <row r="985" spans="32:32" ht="13.2">
      <c r="AF985" s="206"/>
    </row>
    <row r="986" spans="32:32" ht="13.2">
      <c r="AF986" s="206"/>
    </row>
    <row r="987" spans="32:32" ht="13.2">
      <c r="AF987" s="206"/>
    </row>
    <row r="988" spans="32:32" ht="13.2">
      <c r="AF988" s="206"/>
    </row>
    <row r="989" spans="32:32" ht="13.2">
      <c r="AF989" s="206"/>
    </row>
    <row r="990" spans="32:32" ht="13.2">
      <c r="AF990" s="206"/>
    </row>
    <row r="991" spans="32:32" ht="13.2">
      <c r="AF991" s="206"/>
    </row>
    <row r="992" spans="32:32" ht="13.2">
      <c r="AF992" s="206"/>
    </row>
    <row r="993" spans="32:32" ht="13.2">
      <c r="AF993" s="206"/>
    </row>
    <row r="994" spans="32:32" ht="13.2">
      <c r="AF994" s="206"/>
    </row>
    <row r="995" spans="32:32" ht="13.2">
      <c r="AF995" s="206"/>
    </row>
  </sheetData>
  <dataValidations count="1">
    <dataValidation type="custom" allowBlank="1" showDropDown="1" sqref="AF2:AF48" xr:uid="{00000000-0002-0000-0200-000000000000}">
      <formula1>AND(ISNUMBER(AF2),(NOT(OR(NOT(ISERROR(DATEVALUE(AF2))), AND(ISNUMBER(AF2), LEFT(CELL("format", AF2))="D")))))</formula1>
    </dataValidation>
  </dataValidations>
  <hyperlinks>
    <hyperlink ref="AB3" r:id="rId1" xr:uid="{485F9F6C-C9DE-41B8-B612-344F95F98FE6}"/>
    <hyperlink ref="AB6" r:id="rId2" xr:uid="{7DDB4D40-E4FB-46A2-88B6-7DEF2D2489F7}"/>
    <hyperlink ref="AB8" r:id="rId3" xr:uid="{32BDBE1C-0299-42B0-A860-C65B250C2207}"/>
    <hyperlink ref="AB11" r:id="rId4" xr:uid="{9B964F1A-9D29-4BE6-9041-3EB6D5278BEB}"/>
    <hyperlink ref="AB12" r:id="rId5" xr:uid="{27345779-D9CE-4DDC-9C05-6527F08F5F99}"/>
    <hyperlink ref="AB13" r:id="rId6" xr:uid="{07909C5B-FA84-4378-B53D-BDF4B668C6D0}"/>
    <hyperlink ref="AB14" r:id="rId7" xr:uid="{068FC221-A5C7-4BAA-A32D-3D4C790EB17E}"/>
    <hyperlink ref="AB15" r:id="rId8" xr:uid="{FC151B06-59D9-40A9-BDEE-24833A2EC015}"/>
    <hyperlink ref="AB16" r:id="rId9" xr:uid="{8DE8C0DC-8112-474A-AD6D-4B9B5EC611D0}"/>
    <hyperlink ref="AB17" r:id="rId10" xr:uid="{DE28999B-EFA3-41F2-ABEF-D296E7FDD3CE}"/>
    <hyperlink ref="AB18" r:id="rId11" xr:uid="{B5EB64C3-423D-4AAE-8E0F-52D46A5D59F2}"/>
    <hyperlink ref="AB19" r:id="rId12" xr:uid="{C18E7444-152F-4345-BF9D-3E882876ED8B}"/>
    <hyperlink ref="AB20" r:id="rId13" xr:uid="{D5376097-7DE5-4505-A21B-BA9173D0C10D}"/>
    <hyperlink ref="AB21" r:id="rId14" xr:uid="{C99D5678-FA29-47FB-9C62-FE418073F3D6}"/>
    <hyperlink ref="AB22" r:id="rId15" xr:uid="{50EA11B7-2311-4F5C-9BDB-ED0F41902538}"/>
    <hyperlink ref="AB23" r:id="rId16" xr:uid="{0A2AC205-DD87-4D4D-9552-7825F7800052}"/>
    <hyperlink ref="AB24" r:id="rId17" xr:uid="{94985DFE-7414-4449-B316-DA6DC0793894}"/>
    <hyperlink ref="AB25" r:id="rId18" xr:uid="{3B917762-BFE1-4DF7-9C06-0BA48F3910A2}"/>
    <hyperlink ref="AB26" r:id="rId19" xr:uid="{AB3F6DFE-8FDD-4EA5-8AF0-617D83EFA836}"/>
    <hyperlink ref="AB27" r:id="rId20" xr:uid="{12EDBA08-682C-4653-919B-303947937C69}"/>
    <hyperlink ref="AB28" r:id="rId21" xr:uid="{CFC826B6-80D2-47FC-AA1B-0682F8728CD7}"/>
    <hyperlink ref="AB29" r:id="rId22" xr:uid="{0B2700BA-7935-4B7B-97B1-DBA30AD0D13A}"/>
    <hyperlink ref="AB30" r:id="rId23" xr:uid="{56F8553E-5715-4DA0-A2B5-44ADC4D72400}"/>
    <hyperlink ref="AB31" r:id="rId24" xr:uid="{A28BC29C-90B8-4E5E-8D39-F6EA0AF426D9}"/>
    <hyperlink ref="AB32" r:id="rId25" xr:uid="{6FBA14CF-D654-4B43-85BC-F8822814822E}"/>
    <hyperlink ref="AB33" r:id="rId26" xr:uid="{F3D7DF7D-9BA8-461B-A2C2-74FAB0D28C34}"/>
    <hyperlink ref="AB34" r:id="rId27" xr:uid="{D09E9547-E3F1-4693-89AD-C85BFE9A1BA8}"/>
    <hyperlink ref="AB35" r:id="rId28" xr:uid="{3E303803-A03E-4EA0-B567-6ACB6D7290D5}"/>
    <hyperlink ref="AB36" r:id="rId29" xr:uid="{7B684D24-EFAA-4297-A9EE-4F488E6542C5}"/>
    <hyperlink ref="AB37" r:id="rId30" xr:uid="{6C64ED04-9682-4983-B711-D72EF1D45975}"/>
    <hyperlink ref="AB38" r:id="rId31" xr:uid="{860A811D-9FDB-4F9A-BA7A-58CB4845AB40}"/>
    <hyperlink ref="AB39" r:id="rId32" xr:uid="{C45C9516-2D46-4826-9B40-8A8E97F1282D}"/>
    <hyperlink ref="AB40" r:id="rId33" xr:uid="{7A20CE60-D042-4AA4-9BAC-28E6B7328923}"/>
    <hyperlink ref="AB41" r:id="rId34" xr:uid="{A282FE40-E862-488C-977F-4D18D4B4821C}"/>
    <hyperlink ref="AB42" r:id="rId35" xr:uid="{2DD9C817-7935-44D4-AEFD-650B45BEB574}"/>
    <hyperlink ref="AB43" r:id="rId36" xr:uid="{F13F60A2-0E61-4CFC-886F-D709768CD8AA}"/>
    <hyperlink ref="AB44" r:id="rId37" xr:uid="{63EB4EAC-94CA-4B02-B143-61D01BCEC544}"/>
    <hyperlink ref="AB45" r:id="rId38" xr:uid="{FBEEC8A8-D90C-46E6-B272-E03779A167CD}"/>
    <hyperlink ref="AB46" r:id="rId39" xr:uid="{480561CE-2525-402D-A028-13F3B70C99F3}"/>
    <hyperlink ref="AB47" r:id="rId40" xr:uid="{2472C40C-74D5-4B8D-A757-011C27296C29}"/>
  </hyperlinks>
  <pageMargins left="0.7" right="0.7" top="0.75" bottom="0.75" header="0.3" footer="0.3"/>
  <tableParts count="2">
    <tablePart r:id="rId41"/>
    <tablePart r:id="rId4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965A1E-0ADE-41FA-B49F-6D4C62F6E348}">
  <sheetPr>
    <outlinePr summaryBelow="0" summaryRight="0"/>
  </sheetPr>
  <dimension ref="A1:H21"/>
  <sheetViews>
    <sheetView topLeftCell="A2" zoomScale="57" workbookViewId="0">
      <selection activeCell="B2" sqref="B2:D2"/>
    </sheetView>
  </sheetViews>
  <sheetFormatPr defaultColWidth="12.6640625" defaultRowHeight="15.75" customHeight="1"/>
  <cols>
    <col min="1" max="1" width="19.33203125" customWidth="1"/>
    <col min="2" max="2" width="30.21875" customWidth="1"/>
    <col min="3" max="3" width="28" customWidth="1"/>
    <col min="4" max="4" width="35.88671875" customWidth="1"/>
    <col min="8" max="8" width="14.5546875" customWidth="1"/>
  </cols>
  <sheetData>
    <row r="1" spans="1:8" ht="36.75" customHeight="1">
      <c r="A1" s="233"/>
      <c r="B1" s="231" t="s">
        <v>550</v>
      </c>
      <c r="C1" s="231" t="s">
        <v>549</v>
      </c>
      <c r="D1" s="231" t="s">
        <v>548</v>
      </c>
    </row>
    <row r="2" spans="1:8" ht="50.4">
      <c r="A2" s="230" t="s">
        <v>547</v>
      </c>
      <c r="B2" s="232" t="s">
        <v>546</v>
      </c>
      <c r="C2" s="232" t="s">
        <v>545</v>
      </c>
      <c r="D2" s="232" t="s">
        <v>544</v>
      </c>
    </row>
    <row r="3" spans="1:8" ht="16.8">
      <c r="A3" s="230" t="s">
        <v>559</v>
      </c>
      <c r="B3" s="232" t="s">
        <v>560</v>
      </c>
      <c r="C3" s="232" t="s">
        <v>561</v>
      </c>
      <c r="D3" s="232" t="s">
        <v>562</v>
      </c>
      <c r="G3" s="68"/>
      <c r="H3" s="68"/>
    </row>
    <row r="4" spans="1:8" ht="82.5" customHeight="1">
      <c r="A4" s="230" t="s">
        <v>543</v>
      </c>
      <c r="B4" s="231" t="s">
        <v>542</v>
      </c>
      <c r="C4" s="229" t="s">
        <v>541</v>
      </c>
      <c r="D4" s="229" t="s">
        <v>540</v>
      </c>
    </row>
    <row r="5" spans="1:8" ht="67.2">
      <c r="A5" s="230" t="s">
        <v>539</v>
      </c>
      <c r="B5" s="231" t="s">
        <v>538</v>
      </c>
      <c r="C5" s="231" t="s">
        <v>537</v>
      </c>
      <c r="D5" s="231" t="s">
        <v>536</v>
      </c>
    </row>
    <row r="6" spans="1:8" ht="141" customHeight="1">
      <c r="A6" s="230" t="s">
        <v>535</v>
      </c>
      <c r="B6" s="229" t="s">
        <v>534</v>
      </c>
      <c r="C6" s="229" t="s">
        <v>533</v>
      </c>
      <c r="D6" s="229" t="s">
        <v>532</v>
      </c>
    </row>
    <row r="7" spans="1:8" ht="116.4" customHeight="1">
      <c r="A7" s="230" t="s">
        <v>427</v>
      </c>
      <c r="B7" s="231" t="s">
        <v>531</v>
      </c>
      <c r="C7" s="229" t="s">
        <v>530</v>
      </c>
      <c r="D7" s="229" t="s">
        <v>529</v>
      </c>
    </row>
    <row r="8" spans="1:8" ht="99.75" customHeight="1">
      <c r="A8" s="230" t="s">
        <v>528</v>
      </c>
      <c r="B8" s="229" t="s">
        <v>527</v>
      </c>
      <c r="C8" s="229" t="s">
        <v>558</v>
      </c>
      <c r="D8" s="229" t="s">
        <v>526</v>
      </c>
    </row>
    <row r="9" spans="1:8" ht="118.5" customHeight="1">
      <c r="A9" s="230" t="s">
        <v>525</v>
      </c>
      <c r="B9" s="229" t="s">
        <v>524</v>
      </c>
      <c r="C9" s="229" t="s">
        <v>523</v>
      </c>
      <c r="D9" s="229" t="s">
        <v>522</v>
      </c>
    </row>
    <row r="10" spans="1:8" ht="218.4">
      <c r="A10" s="230" t="s">
        <v>521</v>
      </c>
      <c r="B10" s="229" t="s">
        <v>520</v>
      </c>
      <c r="C10" s="229" t="s">
        <v>519</v>
      </c>
      <c r="D10" s="229" t="s">
        <v>518</v>
      </c>
    </row>
    <row r="11" spans="1:8" ht="16.8">
      <c r="A11" s="192"/>
      <c r="B11" s="192"/>
      <c r="C11" s="228"/>
      <c r="D11" s="228"/>
    </row>
    <row r="12" spans="1:8" ht="16.8">
      <c r="A12" s="192"/>
      <c r="B12" s="192"/>
      <c r="C12" s="192"/>
      <c r="D12" s="192"/>
    </row>
    <row r="13" spans="1:8" ht="13.2">
      <c r="A13" s="227"/>
      <c r="B13" s="227"/>
      <c r="C13" s="227"/>
      <c r="D13" s="227"/>
    </row>
    <row r="14" spans="1:8" ht="13.2">
      <c r="A14" s="227"/>
      <c r="B14" s="227"/>
      <c r="C14" s="227"/>
      <c r="D14" s="227"/>
    </row>
    <row r="15" spans="1:8" ht="13.2">
      <c r="A15" s="227"/>
      <c r="B15" s="227"/>
      <c r="C15" s="227"/>
      <c r="D15" s="227"/>
    </row>
    <row r="16" spans="1:8" ht="13.2">
      <c r="A16" s="227"/>
      <c r="B16" s="227"/>
      <c r="C16" s="227"/>
      <c r="D16" s="227"/>
    </row>
    <row r="17" spans="1:4" ht="13.2">
      <c r="A17" s="227"/>
      <c r="B17" s="227"/>
      <c r="C17" s="227"/>
      <c r="D17" s="227"/>
    </row>
    <row r="18" spans="1:4" ht="13.2">
      <c r="A18" s="227"/>
      <c r="B18" s="227"/>
      <c r="C18" s="227"/>
      <c r="D18" s="227"/>
    </row>
    <row r="19" spans="1:4" ht="13.2">
      <c r="A19" s="227"/>
      <c r="B19" s="227"/>
      <c r="C19" s="227"/>
      <c r="D19" s="227"/>
    </row>
    <row r="20" spans="1:4" ht="13.2">
      <c r="A20" s="227"/>
      <c r="B20" s="227"/>
      <c r="C20" s="227"/>
      <c r="D20" s="227"/>
    </row>
    <row r="21" spans="1:4" ht="13.2">
      <c r="A21" s="227"/>
      <c r="B21" s="227"/>
      <c r="C21" s="227"/>
      <c r="D21" s="227"/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17962-2E51-46D7-96BB-5051BC51D8E1}">
  <dimension ref="A1:D11"/>
  <sheetViews>
    <sheetView zoomScale="101" zoomScaleNormal="120" workbookViewId="0">
      <selection activeCell="O9" sqref="O9"/>
    </sheetView>
  </sheetViews>
  <sheetFormatPr defaultRowHeight="13.2"/>
  <cols>
    <col min="1" max="1" width="42.109375" customWidth="1"/>
    <col min="2" max="2" width="18.88671875" customWidth="1"/>
    <col min="3" max="3" width="16.44140625" customWidth="1"/>
    <col min="4" max="4" width="21.21875" customWidth="1"/>
  </cols>
  <sheetData>
    <row r="1" spans="1:4" ht="72.599999999999994" customHeight="1">
      <c r="A1" s="21" t="s">
        <v>563</v>
      </c>
      <c r="B1" s="249" t="s">
        <v>546</v>
      </c>
      <c r="C1" s="249" t="s">
        <v>545</v>
      </c>
      <c r="D1" s="258" t="s">
        <v>544</v>
      </c>
    </row>
    <row r="2" spans="1:4" ht="34.799999999999997" customHeight="1">
      <c r="A2" s="250" t="s">
        <v>426</v>
      </c>
      <c r="B2" s="259">
        <v>3.7291666669999999</v>
      </c>
      <c r="C2" s="257">
        <f>Таблица2[[#Totals],[2. Что для Вас важно при выборе квартиры? По шкале от 1 до 5, 
где 1 – не важный, 5 – очень важный.  '[Транспортная доступность и Близость к метро']]]</f>
        <v>3.4468085106382977</v>
      </c>
      <c r="D2" s="260">
        <v>3.1333333333333333</v>
      </c>
    </row>
    <row r="3" spans="1:4" ht="18">
      <c r="A3" s="250" t="s">
        <v>427</v>
      </c>
      <c r="B3" s="259">
        <v>3.6666666669999999</v>
      </c>
      <c r="C3" s="257">
        <f>Таблица2[[#Totals],[2. Что для Вас важно при выборе квартиры? По шкале от 1 до 5, 
где 1 – не важный, 5 – очень важный.  '[Цена']]]</f>
        <v>3.1702127659574466</v>
      </c>
      <c r="D3" s="260">
        <v>2.3333333333333335</v>
      </c>
    </row>
    <row r="4" spans="1:4" ht="23.4" customHeight="1">
      <c r="A4" s="250" t="s">
        <v>428</v>
      </c>
      <c r="B4" s="259">
        <v>3.6458333330000001</v>
      </c>
      <c r="C4" s="257">
        <f>Таблица2[[#Totals],[2. Что для Вас важно при выборе квартиры? По шкале от 1 до 5, 
где 1 – не важный, 5 – очень важный.  '[Местоположение']]]</f>
        <v>3.2127659574468086</v>
      </c>
      <c r="D4" s="260">
        <v>3.0666666666666669</v>
      </c>
    </row>
    <row r="5" spans="1:4" ht="20.399999999999999" customHeight="1">
      <c r="A5" s="250" t="s">
        <v>429</v>
      </c>
      <c r="B5" s="259">
        <v>3.3958333330000001</v>
      </c>
      <c r="C5" s="257">
        <f>Таблица2[[#Totals],[2. Что для Вас важно при выборе квартиры? По шкале от 1 до 5, 
где 1 – не важный, 5 – очень важный.  '[Инфраструктура (магазины, школы, детские сады)']]]</f>
        <v>3.2765957446808511</v>
      </c>
      <c r="D5" s="260">
        <v>2.3333333333333335</v>
      </c>
    </row>
    <row r="6" spans="1:4" ht="30" customHeight="1">
      <c r="A6" s="250" t="s">
        <v>430</v>
      </c>
      <c r="B6" s="259">
        <v>3.2916666669999999</v>
      </c>
      <c r="C6" s="257">
        <f>Таблица2[[#Totals],[2. Что для Вас важно при выборе квартиры? По шкале от 1 до 5, 
где 1 – не важный, 5 – очень важный.  '[Планировка квартиры']]]</f>
        <v>3.4680851063829787</v>
      </c>
      <c r="D6" s="260">
        <v>2.6666666666666665</v>
      </c>
    </row>
    <row r="7" spans="1:4" ht="31.8" customHeight="1">
      <c r="A7" s="250" t="s">
        <v>431</v>
      </c>
      <c r="B7" s="259">
        <v>3.2291666669999999</v>
      </c>
      <c r="C7" s="257">
        <f>Таблица2[[#Totals],[2. Что для Вас важно при выборе квартиры? По шкале от 1 до 5, 
где 1 – не важный, 5 – очень важный.  '[Сроки сдачи объекта']]]</f>
        <v>2.7446808510638299</v>
      </c>
      <c r="D7" s="260">
        <v>2.6</v>
      </c>
    </row>
    <row r="8" spans="1:4" ht="18">
      <c r="A8" s="250" t="s">
        <v>432</v>
      </c>
      <c r="B8" s="259">
        <v>3.1875</v>
      </c>
      <c r="C8" s="257">
        <f>Таблица2[[#Totals],[2. Что для Вас важно при выборе квартиры? По шкале от 1 до 5, 
где 1 – не важный, 5 – очень важный.  '[Дизайн ЖК']]]</f>
        <v>2.7659574468085109</v>
      </c>
      <c r="D8" s="260">
        <v>2.7333333333333334</v>
      </c>
    </row>
    <row r="9" spans="1:4" ht="31.2" customHeight="1">
      <c r="A9" s="250" t="s">
        <v>433</v>
      </c>
      <c r="B9" s="259">
        <v>3.1458333330000001</v>
      </c>
      <c r="C9" s="257">
        <f>Таблица2[[#Totals],[2. Что для Вас важно при выборе квартиры? По шкале от 1 до 5, 
где 1 – не важный, 5 – очень важный.  '[Репутация застройщика']]]</f>
        <v>3.1276595744680851</v>
      </c>
      <c r="D9" s="260">
        <v>2.8</v>
      </c>
    </row>
    <row r="10" spans="1:4" ht="32.4" customHeight="1">
      <c r="A10" s="250" t="s">
        <v>434</v>
      </c>
      <c r="B10" s="259">
        <v>3.1041666669999999</v>
      </c>
      <c r="C10" s="257">
        <f>Таблица2[[#Totals],[2. Что для Вас важно при выборе квартиры? По шкале от 1 до 5, 
где 1 – не важный, 5 – очень важный.  '[Придомовая территория']]]</f>
        <v>3.1276595744680851</v>
      </c>
      <c r="D10" s="260">
        <v>2.6</v>
      </c>
    </row>
    <row r="11" spans="1:4" ht="25.8" customHeight="1">
      <c r="A11" s="250" t="s">
        <v>435</v>
      </c>
      <c r="B11" s="259">
        <v>3.1041666669999999</v>
      </c>
      <c r="C11" s="257">
        <f>MAX(Таблица2[[#Totals],[2. Что для Вас важно при выборе квартиры? По шкале от 1 до 5, 
где 1 – не важный, 5 – очень важный.  '[Цена']]:[2. Что для Вас важно при выборе квартиры? По шкале от 1 до 5, 
где 1 – не важный, 5 – очень важный.  '[Сроки сдачи объекта']]])</f>
        <v>3.5106382978723403</v>
      </c>
      <c r="D11" s="260">
        <v>3.1333333333333333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FE3CB-A808-4741-8541-66F16CD5EA77}">
  <dimension ref="A1:AG46"/>
  <sheetViews>
    <sheetView topLeftCell="H1" workbookViewId="0">
      <selection activeCell="Z2" sqref="Z2:Z32"/>
    </sheetView>
  </sheetViews>
  <sheetFormatPr defaultRowHeight="13.2"/>
  <cols>
    <col min="1" max="1" width="24" customWidth="1"/>
    <col min="2" max="2" width="13.77734375" customWidth="1"/>
    <col min="3" max="3" width="21" customWidth="1"/>
  </cols>
  <sheetData>
    <row r="1" spans="1:33" ht="103.2" customHeight="1">
      <c r="A1" s="241" t="s">
        <v>0</v>
      </c>
      <c r="B1" s="277" t="s">
        <v>1</v>
      </c>
      <c r="C1" s="239" t="s">
        <v>2</v>
      </c>
      <c r="D1" s="239" t="s">
        <v>3</v>
      </c>
      <c r="E1" s="239" t="s">
        <v>4</v>
      </c>
      <c r="F1" s="239" t="s">
        <v>5</v>
      </c>
      <c r="G1" s="239" t="s">
        <v>6</v>
      </c>
      <c r="H1" s="239" t="s">
        <v>7</v>
      </c>
      <c r="I1" s="239" t="s">
        <v>8</v>
      </c>
      <c r="J1" s="239" t="s">
        <v>9</v>
      </c>
      <c r="K1" s="239" t="s">
        <v>10</v>
      </c>
      <c r="L1" s="239" t="s">
        <v>11</v>
      </c>
      <c r="M1" s="239" t="s">
        <v>557</v>
      </c>
      <c r="N1" s="239" t="s">
        <v>556</v>
      </c>
      <c r="O1" s="277" t="s">
        <v>14</v>
      </c>
      <c r="P1" s="239" t="s">
        <v>15</v>
      </c>
      <c r="Q1" s="283" t="s">
        <v>571</v>
      </c>
      <c r="R1" s="239" t="s">
        <v>16</v>
      </c>
      <c r="S1" s="239" t="s">
        <v>17</v>
      </c>
      <c r="T1" s="239" t="s">
        <v>18</v>
      </c>
      <c r="U1" s="239" t="s">
        <v>19</v>
      </c>
      <c r="V1" s="239" t="s">
        <v>20</v>
      </c>
      <c r="W1" s="239" t="s">
        <v>21</v>
      </c>
      <c r="X1" s="239" t="s">
        <v>22</v>
      </c>
      <c r="Y1" s="239" t="s">
        <v>23</v>
      </c>
      <c r="Z1" s="283" t="s">
        <v>506</v>
      </c>
      <c r="AA1" s="239" t="s">
        <v>554</v>
      </c>
      <c r="AB1" s="277" t="s">
        <v>26</v>
      </c>
      <c r="AC1" s="239" t="s">
        <v>553</v>
      </c>
      <c r="AD1" s="239" t="s">
        <v>552</v>
      </c>
      <c r="AE1" s="238" t="s">
        <v>551</v>
      </c>
      <c r="AF1" s="236" t="s">
        <v>576</v>
      </c>
      <c r="AG1" s="236"/>
    </row>
    <row r="2" spans="1:33" ht="15">
      <c r="A2" s="261">
        <v>45771.829509224539</v>
      </c>
      <c r="B2" s="174" t="s">
        <v>30</v>
      </c>
      <c r="C2" s="262">
        <v>5</v>
      </c>
      <c r="D2" s="262">
        <v>5</v>
      </c>
      <c r="E2" s="262">
        <v>4</v>
      </c>
      <c r="F2" s="262">
        <v>5</v>
      </c>
      <c r="G2" s="262">
        <v>4</v>
      </c>
      <c r="H2" s="262">
        <v>5</v>
      </c>
      <c r="I2" s="262">
        <v>4</v>
      </c>
      <c r="J2" s="262">
        <v>5</v>
      </c>
      <c r="K2" s="262">
        <v>4</v>
      </c>
      <c r="L2" s="262">
        <v>4</v>
      </c>
      <c r="M2" s="262" t="s">
        <v>31</v>
      </c>
      <c r="N2" s="262" t="s">
        <v>32</v>
      </c>
      <c r="O2" s="262" t="s">
        <v>33</v>
      </c>
      <c r="P2" s="262">
        <v>5</v>
      </c>
      <c r="Q2" s="262">
        <v>5</v>
      </c>
      <c r="R2" s="262">
        <v>4</v>
      </c>
      <c r="S2" s="262">
        <v>4</v>
      </c>
      <c r="T2" s="262">
        <v>3</v>
      </c>
      <c r="U2" s="262">
        <v>3</v>
      </c>
      <c r="V2" s="262">
        <v>3</v>
      </c>
      <c r="W2" s="262">
        <v>4</v>
      </c>
      <c r="X2" s="262">
        <v>4</v>
      </c>
      <c r="Y2" s="262">
        <v>5</v>
      </c>
      <c r="Z2" s="262">
        <v>6</v>
      </c>
      <c r="AA2" s="262"/>
      <c r="AB2" s="262" t="s">
        <v>34</v>
      </c>
      <c r="AC2" s="262" t="s">
        <v>35</v>
      </c>
      <c r="AD2" s="262" t="s">
        <v>36</v>
      </c>
      <c r="AE2" s="263" t="s">
        <v>37</v>
      </c>
      <c r="AF2" s="264" t="s">
        <v>46</v>
      </c>
    </row>
    <row r="3" spans="1:33" ht="15">
      <c r="A3" s="265">
        <v>45772.459262025463</v>
      </c>
      <c r="B3" s="173" t="s">
        <v>50</v>
      </c>
      <c r="C3" s="266">
        <v>5</v>
      </c>
      <c r="D3" s="266">
        <v>5</v>
      </c>
      <c r="E3" s="266">
        <v>5</v>
      </c>
      <c r="F3" s="266">
        <v>5</v>
      </c>
      <c r="G3" s="266">
        <v>3</v>
      </c>
      <c r="H3" s="266">
        <v>4</v>
      </c>
      <c r="I3" s="266">
        <v>4</v>
      </c>
      <c r="J3" s="266">
        <v>4</v>
      </c>
      <c r="K3" s="266">
        <v>4</v>
      </c>
      <c r="L3" s="266">
        <v>4</v>
      </c>
      <c r="M3" s="266" t="s">
        <v>31</v>
      </c>
      <c r="N3" s="266" t="s">
        <v>41</v>
      </c>
      <c r="O3" s="266" t="s">
        <v>33</v>
      </c>
      <c r="P3" s="266">
        <v>2</v>
      </c>
      <c r="Q3" s="266">
        <v>4</v>
      </c>
      <c r="R3" s="266">
        <v>4</v>
      </c>
      <c r="S3" s="266">
        <v>2</v>
      </c>
      <c r="T3" s="266">
        <v>3</v>
      </c>
      <c r="U3" s="266">
        <v>3</v>
      </c>
      <c r="V3" s="266">
        <v>4</v>
      </c>
      <c r="W3" s="266">
        <v>3</v>
      </c>
      <c r="X3" s="266">
        <v>4</v>
      </c>
      <c r="Y3" s="266">
        <v>3</v>
      </c>
      <c r="Z3" s="266">
        <v>5</v>
      </c>
      <c r="AA3" s="266"/>
      <c r="AB3" s="266" t="s">
        <v>34</v>
      </c>
      <c r="AC3" s="266" t="s">
        <v>63</v>
      </c>
      <c r="AD3" s="266" t="s">
        <v>36</v>
      </c>
      <c r="AE3" s="267" t="s">
        <v>37</v>
      </c>
      <c r="AF3" s="268" t="s">
        <v>38</v>
      </c>
    </row>
    <row r="4" spans="1:33" ht="15">
      <c r="A4" s="261">
        <v>45772.462300219908</v>
      </c>
      <c r="B4" s="174" t="s">
        <v>50</v>
      </c>
      <c r="C4" s="262">
        <v>4</v>
      </c>
      <c r="D4" s="262">
        <v>4</v>
      </c>
      <c r="E4" s="262">
        <v>4</v>
      </c>
      <c r="F4" s="262">
        <v>3</v>
      </c>
      <c r="G4" s="262">
        <v>4</v>
      </c>
      <c r="H4" s="262">
        <v>5</v>
      </c>
      <c r="I4" s="262">
        <v>3</v>
      </c>
      <c r="J4" s="262">
        <v>4</v>
      </c>
      <c r="K4" s="262">
        <v>4</v>
      </c>
      <c r="L4" s="262">
        <v>2</v>
      </c>
      <c r="M4" s="262" t="s">
        <v>40</v>
      </c>
      <c r="N4" s="262" t="s">
        <v>41</v>
      </c>
      <c r="O4" s="262" t="s">
        <v>33</v>
      </c>
      <c r="P4" s="262">
        <v>3</v>
      </c>
      <c r="Q4" s="262">
        <v>3</v>
      </c>
      <c r="R4" s="262">
        <v>3</v>
      </c>
      <c r="S4" s="262">
        <v>3</v>
      </c>
      <c r="T4" s="262">
        <v>4</v>
      </c>
      <c r="U4" s="262">
        <v>3</v>
      </c>
      <c r="V4" s="262">
        <v>3</v>
      </c>
      <c r="W4" s="262">
        <v>4</v>
      </c>
      <c r="X4" s="262">
        <v>3</v>
      </c>
      <c r="Y4" s="262">
        <v>4</v>
      </c>
      <c r="Z4" s="262"/>
      <c r="AA4" s="262"/>
      <c r="AB4" s="262" t="s">
        <v>64</v>
      </c>
      <c r="AC4" s="139" t="s">
        <v>44</v>
      </c>
      <c r="AD4" s="262" t="s">
        <v>36</v>
      </c>
      <c r="AE4" s="263" t="s">
        <v>37</v>
      </c>
      <c r="AF4" s="264" t="s">
        <v>38</v>
      </c>
    </row>
    <row r="5" spans="1:33" ht="15">
      <c r="A5" s="269">
        <v>45772.501394016203</v>
      </c>
      <c r="B5" s="174" t="s">
        <v>50</v>
      </c>
      <c r="C5" s="270">
        <v>5</v>
      </c>
      <c r="D5" s="270">
        <v>5</v>
      </c>
      <c r="E5" s="270">
        <v>3</v>
      </c>
      <c r="F5" s="270">
        <v>4</v>
      </c>
      <c r="G5" s="270">
        <v>3</v>
      </c>
      <c r="H5" s="270">
        <v>3</v>
      </c>
      <c r="I5" s="270">
        <v>4</v>
      </c>
      <c r="J5" s="270">
        <v>4</v>
      </c>
      <c r="K5" s="270">
        <v>4</v>
      </c>
      <c r="L5" s="270">
        <v>1</v>
      </c>
      <c r="M5" s="270" t="s">
        <v>31</v>
      </c>
      <c r="N5" s="270" t="s">
        <v>32</v>
      </c>
      <c r="O5" s="270" t="s">
        <v>33</v>
      </c>
      <c r="P5" s="270">
        <v>4</v>
      </c>
      <c r="Q5" s="270">
        <v>4</v>
      </c>
      <c r="R5" s="270">
        <v>5</v>
      </c>
      <c r="S5" s="270">
        <v>5</v>
      </c>
      <c r="T5" s="270">
        <v>5</v>
      </c>
      <c r="U5" s="270">
        <v>5</v>
      </c>
      <c r="V5" s="270">
        <v>5</v>
      </c>
      <c r="W5" s="270">
        <v>4</v>
      </c>
      <c r="X5" s="270">
        <v>5</v>
      </c>
      <c r="Y5" s="270">
        <v>1</v>
      </c>
      <c r="Z5" s="270">
        <v>8</v>
      </c>
      <c r="AA5" s="270"/>
      <c r="AB5" s="270" t="s">
        <v>68</v>
      </c>
      <c r="AC5" s="270" t="s">
        <v>62</v>
      </c>
      <c r="AD5" s="270" t="s">
        <v>36</v>
      </c>
      <c r="AE5" s="271" t="s">
        <v>37</v>
      </c>
      <c r="AF5" s="272" t="s">
        <v>38</v>
      </c>
    </row>
    <row r="6" spans="1:33" ht="15">
      <c r="A6" s="273">
        <v>45772.707545150464</v>
      </c>
      <c r="B6" s="173" t="s">
        <v>74</v>
      </c>
      <c r="C6" s="274">
        <v>1</v>
      </c>
      <c r="D6" s="274">
        <v>2</v>
      </c>
      <c r="E6" s="274">
        <v>3</v>
      </c>
      <c r="F6" s="274">
        <v>3</v>
      </c>
      <c r="G6" s="274">
        <v>1</v>
      </c>
      <c r="H6" s="274">
        <v>3</v>
      </c>
      <c r="I6" s="274">
        <v>1</v>
      </c>
      <c r="J6" s="274">
        <v>1</v>
      </c>
      <c r="K6" s="274">
        <v>3</v>
      </c>
      <c r="L6" s="274">
        <v>2</v>
      </c>
      <c r="M6" s="274" t="s">
        <v>86</v>
      </c>
      <c r="N6" s="274" t="s">
        <v>87</v>
      </c>
      <c r="O6" s="274" t="s">
        <v>33</v>
      </c>
      <c r="P6" s="274">
        <v>2</v>
      </c>
      <c r="Q6" s="274">
        <v>2</v>
      </c>
      <c r="R6" s="274">
        <v>1</v>
      </c>
      <c r="S6" s="274">
        <v>3</v>
      </c>
      <c r="T6" s="274">
        <v>2</v>
      </c>
      <c r="U6" s="274">
        <v>2</v>
      </c>
      <c r="V6" s="274">
        <v>2</v>
      </c>
      <c r="W6" s="274">
        <v>1</v>
      </c>
      <c r="X6" s="274">
        <v>2</v>
      </c>
      <c r="Y6" s="274">
        <v>3</v>
      </c>
      <c r="Z6" s="274">
        <v>0</v>
      </c>
      <c r="AA6" s="274" t="s">
        <v>88</v>
      </c>
      <c r="AB6" s="274" t="s">
        <v>89</v>
      </c>
      <c r="AC6" s="274" t="s">
        <v>90</v>
      </c>
      <c r="AD6" s="274" t="s">
        <v>36</v>
      </c>
      <c r="AE6" s="275" t="s">
        <v>49</v>
      </c>
      <c r="AF6" s="276" t="s">
        <v>38</v>
      </c>
    </row>
    <row r="7" spans="1:33" ht="15">
      <c r="A7" s="269">
        <v>45772.72808158565</v>
      </c>
      <c r="B7" s="174" t="s">
        <v>39</v>
      </c>
      <c r="C7" s="270">
        <v>3</v>
      </c>
      <c r="D7" s="270">
        <v>3</v>
      </c>
      <c r="E7" s="270">
        <v>3</v>
      </c>
      <c r="F7" s="270">
        <v>2</v>
      </c>
      <c r="G7" s="270">
        <v>2</v>
      </c>
      <c r="H7" s="270">
        <v>3</v>
      </c>
      <c r="I7" s="270">
        <v>2</v>
      </c>
      <c r="J7" s="270">
        <v>3</v>
      </c>
      <c r="K7" s="270">
        <v>3</v>
      </c>
      <c r="L7" s="270">
        <v>3</v>
      </c>
      <c r="M7" s="270" t="s">
        <v>31</v>
      </c>
      <c r="N7" s="270" t="s">
        <v>41</v>
      </c>
      <c r="O7" s="270" t="s">
        <v>33</v>
      </c>
      <c r="P7" s="270">
        <v>3</v>
      </c>
      <c r="Q7" s="270">
        <v>3</v>
      </c>
      <c r="R7" s="270">
        <v>2</v>
      </c>
      <c r="S7" s="270">
        <v>2</v>
      </c>
      <c r="T7" s="270">
        <v>3</v>
      </c>
      <c r="U7" s="270">
        <v>3</v>
      </c>
      <c r="V7" s="270">
        <v>3</v>
      </c>
      <c r="W7" s="270">
        <v>2</v>
      </c>
      <c r="X7" s="270">
        <v>3</v>
      </c>
      <c r="Y7" s="270">
        <v>3</v>
      </c>
      <c r="Z7" s="270">
        <v>8</v>
      </c>
      <c r="AA7" s="270"/>
      <c r="AB7" s="270" t="s">
        <v>91</v>
      </c>
      <c r="AC7" s="138" t="s">
        <v>92</v>
      </c>
      <c r="AD7" s="270" t="s">
        <v>36</v>
      </c>
      <c r="AE7" s="271" t="s">
        <v>37</v>
      </c>
      <c r="AF7" s="272" t="s">
        <v>93</v>
      </c>
    </row>
    <row r="8" spans="1:33" ht="15">
      <c r="A8" s="261">
        <v>45772.833791793979</v>
      </c>
      <c r="B8" s="174" t="s">
        <v>74</v>
      </c>
      <c r="C8" s="262">
        <v>1</v>
      </c>
      <c r="D8" s="262">
        <v>2</v>
      </c>
      <c r="E8" s="262">
        <v>2</v>
      </c>
      <c r="F8" s="262">
        <v>2</v>
      </c>
      <c r="G8" s="262">
        <v>2</v>
      </c>
      <c r="H8" s="262">
        <v>2</v>
      </c>
      <c r="I8" s="262">
        <v>2</v>
      </c>
      <c r="J8" s="262">
        <v>2</v>
      </c>
      <c r="K8" s="262">
        <v>2</v>
      </c>
      <c r="L8" s="262">
        <v>2</v>
      </c>
      <c r="M8" s="262" t="s">
        <v>83</v>
      </c>
      <c r="N8" s="262" t="s">
        <v>32</v>
      </c>
      <c r="O8" s="262" t="s">
        <v>33</v>
      </c>
      <c r="P8" s="262">
        <v>1</v>
      </c>
      <c r="Q8" s="262">
        <v>4</v>
      </c>
      <c r="R8" s="262">
        <v>2</v>
      </c>
      <c r="S8" s="262">
        <v>2</v>
      </c>
      <c r="T8" s="262">
        <v>2</v>
      </c>
      <c r="U8" s="262">
        <v>2</v>
      </c>
      <c r="V8" s="262">
        <v>2</v>
      </c>
      <c r="W8" s="262">
        <v>2</v>
      </c>
      <c r="X8" s="262">
        <v>2</v>
      </c>
      <c r="Y8" s="262">
        <v>2</v>
      </c>
      <c r="Z8" s="262">
        <v>4</v>
      </c>
      <c r="AA8" s="122"/>
      <c r="AB8" s="262" t="s">
        <v>104</v>
      </c>
      <c r="AC8" s="139" t="s">
        <v>92</v>
      </c>
      <c r="AD8" s="262" t="s">
        <v>82</v>
      </c>
      <c r="AE8" s="263" t="s">
        <v>37</v>
      </c>
      <c r="AF8" s="264" t="s">
        <v>38</v>
      </c>
    </row>
    <row r="9" spans="1:33" ht="15">
      <c r="A9" s="269">
        <v>45772.840476805555</v>
      </c>
      <c r="B9" s="174" t="s">
        <v>30</v>
      </c>
      <c r="C9" s="270">
        <v>1</v>
      </c>
      <c r="D9" s="270">
        <v>2</v>
      </c>
      <c r="E9" s="270">
        <v>2</v>
      </c>
      <c r="F9" s="270">
        <v>2</v>
      </c>
      <c r="G9" s="270">
        <v>1</v>
      </c>
      <c r="H9" s="270">
        <v>2</v>
      </c>
      <c r="I9" s="270">
        <v>2</v>
      </c>
      <c r="J9" s="270">
        <v>2</v>
      </c>
      <c r="K9" s="270">
        <v>2</v>
      </c>
      <c r="L9" s="270">
        <v>2</v>
      </c>
      <c r="M9" s="270" t="s">
        <v>83</v>
      </c>
      <c r="N9" s="270" t="s">
        <v>41</v>
      </c>
      <c r="O9" s="270" t="s">
        <v>33</v>
      </c>
      <c r="P9" s="270">
        <v>1</v>
      </c>
      <c r="Q9" s="270">
        <v>3</v>
      </c>
      <c r="R9" s="270">
        <v>2</v>
      </c>
      <c r="S9" s="270">
        <v>1</v>
      </c>
      <c r="T9" s="270">
        <v>1</v>
      </c>
      <c r="U9" s="270">
        <v>2</v>
      </c>
      <c r="V9" s="270">
        <v>2</v>
      </c>
      <c r="W9" s="270">
        <v>2</v>
      </c>
      <c r="X9" s="270">
        <v>2</v>
      </c>
      <c r="Y9" s="270">
        <v>1</v>
      </c>
      <c r="Z9" s="270">
        <v>4</v>
      </c>
      <c r="AA9" s="123"/>
      <c r="AB9" s="270" t="s">
        <v>104</v>
      </c>
      <c r="AC9" s="138" t="s">
        <v>48</v>
      </c>
      <c r="AD9" s="270" t="s">
        <v>45</v>
      </c>
      <c r="AE9" s="271" t="s">
        <v>37</v>
      </c>
      <c r="AF9" s="272" t="s">
        <v>46</v>
      </c>
    </row>
    <row r="10" spans="1:33" ht="15">
      <c r="A10" s="261">
        <v>45772.841958807869</v>
      </c>
      <c r="B10" s="174" t="s">
        <v>30</v>
      </c>
      <c r="C10" s="262">
        <v>5</v>
      </c>
      <c r="D10" s="262">
        <v>5</v>
      </c>
      <c r="E10" s="262">
        <v>5</v>
      </c>
      <c r="F10" s="262">
        <v>4</v>
      </c>
      <c r="G10" s="262">
        <v>3</v>
      </c>
      <c r="H10" s="262">
        <v>4</v>
      </c>
      <c r="I10" s="262">
        <v>3</v>
      </c>
      <c r="J10" s="262">
        <v>4</v>
      </c>
      <c r="K10" s="262">
        <v>4</v>
      </c>
      <c r="L10" s="262">
        <v>4</v>
      </c>
      <c r="M10" s="262" t="s">
        <v>31</v>
      </c>
      <c r="N10" s="262" t="s">
        <v>41</v>
      </c>
      <c r="O10" s="262" t="s">
        <v>33</v>
      </c>
      <c r="P10" s="262">
        <v>1</v>
      </c>
      <c r="Q10" s="262">
        <v>2</v>
      </c>
      <c r="R10" s="262">
        <v>2</v>
      </c>
      <c r="S10" s="262">
        <v>2</v>
      </c>
      <c r="T10" s="262">
        <v>1</v>
      </c>
      <c r="U10" s="262">
        <v>1</v>
      </c>
      <c r="V10" s="262">
        <v>2</v>
      </c>
      <c r="W10" s="262">
        <v>2</v>
      </c>
      <c r="X10" s="262">
        <v>2</v>
      </c>
      <c r="Y10" s="262">
        <v>2</v>
      </c>
      <c r="Z10" s="262">
        <v>5</v>
      </c>
      <c r="AA10" s="122"/>
      <c r="AB10" s="262" t="s">
        <v>118</v>
      </c>
      <c r="AC10" s="262" t="s">
        <v>119</v>
      </c>
      <c r="AD10" s="262" t="s">
        <v>120</v>
      </c>
      <c r="AE10" s="263" t="s">
        <v>37</v>
      </c>
      <c r="AF10" s="264" t="s">
        <v>38</v>
      </c>
    </row>
    <row r="11" spans="1:33" ht="15">
      <c r="A11" s="269">
        <v>45773.788766412035</v>
      </c>
      <c r="B11" s="174" t="s">
        <v>50</v>
      </c>
      <c r="C11" s="270">
        <v>5</v>
      </c>
      <c r="D11" s="270">
        <v>5</v>
      </c>
      <c r="E11" s="270">
        <v>5</v>
      </c>
      <c r="F11" s="270">
        <v>5</v>
      </c>
      <c r="G11" s="270">
        <v>1</v>
      </c>
      <c r="H11" s="270">
        <v>3</v>
      </c>
      <c r="I11" s="270">
        <v>3</v>
      </c>
      <c r="J11" s="270">
        <v>4</v>
      </c>
      <c r="K11" s="270">
        <v>1</v>
      </c>
      <c r="L11" s="270">
        <v>5</v>
      </c>
      <c r="M11" s="270" t="s">
        <v>40</v>
      </c>
      <c r="N11" s="270" t="s">
        <v>41</v>
      </c>
      <c r="O11" s="270" t="s">
        <v>33</v>
      </c>
      <c r="P11" s="270">
        <v>2</v>
      </c>
      <c r="Q11" s="270">
        <v>2</v>
      </c>
      <c r="R11" s="270">
        <v>2</v>
      </c>
      <c r="S11" s="270">
        <v>2</v>
      </c>
      <c r="T11" s="270">
        <v>2</v>
      </c>
      <c r="U11" s="270">
        <v>2</v>
      </c>
      <c r="V11" s="270">
        <v>2</v>
      </c>
      <c r="W11" s="270">
        <v>2</v>
      </c>
      <c r="X11" s="270">
        <v>2</v>
      </c>
      <c r="Y11" s="270">
        <v>2</v>
      </c>
      <c r="Z11" s="270">
        <v>2</v>
      </c>
      <c r="AA11" s="270" t="s">
        <v>129</v>
      </c>
      <c r="AB11" s="270" t="s">
        <v>73</v>
      </c>
      <c r="AC11" s="138" t="s">
        <v>48</v>
      </c>
      <c r="AD11" s="270" t="s">
        <v>36</v>
      </c>
      <c r="AE11" s="271" t="s">
        <v>37</v>
      </c>
      <c r="AF11" s="272" t="s">
        <v>38</v>
      </c>
    </row>
    <row r="12" spans="1:33" ht="15">
      <c r="A12" s="261">
        <v>45776.004791203704</v>
      </c>
      <c r="B12" s="174" t="s">
        <v>50</v>
      </c>
      <c r="C12" s="262">
        <v>5</v>
      </c>
      <c r="D12" s="262">
        <v>5</v>
      </c>
      <c r="E12" s="262">
        <v>4</v>
      </c>
      <c r="F12" s="262">
        <v>5</v>
      </c>
      <c r="G12" s="262">
        <v>4</v>
      </c>
      <c r="H12" s="262">
        <v>4</v>
      </c>
      <c r="I12" s="262">
        <v>4</v>
      </c>
      <c r="J12" s="262">
        <v>4</v>
      </c>
      <c r="K12" s="262">
        <v>4</v>
      </c>
      <c r="L12" s="262">
        <v>4</v>
      </c>
      <c r="M12" s="262" t="s">
        <v>83</v>
      </c>
      <c r="N12" s="262" t="s">
        <v>32</v>
      </c>
      <c r="O12" s="262" t="s">
        <v>33</v>
      </c>
      <c r="P12" s="262">
        <v>4</v>
      </c>
      <c r="Q12" s="262">
        <v>3</v>
      </c>
      <c r="R12" s="262">
        <v>4</v>
      </c>
      <c r="S12" s="262">
        <v>4</v>
      </c>
      <c r="T12" s="262">
        <v>4</v>
      </c>
      <c r="U12" s="262">
        <v>4</v>
      </c>
      <c r="V12" s="262">
        <v>4</v>
      </c>
      <c r="W12" s="262">
        <v>4</v>
      </c>
      <c r="X12" s="262">
        <v>4</v>
      </c>
      <c r="Y12" s="262">
        <v>4</v>
      </c>
      <c r="Z12" s="262">
        <v>5</v>
      </c>
      <c r="AA12" s="262" t="s">
        <v>134</v>
      </c>
      <c r="AB12" s="262" t="s">
        <v>66</v>
      </c>
      <c r="AC12" s="122"/>
      <c r="AD12" s="122"/>
      <c r="AE12" s="263" t="s">
        <v>37</v>
      </c>
      <c r="AF12" s="264" t="s">
        <v>38</v>
      </c>
    </row>
    <row r="13" spans="1:33" ht="15">
      <c r="A13" s="269">
        <v>45777.8590916088</v>
      </c>
      <c r="B13" s="174" t="s">
        <v>74</v>
      </c>
      <c r="C13" s="270">
        <v>4</v>
      </c>
      <c r="D13" s="270">
        <v>4</v>
      </c>
      <c r="E13" s="270">
        <v>4</v>
      </c>
      <c r="F13" s="270">
        <v>4</v>
      </c>
      <c r="G13" s="270">
        <v>4</v>
      </c>
      <c r="H13" s="270">
        <v>4</v>
      </c>
      <c r="I13" s="270">
        <v>4</v>
      </c>
      <c r="J13" s="270">
        <v>4</v>
      </c>
      <c r="K13" s="270">
        <v>4</v>
      </c>
      <c r="L13" s="270">
        <v>4</v>
      </c>
      <c r="M13" s="270" t="s">
        <v>57</v>
      </c>
      <c r="N13" s="270" t="s">
        <v>41</v>
      </c>
      <c r="O13" s="270" t="s">
        <v>33</v>
      </c>
      <c r="P13" s="270">
        <v>3</v>
      </c>
      <c r="Q13" s="270">
        <v>4</v>
      </c>
      <c r="R13" s="270">
        <v>3</v>
      </c>
      <c r="S13" s="270">
        <v>3</v>
      </c>
      <c r="T13" s="270">
        <v>3</v>
      </c>
      <c r="U13" s="270">
        <v>3</v>
      </c>
      <c r="V13" s="270">
        <v>3</v>
      </c>
      <c r="W13" s="270">
        <v>3</v>
      </c>
      <c r="X13" s="270">
        <v>3</v>
      </c>
      <c r="Y13" s="270">
        <v>3</v>
      </c>
      <c r="Z13" s="270">
        <v>7</v>
      </c>
      <c r="AA13" s="123"/>
      <c r="AB13" s="270" t="s">
        <v>73</v>
      </c>
      <c r="AC13" s="138" t="s">
        <v>107</v>
      </c>
      <c r="AD13" s="270" t="s">
        <v>136</v>
      </c>
      <c r="AE13" s="271" t="s">
        <v>49</v>
      </c>
      <c r="AF13" s="272" t="s">
        <v>137</v>
      </c>
    </row>
    <row r="14" spans="1:33" ht="15">
      <c r="A14" s="261">
        <v>45777.916799571758</v>
      </c>
      <c r="B14" s="174" t="s">
        <v>74</v>
      </c>
      <c r="C14" s="262">
        <v>5</v>
      </c>
      <c r="D14" s="262">
        <v>4</v>
      </c>
      <c r="E14" s="262">
        <v>1</v>
      </c>
      <c r="F14" s="262">
        <v>4</v>
      </c>
      <c r="G14" s="262">
        <v>1</v>
      </c>
      <c r="H14" s="262">
        <v>3</v>
      </c>
      <c r="I14" s="262">
        <v>4</v>
      </c>
      <c r="J14" s="262">
        <v>2</v>
      </c>
      <c r="K14" s="262">
        <v>5</v>
      </c>
      <c r="L14" s="262">
        <v>3</v>
      </c>
      <c r="M14" s="262" t="s">
        <v>86</v>
      </c>
      <c r="N14" s="262" t="s">
        <v>32</v>
      </c>
      <c r="O14" s="262" t="s">
        <v>33</v>
      </c>
      <c r="P14" s="262">
        <v>3</v>
      </c>
      <c r="Q14" s="262">
        <v>4</v>
      </c>
      <c r="R14" s="262">
        <v>4</v>
      </c>
      <c r="S14" s="262">
        <v>1</v>
      </c>
      <c r="T14" s="262">
        <v>2</v>
      </c>
      <c r="U14" s="262">
        <v>1</v>
      </c>
      <c r="V14" s="262">
        <v>1</v>
      </c>
      <c r="W14" s="262">
        <v>2</v>
      </c>
      <c r="X14" s="262">
        <v>3</v>
      </c>
      <c r="Y14" s="262">
        <v>3</v>
      </c>
      <c r="Z14" s="262">
        <v>8</v>
      </c>
      <c r="AA14" s="262" t="s">
        <v>100</v>
      </c>
      <c r="AB14" s="262" t="s">
        <v>73</v>
      </c>
      <c r="AC14" s="139" t="s">
        <v>138</v>
      </c>
      <c r="AD14" s="262" t="s">
        <v>108</v>
      </c>
      <c r="AE14" s="263"/>
      <c r="AF14" s="264"/>
    </row>
    <row r="15" spans="1:33" ht="15">
      <c r="A15" s="269">
        <v>45777.920773310187</v>
      </c>
      <c r="B15" s="174" t="s">
        <v>74</v>
      </c>
      <c r="C15" s="270">
        <v>1</v>
      </c>
      <c r="D15" s="270">
        <v>5</v>
      </c>
      <c r="E15" s="270">
        <v>1</v>
      </c>
      <c r="F15" s="270">
        <v>5</v>
      </c>
      <c r="G15" s="270">
        <v>3</v>
      </c>
      <c r="H15" s="270">
        <v>3</v>
      </c>
      <c r="I15" s="270">
        <v>2</v>
      </c>
      <c r="J15" s="270">
        <v>4</v>
      </c>
      <c r="K15" s="270">
        <v>5</v>
      </c>
      <c r="L15" s="270">
        <v>2</v>
      </c>
      <c r="M15" s="270" t="s">
        <v>31</v>
      </c>
      <c r="N15" s="270" t="s">
        <v>41</v>
      </c>
      <c r="O15" s="270" t="s">
        <v>33</v>
      </c>
      <c r="P15" s="270">
        <v>1</v>
      </c>
      <c r="Q15" s="270">
        <v>3</v>
      </c>
      <c r="R15" s="270">
        <v>5</v>
      </c>
      <c r="S15" s="270">
        <v>5</v>
      </c>
      <c r="T15" s="270">
        <v>4</v>
      </c>
      <c r="U15" s="270">
        <v>2</v>
      </c>
      <c r="V15" s="270">
        <v>5</v>
      </c>
      <c r="W15" s="270">
        <v>3</v>
      </c>
      <c r="X15" s="270">
        <v>2</v>
      </c>
      <c r="Y15" s="270">
        <v>1</v>
      </c>
      <c r="Z15" s="270">
        <v>4</v>
      </c>
      <c r="AA15" s="270" t="s">
        <v>100</v>
      </c>
      <c r="AB15" s="270" t="s">
        <v>53</v>
      </c>
      <c r="AC15" s="138" t="s">
        <v>99</v>
      </c>
      <c r="AD15" s="270" t="s">
        <v>45</v>
      </c>
      <c r="AE15" s="271" t="s">
        <v>37</v>
      </c>
      <c r="AF15" s="272" t="s">
        <v>137</v>
      </c>
    </row>
    <row r="16" spans="1:33" ht="15">
      <c r="A16" s="261">
        <v>45777.924332997689</v>
      </c>
      <c r="B16" s="174" t="s">
        <v>74</v>
      </c>
      <c r="C16" s="262">
        <v>5</v>
      </c>
      <c r="D16" s="262">
        <v>4</v>
      </c>
      <c r="E16" s="262">
        <v>2</v>
      </c>
      <c r="F16" s="262">
        <v>1</v>
      </c>
      <c r="G16" s="262">
        <v>3</v>
      </c>
      <c r="H16" s="262">
        <v>3</v>
      </c>
      <c r="I16" s="262">
        <v>4</v>
      </c>
      <c r="J16" s="262">
        <v>5</v>
      </c>
      <c r="K16" s="262">
        <v>3</v>
      </c>
      <c r="L16" s="262">
        <v>2</v>
      </c>
      <c r="M16" s="262" t="s">
        <v>40</v>
      </c>
      <c r="N16" s="262" t="s">
        <v>41</v>
      </c>
      <c r="O16" s="262" t="s">
        <v>33</v>
      </c>
      <c r="P16" s="262">
        <v>1</v>
      </c>
      <c r="Q16" s="262">
        <v>2</v>
      </c>
      <c r="R16" s="262">
        <v>1</v>
      </c>
      <c r="S16" s="262">
        <v>1</v>
      </c>
      <c r="T16" s="262">
        <v>2</v>
      </c>
      <c r="U16" s="262">
        <v>4</v>
      </c>
      <c r="V16" s="262">
        <v>5</v>
      </c>
      <c r="W16" s="262">
        <v>5</v>
      </c>
      <c r="X16" s="262">
        <v>2</v>
      </c>
      <c r="Y16" s="262">
        <v>2</v>
      </c>
      <c r="Z16" s="262">
        <v>9</v>
      </c>
      <c r="AA16" s="262" t="s">
        <v>100</v>
      </c>
      <c r="AB16" s="262" t="s">
        <v>53</v>
      </c>
      <c r="AC16" s="139" t="s">
        <v>48</v>
      </c>
      <c r="AD16" s="262" t="s">
        <v>36</v>
      </c>
      <c r="AE16" s="263" t="s">
        <v>37</v>
      </c>
      <c r="AF16" s="264" t="s">
        <v>137</v>
      </c>
    </row>
    <row r="17" spans="1:32" ht="15">
      <c r="A17" s="269">
        <v>45777.925475405093</v>
      </c>
      <c r="B17" s="174" t="s">
        <v>74</v>
      </c>
      <c r="C17" s="270">
        <v>5</v>
      </c>
      <c r="D17" s="270">
        <v>2</v>
      </c>
      <c r="E17" s="270">
        <v>1</v>
      </c>
      <c r="F17" s="270">
        <v>4</v>
      </c>
      <c r="G17" s="270">
        <v>2</v>
      </c>
      <c r="H17" s="270">
        <v>2</v>
      </c>
      <c r="I17" s="270">
        <v>5</v>
      </c>
      <c r="J17" s="270">
        <v>2</v>
      </c>
      <c r="K17" s="270">
        <v>3</v>
      </c>
      <c r="L17" s="270">
        <v>5</v>
      </c>
      <c r="M17" s="270" t="s">
        <v>86</v>
      </c>
      <c r="N17" s="270" t="s">
        <v>32</v>
      </c>
      <c r="O17" s="270" t="s">
        <v>33</v>
      </c>
      <c r="P17" s="270">
        <v>3</v>
      </c>
      <c r="Q17" s="270">
        <v>3</v>
      </c>
      <c r="R17" s="270">
        <v>1</v>
      </c>
      <c r="S17" s="270">
        <v>5</v>
      </c>
      <c r="T17" s="270">
        <v>3</v>
      </c>
      <c r="U17" s="270">
        <v>2</v>
      </c>
      <c r="V17" s="270">
        <v>4</v>
      </c>
      <c r="W17" s="270">
        <v>1</v>
      </c>
      <c r="X17" s="270">
        <v>2</v>
      </c>
      <c r="Y17" s="270">
        <v>3</v>
      </c>
      <c r="Z17" s="270">
        <v>4</v>
      </c>
      <c r="AA17" s="270" t="s">
        <v>100</v>
      </c>
      <c r="AB17" s="270" t="s">
        <v>73</v>
      </c>
      <c r="AC17" s="138" t="s">
        <v>123</v>
      </c>
      <c r="AD17" s="270" t="s">
        <v>36</v>
      </c>
      <c r="AE17" s="271" t="s">
        <v>37</v>
      </c>
      <c r="AF17" s="272" t="s">
        <v>46</v>
      </c>
    </row>
    <row r="18" spans="1:32" ht="15">
      <c r="A18" s="261">
        <v>45777.930084374995</v>
      </c>
      <c r="B18" s="174" t="s">
        <v>50</v>
      </c>
      <c r="C18" s="262">
        <v>4</v>
      </c>
      <c r="D18" s="262">
        <v>1</v>
      </c>
      <c r="E18" s="262">
        <v>1</v>
      </c>
      <c r="F18" s="262">
        <v>4</v>
      </c>
      <c r="G18" s="262">
        <v>2</v>
      </c>
      <c r="H18" s="262">
        <v>3</v>
      </c>
      <c r="I18" s="262">
        <v>5</v>
      </c>
      <c r="J18" s="262">
        <v>5</v>
      </c>
      <c r="K18" s="262">
        <v>5</v>
      </c>
      <c r="L18" s="262">
        <v>3</v>
      </c>
      <c r="M18" s="262" t="s">
        <v>31</v>
      </c>
      <c r="N18" s="262" t="s">
        <v>32</v>
      </c>
      <c r="O18" s="262" t="s">
        <v>33</v>
      </c>
      <c r="P18" s="262">
        <v>5</v>
      </c>
      <c r="Q18" s="262">
        <v>5</v>
      </c>
      <c r="R18" s="262">
        <v>4</v>
      </c>
      <c r="S18" s="262">
        <v>5</v>
      </c>
      <c r="T18" s="262">
        <v>1</v>
      </c>
      <c r="U18" s="262">
        <v>4</v>
      </c>
      <c r="V18" s="262">
        <v>1</v>
      </c>
      <c r="W18" s="262">
        <v>3</v>
      </c>
      <c r="X18" s="262">
        <v>5</v>
      </c>
      <c r="Y18" s="262">
        <v>1</v>
      </c>
      <c r="Z18" s="262">
        <v>1</v>
      </c>
      <c r="AA18" s="262" t="s">
        <v>100</v>
      </c>
      <c r="AB18" s="262" t="s">
        <v>53</v>
      </c>
      <c r="AC18" s="139" t="s">
        <v>107</v>
      </c>
      <c r="AD18" s="262" t="s">
        <v>82</v>
      </c>
      <c r="AE18" s="263" t="s">
        <v>37</v>
      </c>
      <c r="AF18" s="264" t="s">
        <v>38</v>
      </c>
    </row>
    <row r="19" spans="1:32" ht="15">
      <c r="A19" s="265">
        <v>45777.930648287038</v>
      </c>
      <c r="B19" s="173" t="s">
        <v>74</v>
      </c>
      <c r="C19" s="266">
        <v>1</v>
      </c>
      <c r="D19" s="266">
        <v>2</v>
      </c>
      <c r="E19" s="266">
        <v>5</v>
      </c>
      <c r="F19" s="266">
        <v>3</v>
      </c>
      <c r="G19" s="266">
        <v>4</v>
      </c>
      <c r="H19" s="266">
        <v>3</v>
      </c>
      <c r="I19" s="266">
        <v>5</v>
      </c>
      <c r="J19" s="266">
        <v>3</v>
      </c>
      <c r="K19" s="266">
        <v>5</v>
      </c>
      <c r="L19" s="266">
        <v>1</v>
      </c>
      <c r="M19" s="266" t="s">
        <v>57</v>
      </c>
      <c r="N19" s="266" t="s">
        <v>41</v>
      </c>
      <c r="O19" s="266" t="s">
        <v>33</v>
      </c>
      <c r="P19" s="266">
        <v>1</v>
      </c>
      <c r="Q19" s="266">
        <v>4</v>
      </c>
      <c r="R19" s="266">
        <v>3</v>
      </c>
      <c r="S19" s="266">
        <v>4</v>
      </c>
      <c r="T19" s="266">
        <v>5</v>
      </c>
      <c r="U19" s="266">
        <v>3</v>
      </c>
      <c r="V19" s="266">
        <v>1</v>
      </c>
      <c r="W19" s="266">
        <v>1</v>
      </c>
      <c r="X19" s="266">
        <v>5</v>
      </c>
      <c r="Y19" s="266">
        <v>4</v>
      </c>
      <c r="Z19" s="266">
        <v>2</v>
      </c>
      <c r="AA19" s="266" t="s">
        <v>100</v>
      </c>
      <c r="AB19" s="266" t="s">
        <v>104</v>
      </c>
      <c r="AC19" s="140" t="s">
        <v>48</v>
      </c>
      <c r="AD19" s="266" t="s">
        <v>139</v>
      </c>
      <c r="AE19" s="267" t="s">
        <v>37</v>
      </c>
      <c r="AF19" s="268" t="s">
        <v>137</v>
      </c>
    </row>
    <row r="20" spans="1:32" ht="15">
      <c r="A20" s="261">
        <v>45777.935971527782</v>
      </c>
      <c r="B20" s="174" t="s">
        <v>50</v>
      </c>
      <c r="C20" s="262">
        <v>2</v>
      </c>
      <c r="D20" s="262">
        <v>1</v>
      </c>
      <c r="E20" s="262">
        <v>3</v>
      </c>
      <c r="F20" s="262">
        <v>1</v>
      </c>
      <c r="G20" s="262">
        <v>4</v>
      </c>
      <c r="H20" s="262">
        <v>1</v>
      </c>
      <c r="I20" s="262">
        <v>1</v>
      </c>
      <c r="J20" s="262">
        <v>5</v>
      </c>
      <c r="K20" s="262">
        <v>1</v>
      </c>
      <c r="L20" s="262">
        <v>2</v>
      </c>
      <c r="M20" s="262" t="s">
        <v>57</v>
      </c>
      <c r="N20" s="262" t="s">
        <v>87</v>
      </c>
      <c r="O20" s="262" t="s">
        <v>33</v>
      </c>
      <c r="P20" s="262">
        <v>5</v>
      </c>
      <c r="Q20" s="262">
        <v>5</v>
      </c>
      <c r="R20" s="262">
        <v>4</v>
      </c>
      <c r="S20" s="262">
        <v>3</v>
      </c>
      <c r="T20" s="262">
        <v>4</v>
      </c>
      <c r="U20" s="262">
        <v>2</v>
      </c>
      <c r="V20" s="262">
        <v>3</v>
      </c>
      <c r="W20" s="262">
        <v>5</v>
      </c>
      <c r="X20" s="262">
        <v>3</v>
      </c>
      <c r="Y20" s="262">
        <v>1</v>
      </c>
      <c r="Z20" s="262">
        <v>0</v>
      </c>
      <c r="AA20" s="262" t="s">
        <v>100</v>
      </c>
      <c r="AB20" s="262" t="s">
        <v>141</v>
      </c>
      <c r="AC20" s="139" t="s">
        <v>54</v>
      </c>
      <c r="AD20" s="262" t="s">
        <v>139</v>
      </c>
      <c r="AE20" s="263" t="s">
        <v>49</v>
      </c>
      <c r="AF20" s="264" t="s">
        <v>137</v>
      </c>
    </row>
    <row r="21" spans="1:32" ht="15">
      <c r="A21" s="265">
        <v>45777.937769201388</v>
      </c>
      <c r="B21" s="173" t="s">
        <v>74</v>
      </c>
      <c r="C21" s="266">
        <v>4</v>
      </c>
      <c r="D21" s="266">
        <v>1</v>
      </c>
      <c r="E21" s="266">
        <v>4</v>
      </c>
      <c r="F21" s="266">
        <v>3</v>
      </c>
      <c r="G21" s="266">
        <v>2</v>
      </c>
      <c r="H21" s="266">
        <v>4</v>
      </c>
      <c r="I21" s="266">
        <v>1</v>
      </c>
      <c r="J21" s="266">
        <v>2</v>
      </c>
      <c r="K21" s="266">
        <v>1</v>
      </c>
      <c r="L21" s="266">
        <v>1</v>
      </c>
      <c r="M21" s="266" t="s">
        <v>31</v>
      </c>
      <c r="N21" s="266" t="s">
        <v>87</v>
      </c>
      <c r="O21" s="266" t="s">
        <v>33</v>
      </c>
      <c r="P21" s="266">
        <v>5</v>
      </c>
      <c r="Q21" s="266">
        <v>5</v>
      </c>
      <c r="R21" s="266">
        <v>4</v>
      </c>
      <c r="S21" s="266">
        <v>4</v>
      </c>
      <c r="T21" s="266">
        <v>1</v>
      </c>
      <c r="U21" s="266">
        <v>1</v>
      </c>
      <c r="V21" s="266">
        <v>5</v>
      </c>
      <c r="W21" s="266">
        <v>2</v>
      </c>
      <c r="X21" s="266">
        <v>4</v>
      </c>
      <c r="Y21" s="266">
        <v>2</v>
      </c>
      <c r="Z21" s="266">
        <v>8</v>
      </c>
      <c r="AA21" s="266" t="s">
        <v>100</v>
      </c>
      <c r="AB21" s="266" t="s">
        <v>53</v>
      </c>
      <c r="AC21" s="140" t="s">
        <v>142</v>
      </c>
      <c r="AD21" s="266" t="s">
        <v>139</v>
      </c>
      <c r="AE21" s="267" t="s">
        <v>37</v>
      </c>
      <c r="AF21" s="268" t="s">
        <v>46</v>
      </c>
    </row>
    <row r="22" spans="1:32" ht="15">
      <c r="A22" s="261">
        <v>45777.938351944445</v>
      </c>
      <c r="B22" s="174" t="s">
        <v>74</v>
      </c>
      <c r="C22" s="262">
        <v>1</v>
      </c>
      <c r="D22" s="262">
        <v>5</v>
      </c>
      <c r="E22" s="262">
        <v>2</v>
      </c>
      <c r="F22" s="262">
        <v>5</v>
      </c>
      <c r="G22" s="262">
        <v>5</v>
      </c>
      <c r="H22" s="262">
        <v>1</v>
      </c>
      <c r="I22" s="262">
        <v>5</v>
      </c>
      <c r="J22" s="262">
        <v>2</v>
      </c>
      <c r="K22" s="262">
        <v>5</v>
      </c>
      <c r="L22" s="262">
        <v>3</v>
      </c>
      <c r="M22" s="262" t="s">
        <v>57</v>
      </c>
      <c r="N22" s="262" t="s">
        <v>87</v>
      </c>
      <c r="O22" s="262" t="s">
        <v>33</v>
      </c>
      <c r="P22" s="262">
        <v>1</v>
      </c>
      <c r="Q22" s="262">
        <v>3</v>
      </c>
      <c r="R22" s="262">
        <v>4</v>
      </c>
      <c r="S22" s="262">
        <v>1</v>
      </c>
      <c r="T22" s="262">
        <v>3</v>
      </c>
      <c r="U22" s="262">
        <v>1</v>
      </c>
      <c r="V22" s="262">
        <v>1</v>
      </c>
      <c r="W22" s="262">
        <v>3</v>
      </c>
      <c r="X22" s="262">
        <v>3</v>
      </c>
      <c r="Y22" s="262">
        <v>1</v>
      </c>
      <c r="Z22" s="262">
        <v>9</v>
      </c>
      <c r="AA22" s="262" t="s">
        <v>100</v>
      </c>
      <c r="AB22" s="262" t="s">
        <v>105</v>
      </c>
      <c r="AC22" s="139" t="s">
        <v>44</v>
      </c>
      <c r="AD22" s="262" t="s">
        <v>136</v>
      </c>
      <c r="AE22" s="263" t="s">
        <v>49</v>
      </c>
      <c r="AF22" s="264" t="s">
        <v>137</v>
      </c>
    </row>
    <row r="23" spans="1:32" ht="15">
      <c r="A23" s="269">
        <v>45777.939642893514</v>
      </c>
      <c r="B23" s="174" t="s">
        <v>74</v>
      </c>
      <c r="C23" s="270">
        <v>3</v>
      </c>
      <c r="D23" s="270">
        <v>2</v>
      </c>
      <c r="E23" s="270">
        <v>5</v>
      </c>
      <c r="F23" s="270">
        <v>1</v>
      </c>
      <c r="G23" s="270">
        <v>5</v>
      </c>
      <c r="H23" s="270">
        <v>4</v>
      </c>
      <c r="I23" s="270">
        <v>3</v>
      </c>
      <c r="J23" s="270">
        <v>2</v>
      </c>
      <c r="K23" s="270">
        <v>3</v>
      </c>
      <c r="L23" s="270">
        <v>4</v>
      </c>
      <c r="M23" s="270" t="s">
        <v>86</v>
      </c>
      <c r="N23" s="270" t="s">
        <v>41</v>
      </c>
      <c r="O23" s="270" t="s">
        <v>33</v>
      </c>
      <c r="P23" s="270">
        <v>2</v>
      </c>
      <c r="Q23" s="270">
        <v>2</v>
      </c>
      <c r="R23" s="270">
        <v>2</v>
      </c>
      <c r="S23" s="270">
        <v>5</v>
      </c>
      <c r="T23" s="270">
        <v>4</v>
      </c>
      <c r="U23" s="270">
        <v>2</v>
      </c>
      <c r="V23" s="270">
        <v>4</v>
      </c>
      <c r="W23" s="270">
        <v>5</v>
      </c>
      <c r="X23" s="270">
        <v>1</v>
      </c>
      <c r="Y23" s="270">
        <v>3</v>
      </c>
      <c r="Z23" s="270">
        <v>5</v>
      </c>
      <c r="AA23" s="270" t="s">
        <v>100</v>
      </c>
      <c r="AB23" s="270" t="s">
        <v>105</v>
      </c>
      <c r="AC23" s="138" t="s">
        <v>54</v>
      </c>
      <c r="AD23" s="270" t="s">
        <v>108</v>
      </c>
      <c r="AE23" s="271" t="s">
        <v>49</v>
      </c>
      <c r="AF23" s="272" t="s">
        <v>137</v>
      </c>
    </row>
    <row r="24" spans="1:32" ht="15">
      <c r="A24" s="261">
        <v>45777.942092662037</v>
      </c>
      <c r="B24" s="174" t="s">
        <v>39</v>
      </c>
      <c r="C24" s="262">
        <v>2</v>
      </c>
      <c r="D24" s="262">
        <v>2</v>
      </c>
      <c r="E24" s="262">
        <v>1</v>
      </c>
      <c r="F24" s="262">
        <v>5</v>
      </c>
      <c r="G24" s="262">
        <v>4</v>
      </c>
      <c r="H24" s="262">
        <v>4</v>
      </c>
      <c r="I24" s="262">
        <v>5</v>
      </c>
      <c r="J24" s="262">
        <v>4</v>
      </c>
      <c r="K24" s="262">
        <v>5</v>
      </c>
      <c r="L24" s="262">
        <v>4</v>
      </c>
      <c r="M24" s="262" t="s">
        <v>31</v>
      </c>
      <c r="N24" s="262" t="s">
        <v>32</v>
      </c>
      <c r="O24" s="262" t="s">
        <v>33</v>
      </c>
      <c r="P24" s="262">
        <v>3</v>
      </c>
      <c r="Q24" s="262">
        <v>3</v>
      </c>
      <c r="R24" s="262">
        <v>5</v>
      </c>
      <c r="S24" s="262">
        <v>4</v>
      </c>
      <c r="T24" s="262">
        <v>3</v>
      </c>
      <c r="U24" s="262">
        <v>3</v>
      </c>
      <c r="V24" s="262">
        <v>5</v>
      </c>
      <c r="W24" s="262">
        <v>2</v>
      </c>
      <c r="X24" s="262">
        <v>5</v>
      </c>
      <c r="Y24" s="262">
        <v>1</v>
      </c>
      <c r="Z24" s="262">
        <v>5</v>
      </c>
      <c r="AA24" s="262" t="s">
        <v>100</v>
      </c>
      <c r="AB24" s="262" t="s">
        <v>105</v>
      </c>
      <c r="AC24" s="139" t="s">
        <v>44</v>
      </c>
      <c r="AD24" s="262" t="s">
        <v>36</v>
      </c>
      <c r="AE24" s="263" t="s">
        <v>37</v>
      </c>
      <c r="AF24" s="264" t="s">
        <v>46</v>
      </c>
    </row>
    <row r="25" spans="1:32" ht="15">
      <c r="A25" s="269">
        <v>45777.943177222223</v>
      </c>
      <c r="B25" s="174" t="s">
        <v>74</v>
      </c>
      <c r="C25" s="270">
        <v>1</v>
      </c>
      <c r="D25" s="270">
        <v>3</v>
      </c>
      <c r="E25" s="270">
        <v>3</v>
      </c>
      <c r="F25" s="270">
        <v>1</v>
      </c>
      <c r="G25" s="270">
        <v>2</v>
      </c>
      <c r="H25" s="270">
        <v>2</v>
      </c>
      <c r="I25" s="270">
        <v>5</v>
      </c>
      <c r="J25" s="270">
        <v>3</v>
      </c>
      <c r="K25" s="270">
        <v>5</v>
      </c>
      <c r="L25" s="270">
        <v>1</v>
      </c>
      <c r="M25" s="270" t="s">
        <v>57</v>
      </c>
      <c r="N25" s="270" t="s">
        <v>41</v>
      </c>
      <c r="O25" s="270" t="s">
        <v>33</v>
      </c>
      <c r="P25" s="270">
        <v>1</v>
      </c>
      <c r="Q25" s="270">
        <v>3</v>
      </c>
      <c r="R25" s="270">
        <v>4</v>
      </c>
      <c r="S25" s="270">
        <v>4</v>
      </c>
      <c r="T25" s="270">
        <v>3</v>
      </c>
      <c r="U25" s="270">
        <v>4</v>
      </c>
      <c r="V25" s="270">
        <v>3</v>
      </c>
      <c r="W25" s="270">
        <v>3</v>
      </c>
      <c r="X25" s="270">
        <v>5</v>
      </c>
      <c r="Y25" s="270">
        <v>4</v>
      </c>
      <c r="Z25" s="270">
        <v>5</v>
      </c>
      <c r="AA25" s="270" t="s">
        <v>100</v>
      </c>
      <c r="AB25" s="270" t="s">
        <v>53</v>
      </c>
      <c r="AC25" s="138" t="s">
        <v>44</v>
      </c>
      <c r="AD25" s="270" t="s">
        <v>36</v>
      </c>
      <c r="AE25" s="271" t="s">
        <v>37</v>
      </c>
      <c r="AF25" s="272" t="s">
        <v>38</v>
      </c>
    </row>
    <row r="26" spans="1:32" ht="15">
      <c r="A26" s="261">
        <v>45777.944948240736</v>
      </c>
      <c r="B26" s="174" t="s">
        <v>74</v>
      </c>
      <c r="C26" s="262">
        <v>3</v>
      </c>
      <c r="D26" s="262">
        <v>3</v>
      </c>
      <c r="E26" s="262">
        <v>2</v>
      </c>
      <c r="F26" s="262">
        <v>5</v>
      </c>
      <c r="G26" s="262">
        <v>2</v>
      </c>
      <c r="H26" s="262">
        <v>5</v>
      </c>
      <c r="I26" s="262">
        <v>5</v>
      </c>
      <c r="J26" s="262">
        <v>2</v>
      </c>
      <c r="K26" s="262">
        <v>5</v>
      </c>
      <c r="L26" s="262">
        <v>1</v>
      </c>
      <c r="M26" s="262" t="s">
        <v>57</v>
      </c>
      <c r="N26" s="262" t="s">
        <v>87</v>
      </c>
      <c r="O26" s="262" t="s">
        <v>33</v>
      </c>
      <c r="P26" s="262">
        <v>1</v>
      </c>
      <c r="Q26" s="262">
        <v>3</v>
      </c>
      <c r="R26" s="262">
        <v>2</v>
      </c>
      <c r="S26" s="262">
        <v>2</v>
      </c>
      <c r="T26" s="262">
        <v>5</v>
      </c>
      <c r="U26" s="262">
        <v>3</v>
      </c>
      <c r="V26" s="262">
        <v>3</v>
      </c>
      <c r="W26" s="262">
        <v>4</v>
      </c>
      <c r="X26" s="262">
        <v>2</v>
      </c>
      <c r="Y26" s="262">
        <v>2</v>
      </c>
      <c r="Z26" s="262">
        <v>1</v>
      </c>
      <c r="AA26" s="262" t="s">
        <v>100</v>
      </c>
      <c r="AB26" s="262" t="s">
        <v>53</v>
      </c>
      <c r="AC26" s="139" t="s">
        <v>123</v>
      </c>
      <c r="AD26" s="262" t="s">
        <v>136</v>
      </c>
      <c r="AE26" s="263" t="s">
        <v>49</v>
      </c>
      <c r="AF26" s="264" t="s">
        <v>38</v>
      </c>
    </row>
    <row r="27" spans="1:32" ht="15">
      <c r="A27" s="269">
        <v>45777.948358645837</v>
      </c>
      <c r="B27" s="174" t="s">
        <v>74</v>
      </c>
      <c r="C27" s="270">
        <v>5</v>
      </c>
      <c r="D27" s="270">
        <v>4</v>
      </c>
      <c r="E27" s="270">
        <v>2</v>
      </c>
      <c r="F27" s="270">
        <v>2</v>
      </c>
      <c r="G27" s="270">
        <v>3</v>
      </c>
      <c r="H27" s="270">
        <v>5</v>
      </c>
      <c r="I27" s="270">
        <v>2</v>
      </c>
      <c r="J27" s="270">
        <v>4</v>
      </c>
      <c r="K27" s="270">
        <v>5</v>
      </c>
      <c r="L27" s="270">
        <v>2</v>
      </c>
      <c r="M27" s="270" t="s">
        <v>86</v>
      </c>
      <c r="N27" s="270" t="s">
        <v>51</v>
      </c>
      <c r="O27" s="270" t="s">
        <v>33</v>
      </c>
      <c r="P27" s="270">
        <v>4</v>
      </c>
      <c r="Q27" s="270">
        <v>4</v>
      </c>
      <c r="R27" s="270">
        <v>3</v>
      </c>
      <c r="S27" s="270">
        <v>3</v>
      </c>
      <c r="T27" s="270">
        <v>3</v>
      </c>
      <c r="U27" s="270">
        <v>5</v>
      </c>
      <c r="V27" s="270">
        <v>1</v>
      </c>
      <c r="W27" s="270">
        <v>5</v>
      </c>
      <c r="X27" s="270">
        <v>5</v>
      </c>
      <c r="Y27" s="270">
        <v>5</v>
      </c>
      <c r="Z27" s="270">
        <v>7</v>
      </c>
      <c r="AA27" s="270" t="s">
        <v>100</v>
      </c>
      <c r="AB27" s="270" t="s">
        <v>141</v>
      </c>
      <c r="AC27" s="138" t="s">
        <v>138</v>
      </c>
      <c r="AD27" s="270" t="s">
        <v>103</v>
      </c>
      <c r="AE27" s="271" t="s">
        <v>49</v>
      </c>
      <c r="AF27" s="272" t="s">
        <v>137</v>
      </c>
    </row>
    <row r="28" spans="1:32" ht="15">
      <c r="A28" s="261">
        <v>45778.503458333333</v>
      </c>
      <c r="B28" s="174" t="s">
        <v>74</v>
      </c>
      <c r="C28" s="262">
        <v>4</v>
      </c>
      <c r="D28" s="262">
        <v>4</v>
      </c>
      <c r="E28" s="262">
        <v>1</v>
      </c>
      <c r="F28" s="262">
        <v>1</v>
      </c>
      <c r="G28" s="262">
        <v>4</v>
      </c>
      <c r="H28" s="262">
        <v>1</v>
      </c>
      <c r="I28" s="262">
        <v>2</v>
      </c>
      <c r="J28" s="262">
        <v>2</v>
      </c>
      <c r="K28" s="262">
        <v>1</v>
      </c>
      <c r="L28" s="262">
        <v>1</v>
      </c>
      <c r="M28" s="262" t="s">
        <v>31</v>
      </c>
      <c r="N28" s="262" t="s">
        <v>41</v>
      </c>
      <c r="O28" s="262" t="s">
        <v>33</v>
      </c>
      <c r="P28" s="262">
        <v>2</v>
      </c>
      <c r="Q28" s="262">
        <v>3</v>
      </c>
      <c r="R28" s="262">
        <v>5</v>
      </c>
      <c r="S28" s="262">
        <v>1</v>
      </c>
      <c r="T28" s="262">
        <v>3</v>
      </c>
      <c r="U28" s="262">
        <v>2</v>
      </c>
      <c r="V28" s="262">
        <v>2</v>
      </c>
      <c r="W28" s="262">
        <v>3</v>
      </c>
      <c r="X28" s="262">
        <v>3</v>
      </c>
      <c r="Y28" s="262">
        <v>5</v>
      </c>
      <c r="Z28" s="262">
        <v>3</v>
      </c>
      <c r="AA28" s="262" t="s">
        <v>100</v>
      </c>
      <c r="AB28" s="262" t="s">
        <v>105</v>
      </c>
      <c r="AC28" s="139" t="s">
        <v>48</v>
      </c>
      <c r="AD28" s="262" t="s">
        <v>45</v>
      </c>
      <c r="AE28" s="263" t="s">
        <v>49</v>
      </c>
      <c r="AF28" s="264" t="s">
        <v>137</v>
      </c>
    </row>
    <row r="29" spans="1:32" ht="15">
      <c r="A29" s="265">
        <v>45778.504043460649</v>
      </c>
      <c r="B29" s="173" t="s">
        <v>74</v>
      </c>
      <c r="C29" s="266">
        <v>1</v>
      </c>
      <c r="D29" s="266">
        <v>1</v>
      </c>
      <c r="E29" s="266">
        <v>5</v>
      </c>
      <c r="F29" s="266">
        <v>5</v>
      </c>
      <c r="G29" s="266">
        <v>1</v>
      </c>
      <c r="H29" s="266">
        <v>1</v>
      </c>
      <c r="I29" s="266">
        <v>2</v>
      </c>
      <c r="J29" s="266">
        <v>4</v>
      </c>
      <c r="K29" s="266">
        <v>3</v>
      </c>
      <c r="L29" s="266">
        <v>1</v>
      </c>
      <c r="M29" s="266" t="s">
        <v>31</v>
      </c>
      <c r="N29" s="266" t="s">
        <v>41</v>
      </c>
      <c r="O29" s="266" t="s">
        <v>33</v>
      </c>
      <c r="P29" s="266">
        <v>5</v>
      </c>
      <c r="Q29" s="266">
        <v>5</v>
      </c>
      <c r="R29" s="266">
        <v>5</v>
      </c>
      <c r="S29" s="266">
        <v>5</v>
      </c>
      <c r="T29" s="266">
        <v>5</v>
      </c>
      <c r="U29" s="266">
        <v>3</v>
      </c>
      <c r="V29" s="266">
        <v>5</v>
      </c>
      <c r="W29" s="266">
        <v>3</v>
      </c>
      <c r="X29" s="266">
        <v>1</v>
      </c>
      <c r="Y29" s="266">
        <v>3</v>
      </c>
      <c r="Z29" s="266">
        <v>9</v>
      </c>
      <c r="AA29" s="266" t="s">
        <v>100</v>
      </c>
      <c r="AB29" s="266" t="s">
        <v>105</v>
      </c>
      <c r="AC29" s="140" t="s">
        <v>107</v>
      </c>
      <c r="AD29" s="266" t="s">
        <v>103</v>
      </c>
      <c r="AE29" s="267" t="s">
        <v>37</v>
      </c>
      <c r="AF29" s="268" t="s">
        <v>137</v>
      </c>
    </row>
    <row r="30" spans="1:32" ht="15">
      <c r="A30" s="261">
        <v>45778.504640856481</v>
      </c>
      <c r="B30" s="174" t="s">
        <v>30</v>
      </c>
      <c r="C30" s="262">
        <v>3</v>
      </c>
      <c r="D30" s="262">
        <v>4</v>
      </c>
      <c r="E30" s="262">
        <v>1</v>
      </c>
      <c r="F30" s="262">
        <v>3</v>
      </c>
      <c r="G30" s="262">
        <v>5</v>
      </c>
      <c r="H30" s="262">
        <v>1</v>
      </c>
      <c r="I30" s="262">
        <v>3</v>
      </c>
      <c r="J30" s="262">
        <v>5</v>
      </c>
      <c r="K30" s="262">
        <v>5</v>
      </c>
      <c r="L30" s="262">
        <v>2</v>
      </c>
      <c r="M30" s="262" t="s">
        <v>57</v>
      </c>
      <c r="N30" s="262" t="s">
        <v>41</v>
      </c>
      <c r="O30" s="262" t="s">
        <v>33</v>
      </c>
      <c r="P30" s="262">
        <v>2</v>
      </c>
      <c r="Q30" s="262">
        <v>3</v>
      </c>
      <c r="R30" s="262">
        <v>5</v>
      </c>
      <c r="S30" s="262">
        <v>3</v>
      </c>
      <c r="T30" s="262">
        <v>5</v>
      </c>
      <c r="U30" s="262">
        <v>1</v>
      </c>
      <c r="V30" s="262">
        <v>1</v>
      </c>
      <c r="W30" s="262">
        <v>3</v>
      </c>
      <c r="X30" s="262">
        <v>1</v>
      </c>
      <c r="Y30" s="262">
        <v>3</v>
      </c>
      <c r="Z30" s="262">
        <v>7</v>
      </c>
      <c r="AA30" s="262" t="s">
        <v>100</v>
      </c>
      <c r="AB30" s="262" t="s">
        <v>104</v>
      </c>
      <c r="AC30" s="139" t="s">
        <v>107</v>
      </c>
      <c r="AD30" s="262" t="s">
        <v>82</v>
      </c>
      <c r="AE30" s="263" t="s">
        <v>37</v>
      </c>
      <c r="AF30" s="264" t="s">
        <v>93</v>
      </c>
    </row>
    <row r="31" spans="1:32" ht="15">
      <c r="A31" s="269">
        <v>45778.506972708332</v>
      </c>
      <c r="B31" s="174" t="s">
        <v>30</v>
      </c>
      <c r="C31" s="270">
        <v>3</v>
      </c>
      <c r="D31" s="270">
        <v>4</v>
      </c>
      <c r="E31" s="270">
        <v>2</v>
      </c>
      <c r="F31" s="270">
        <v>5</v>
      </c>
      <c r="G31" s="270">
        <v>5</v>
      </c>
      <c r="H31" s="270">
        <v>5</v>
      </c>
      <c r="I31" s="270">
        <v>2</v>
      </c>
      <c r="J31" s="270">
        <v>3</v>
      </c>
      <c r="K31" s="270">
        <v>2</v>
      </c>
      <c r="L31" s="270">
        <v>5</v>
      </c>
      <c r="M31" s="270" t="s">
        <v>40</v>
      </c>
      <c r="N31" s="270" t="s">
        <v>32</v>
      </c>
      <c r="O31" s="270" t="s">
        <v>33</v>
      </c>
      <c r="P31" s="270">
        <v>1</v>
      </c>
      <c r="Q31" s="270">
        <v>3</v>
      </c>
      <c r="R31" s="270">
        <v>4</v>
      </c>
      <c r="S31" s="270">
        <v>5</v>
      </c>
      <c r="T31" s="270">
        <v>2</v>
      </c>
      <c r="U31" s="270">
        <v>4</v>
      </c>
      <c r="V31" s="270">
        <v>1</v>
      </c>
      <c r="W31" s="270">
        <v>5</v>
      </c>
      <c r="X31" s="270">
        <v>3</v>
      </c>
      <c r="Y31" s="270">
        <v>2</v>
      </c>
      <c r="Z31" s="270">
        <v>7</v>
      </c>
      <c r="AA31" s="270" t="s">
        <v>100</v>
      </c>
      <c r="AB31" s="270" t="s">
        <v>141</v>
      </c>
      <c r="AC31" s="138" t="s">
        <v>48</v>
      </c>
      <c r="AD31" s="270" t="s">
        <v>45</v>
      </c>
      <c r="AE31" s="271" t="s">
        <v>37</v>
      </c>
      <c r="AF31" s="272" t="s">
        <v>93</v>
      </c>
    </row>
    <row r="32" spans="1:32" ht="15">
      <c r="A32" s="261">
        <v>45778.510804768521</v>
      </c>
      <c r="B32" s="218" t="s">
        <v>74</v>
      </c>
      <c r="C32" s="262">
        <v>1</v>
      </c>
      <c r="D32" s="262">
        <v>2</v>
      </c>
      <c r="E32" s="262">
        <v>4</v>
      </c>
      <c r="F32" s="262">
        <v>3</v>
      </c>
      <c r="G32" s="262">
        <v>5</v>
      </c>
      <c r="H32" s="262">
        <v>1</v>
      </c>
      <c r="I32" s="262">
        <v>1</v>
      </c>
      <c r="J32" s="262">
        <v>2</v>
      </c>
      <c r="K32" s="262">
        <v>2</v>
      </c>
      <c r="L32" s="262">
        <v>2</v>
      </c>
      <c r="M32" s="262" t="s">
        <v>31</v>
      </c>
      <c r="N32" s="262" t="s">
        <v>76</v>
      </c>
      <c r="O32" s="262" t="s">
        <v>33</v>
      </c>
      <c r="P32" s="262">
        <v>1</v>
      </c>
      <c r="Q32" s="262">
        <v>2</v>
      </c>
      <c r="R32" s="262">
        <v>1</v>
      </c>
      <c r="S32" s="262">
        <v>1</v>
      </c>
      <c r="T32" s="262">
        <v>1</v>
      </c>
      <c r="U32" s="262">
        <v>1</v>
      </c>
      <c r="V32" s="262">
        <v>1</v>
      </c>
      <c r="W32" s="262">
        <v>1</v>
      </c>
      <c r="X32" s="262">
        <v>1</v>
      </c>
      <c r="Y32" s="262">
        <v>1</v>
      </c>
      <c r="Z32" s="262">
        <v>4</v>
      </c>
      <c r="AA32" s="262" t="s">
        <v>145</v>
      </c>
      <c r="AB32" s="262" t="s">
        <v>146</v>
      </c>
      <c r="AC32" s="262" t="s">
        <v>147</v>
      </c>
      <c r="AD32" s="262" t="s">
        <v>36</v>
      </c>
      <c r="AE32" s="263" t="s">
        <v>49</v>
      </c>
      <c r="AF32" s="264" t="s">
        <v>38</v>
      </c>
    </row>
    <row r="33" spans="1:25">
      <c r="C33" s="279">
        <f>AVERAGE(C2:C32)</f>
        <v>3.161290322580645</v>
      </c>
      <c r="D33" s="279">
        <f t="shared" ref="D33:L33" si="0">AVERAGE(D2:D32)</f>
        <v>3.2580645161290325</v>
      </c>
      <c r="E33" s="279">
        <f t="shared" si="0"/>
        <v>2.903225806451613</v>
      </c>
      <c r="F33" s="279">
        <f t="shared" si="0"/>
        <v>3.3870967741935485</v>
      </c>
      <c r="G33" s="279">
        <f t="shared" si="0"/>
        <v>3.032258064516129</v>
      </c>
      <c r="H33" s="279">
        <f t="shared" si="0"/>
        <v>3.032258064516129</v>
      </c>
      <c r="I33" s="279">
        <f t="shared" si="0"/>
        <v>3.161290322580645</v>
      </c>
      <c r="J33" s="279">
        <f t="shared" si="0"/>
        <v>3.2903225806451615</v>
      </c>
      <c r="K33" s="279">
        <f t="shared" si="0"/>
        <v>3.4838709677419355</v>
      </c>
      <c r="L33" s="279">
        <f t="shared" si="0"/>
        <v>2.6451612903225805</v>
      </c>
      <c r="P33" s="278">
        <f t="shared" ref="P33:Q33" si="1">AVERAGE(P2:P32)</f>
        <v>2.5161290322580645</v>
      </c>
      <c r="Q33" s="278">
        <f t="shared" si="1"/>
        <v>3.3548387096774195</v>
      </c>
      <c r="R33" s="278">
        <f t="shared" ref="R33" si="2">AVERAGE(R2:R32)</f>
        <v>3.225806451612903</v>
      </c>
      <c r="S33" s="278">
        <f t="shared" ref="S33" si="3">AVERAGE(S2:S32)</f>
        <v>3.064516129032258</v>
      </c>
      <c r="T33" s="278">
        <f t="shared" ref="T33" si="4">AVERAGE(T2:T32)</f>
        <v>2.967741935483871</v>
      </c>
      <c r="U33" s="278">
        <f t="shared" ref="U33" si="5">AVERAGE(U2:U32)</f>
        <v>2.6129032258064515</v>
      </c>
      <c r="V33" s="278">
        <f t="shared" ref="V33" si="6">AVERAGE(V2:V32)</f>
        <v>2.806451612903226</v>
      </c>
      <c r="W33" s="278">
        <f t="shared" ref="W33:X33" si="7">AVERAGE(W2:W32)</f>
        <v>2.967741935483871</v>
      </c>
      <c r="X33" s="278">
        <f t="shared" si="7"/>
        <v>2.967741935483871</v>
      </c>
      <c r="Y33" s="278">
        <f t="shared" ref="Y33" si="8">AVERAGE(Y2:Y32)</f>
        <v>2.5806451612903225</v>
      </c>
    </row>
    <row r="36" spans="1:25" ht="42">
      <c r="A36" s="280" t="s">
        <v>564</v>
      </c>
      <c r="B36" s="281" t="s">
        <v>565</v>
      </c>
      <c r="C36" s="281" t="s">
        <v>453</v>
      </c>
    </row>
    <row r="37" spans="1:25" ht="21">
      <c r="A37" s="282" t="s">
        <v>427</v>
      </c>
      <c r="B37" s="285">
        <f>C33</f>
        <v>3.161290322580645</v>
      </c>
      <c r="C37" s="286">
        <f>P33</f>
        <v>2.5161290322580645</v>
      </c>
    </row>
    <row r="38" spans="1:25" ht="21">
      <c r="A38" s="282" t="s">
        <v>428</v>
      </c>
      <c r="B38" s="285">
        <f>D33</f>
        <v>3.2580645161290325</v>
      </c>
      <c r="C38" s="286">
        <f>Q33</f>
        <v>3.3548387096774195</v>
      </c>
    </row>
    <row r="39" spans="1:25" ht="21">
      <c r="A39" s="282" t="s">
        <v>429</v>
      </c>
      <c r="B39" s="285">
        <f>E33</f>
        <v>2.903225806451613</v>
      </c>
      <c r="C39" s="286">
        <f>R33</f>
        <v>3.225806451612903</v>
      </c>
    </row>
    <row r="40" spans="1:25" ht="21">
      <c r="A40" s="282" t="s">
        <v>566</v>
      </c>
      <c r="B40" s="285">
        <f>F33</f>
        <v>3.3870967741935485</v>
      </c>
      <c r="C40" s="286">
        <f>S33</f>
        <v>3.064516129032258</v>
      </c>
    </row>
    <row r="41" spans="1:25" ht="21">
      <c r="A41" s="282" t="s">
        <v>432</v>
      </c>
      <c r="B41" s="285">
        <f>G33</f>
        <v>3.032258064516129</v>
      </c>
      <c r="C41" s="286">
        <f>T33</f>
        <v>2.967741935483871</v>
      </c>
    </row>
    <row r="42" spans="1:25" ht="21">
      <c r="A42" s="282" t="s">
        <v>567</v>
      </c>
      <c r="B42" s="285">
        <f>H33</f>
        <v>3.032258064516129</v>
      </c>
      <c r="C42" s="286">
        <f>U33</f>
        <v>2.6129032258064515</v>
      </c>
    </row>
    <row r="43" spans="1:25" ht="21">
      <c r="A43" s="282" t="s">
        <v>568</v>
      </c>
      <c r="B43" s="285">
        <v>3.161290322580645</v>
      </c>
      <c r="C43" s="286">
        <f>V33</f>
        <v>2.806451612903226</v>
      </c>
    </row>
    <row r="44" spans="1:25" ht="21">
      <c r="A44" s="282" t="s">
        <v>500</v>
      </c>
      <c r="B44" s="285">
        <v>3.2903225806451615</v>
      </c>
      <c r="C44" s="286">
        <f>W33</f>
        <v>2.967741935483871</v>
      </c>
    </row>
    <row r="45" spans="1:25" ht="21">
      <c r="A45" s="282" t="s">
        <v>569</v>
      </c>
      <c r="B45" s="285">
        <v>3.4838709677419355</v>
      </c>
      <c r="C45" s="286">
        <f>X33</f>
        <v>2.967741935483871</v>
      </c>
    </row>
    <row r="46" spans="1:25" ht="21">
      <c r="A46" s="282" t="s">
        <v>570</v>
      </c>
      <c r="B46" s="285">
        <v>2.6451612903225805</v>
      </c>
      <c r="C46" s="286">
        <f>Y33</f>
        <v>2.5806451612903225</v>
      </c>
    </row>
  </sheetData>
  <hyperlinks>
    <hyperlink ref="AC4" r:id="rId1" xr:uid="{C7A77642-9F6C-4315-A55A-1CEC07C20183}"/>
    <hyperlink ref="AC7" r:id="rId2" xr:uid="{C583BDFA-9520-452A-B7E0-968455A8CECD}"/>
    <hyperlink ref="AC8" r:id="rId3" xr:uid="{42FCB67D-CEBA-4957-BB5E-F53D69CF41BB}"/>
    <hyperlink ref="AC9" r:id="rId4" xr:uid="{5C31E770-B352-4993-B73A-87518E069E44}"/>
    <hyperlink ref="AC11" r:id="rId5" xr:uid="{40C90D95-5BB2-4F99-B06E-1DBAC8D83913}"/>
    <hyperlink ref="AC13" r:id="rId6" xr:uid="{0D377173-E6A0-449F-96DA-235C6F72D432}"/>
    <hyperlink ref="AC14" r:id="rId7" xr:uid="{373832CA-D00B-4E61-8B70-337C6FE02013}"/>
    <hyperlink ref="AC15" r:id="rId8" xr:uid="{9D1D9085-D388-4EAC-8663-77C7415B4DDC}"/>
    <hyperlink ref="AC16" r:id="rId9" xr:uid="{2720B57E-50B1-44DD-BCB3-DA0C14BA3E3C}"/>
    <hyperlink ref="AC17" r:id="rId10" xr:uid="{07158845-6F3F-42AB-B8AB-0F5960EAD4E1}"/>
    <hyperlink ref="AC18" r:id="rId11" xr:uid="{578849F3-9819-4180-941D-DDC8C4B52232}"/>
    <hyperlink ref="AC19" r:id="rId12" xr:uid="{CAA6658D-A8D4-4FEB-9B3C-C9FAA7273525}"/>
    <hyperlink ref="AC20" r:id="rId13" xr:uid="{A2ECF128-0E9C-4167-8680-729C0B81C79C}"/>
    <hyperlink ref="AC21" r:id="rId14" xr:uid="{C3EC3802-58B2-49B8-AD99-3564E4F25DA7}"/>
    <hyperlink ref="AC22" r:id="rId15" xr:uid="{BC37F361-049E-4A59-B733-15865FC4404F}"/>
    <hyperlink ref="AC23" r:id="rId16" xr:uid="{C375D5F3-9475-46EC-BF67-B8CDADD50F54}"/>
    <hyperlink ref="AC24" r:id="rId17" xr:uid="{8631EDBF-7433-43A6-AA6B-AE7017EE9075}"/>
    <hyperlink ref="AC25" r:id="rId18" xr:uid="{8B64D5BB-C082-48E7-A207-4BD5DD1BDC64}"/>
    <hyperlink ref="AC26" r:id="rId19" xr:uid="{3B69AB97-6A5E-4665-9FEA-0C23D213A38C}"/>
    <hyperlink ref="AC27" r:id="rId20" xr:uid="{2737AC2B-2693-495B-AD64-905A4EF43143}"/>
    <hyperlink ref="AC28" r:id="rId21" xr:uid="{18B474D8-F562-4D16-BE97-AD16BA470CB2}"/>
    <hyperlink ref="AC29" r:id="rId22" xr:uid="{C4932DEE-6981-419F-948B-C52E1F597D9E}"/>
    <hyperlink ref="AC30" r:id="rId23" xr:uid="{7DB00163-DED9-4CA4-B78E-1662D5272743}"/>
    <hyperlink ref="AC31" r:id="rId24" xr:uid="{5810092F-4325-460F-84D5-ECA262DE704C}"/>
  </hyperlinks>
  <pageMargins left="0.7" right="0.7" top="0.75" bottom="0.75" header="0.3" footer="0.3"/>
  <drawing r:id="rId2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57E09-D314-42C4-ACB0-787E868D668F}">
  <dimension ref="A1:AF29"/>
  <sheetViews>
    <sheetView topLeftCell="H1" workbookViewId="0">
      <selection activeCell="Z2" sqref="Z2:Z14"/>
    </sheetView>
  </sheetViews>
  <sheetFormatPr defaultRowHeight="13.2"/>
  <cols>
    <col min="1" max="1" width="12.77734375" customWidth="1"/>
    <col min="2" max="2" width="29" customWidth="1"/>
    <col min="3" max="3" width="18.6640625" customWidth="1"/>
    <col min="4" max="4" width="21.77734375" customWidth="1"/>
    <col min="13" max="13" width="21.6640625" customWidth="1"/>
    <col min="14" max="14" width="12.21875" customWidth="1"/>
  </cols>
  <sheetData>
    <row r="1" spans="1:32" ht="65.400000000000006" customHeight="1">
      <c r="A1" s="241" t="s">
        <v>0</v>
      </c>
      <c r="B1" s="277" t="s">
        <v>1</v>
      </c>
      <c r="C1" s="239" t="s">
        <v>2</v>
      </c>
      <c r="D1" s="239" t="s">
        <v>3</v>
      </c>
      <c r="E1" s="239" t="s">
        <v>4</v>
      </c>
      <c r="F1" s="239" t="s">
        <v>5</v>
      </c>
      <c r="G1" s="239" t="s">
        <v>6</v>
      </c>
      <c r="H1" s="239" t="s">
        <v>7</v>
      </c>
      <c r="I1" s="239" t="s">
        <v>8</v>
      </c>
      <c r="J1" s="239" t="s">
        <v>9</v>
      </c>
      <c r="K1" s="239" t="s">
        <v>10</v>
      </c>
      <c r="L1" s="239" t="s">
        <v>11</v>
      </c>
      <c r="M1" s="239" t="s">
        <v>557</v>
      </c>
      <c r="N1" s="239" t="s">
        <v>556</v>
      </c>
      <c r="O1" s="277" t="s">
        <v>14</v>
      </c>
      <c r="P1" s="283" t="s">
        <v>15</v>
      </c>
      <c r="Q1" s="283" t="s">
        <v>571</v>
      </c>
      <c r="R1" s="239" t="s">
        <v>16</v>
      </c>
      <c r="S1" s="239" t="s">
        <v>17</v>
      </c>
      <c r="T1" s="239" t="s">
        <v>18</v>
      </c>
      <c r="U1" s="239" t="s">
        <v>19</v>
      </c>
      <c r="V1" s="239" t="s">
        <v>20</v>
      </c>
      <c r="W1" s="239" t="s">
        <v>21</v>
      </c>
      <c r="X1" s="239" t="s">
        <v>22</v>
      </c>
      <c r="Y1" s="239" t="s">
        <v>23</v>
      </c>
      <c r="Z1" s="297" t="s">
        <v>555</v>
      </c>
      <c r="AA1" s="239" t="s">
        <v>554</v>
      </c>
      <c r="AB1" s="277" t="s">
        <v>26</v>
      </c>
      <c r="AC1" s="239" t="s">
        <v>553</v>
      </c>
      <c r="AD1" s="239" t="s">
        <v>552</v>
      </c>
      <c r="AE1" s="238" t="s">
        <v>551</v>
      </c>
      <c r="AF1" s="237" t="s">
        <v>38</v>
      </c>
    </row>
    <row r="2" spans="1:32" ht="15">
      <c r="A2" s="273">
        <v>45772.777748668981</v>
      </c>
      <c r="B2" s="173" t="s">
        <v>39</v>
      </c>
      <c r="C2" s="274">
        <v>1</v>
      </c>
      <c r="D2" s="274">
        <v>5</v>
      </c>
      <c r="E2" s="274">
        <v>5</v>
      </c>
      <c r="F2" s="274">
        <v>5</v>
      </c>
      <c r="G2" s="274">
        <v>4</v>
      </c>
      <c r="H2" s="274">
        <v>5</v>
      </c>
      <c r="I2" s="274">
        <v>5</v>
      </c>
      <c r="J2" s="274">
        <v>5</v>
      </c>
      <c r="K2" s="274">
        <v>5</v>
      </c>
      <c r="L2" s="274">
        <v>5</v>
      </c>
      <c r="M2" s="274" t="s">
        <v>40</v>
      </c>
      <c r="N2" s="274" t="s">
        <v>32</v>
      </c>
      <c r="O2" s="274" t="s">
        <v>94</v>
      </c>
      <c r="P2" s="274">
        <v>4</v>
      </c>
      <c r="Q2" s="274">
        <v>5</v>
      </c>
      <c r="R2" s="274">
        <v>5</v>
      </c>
      <c r="S2" s="274">
        <v>5</v>
      </c>
      <c r="T2" s="274">
        <v>5</v>
      </c>
      <c r="U2" s="274">
        <v>5</v>
      </c>
      <c r="V2" s="274">
        <v>5</v>
      </c>
      <c r="W2" s="274">
        <v>5</v>
      </c>
      <c r="X2" s="274">
        <v>5</v>
      </c>
      <c r="Y2" s="274">
        <v>5</v>
      </c>
      <c r="Z2" s="274">
        <v>10</v>
      </c>
      <c r="AA2" s="274" t="s">
        <v>95</v>
      </c>
      <c r="AB2" s="274" t="s">
        <v>96</v>
      </c>
      <c r="AC2" s="274" t="s">
        <v>35</v>
      </c>
      <c r="AD2" s="274" t="s">
        <v>36</v>
      </c>
      <c r="AE2" s="275" t="s">
        <v>37</v>
      </c>
      <c r="AF2" s="276" t="s">
        <v>97</v>
      </c>
    </row>
    <row r="3" spans="1:32" ht="15">
      <c r="A3" s="269">
        <v>45772.805131817135</v>
      </c>
      <c r="B3" s="174" t="s">
        <v>50</v>
      </c>
      <c r="C3" s="270">
        <v>5</v>
      </c>
      <c r="D3" s="270">
        <v>5</v>
      </c>
      <c r="E3" s="270">
        <v>3</v>
      </c>
      <c r="F3" s="270">
        <v>4</v>
      </c>
      <c r="G3" s="270">
        <v>2</v>
      </c>
      <c r="H3" s="270">
        <v>5</v>
      </c>
      <c r="I3" s="270">
        <v>5</v>
      </c>
      <c r="J3" s="270">
        <v>5</v>
      </c>
      <c r="K3" s="270">
        <v>5</v>
      </c>
      <c r="L3" s="270">
        <v>4</v>
      </c>
      <c r="M3" s="270" t="s">
        <v>40</v>
      </c>
      <c r="N3" s="270" t="s">
        <v>41</v>
      </c>
      <c r="O3" s="270" t="s">
        <v>94</v>
      </c>
      <c r="P3" s="270">
        <v>3</v>
      </c>
      <c r="Q3" s="270">
        <v>4</v>
      </c>
      <c r="R3" s="270">
        <v>3</v>
      </c>
      <c r="S3" s="270">
        <v>3</v>
      </c>
      <c r="T3" s="270">
        <v>4</v>
      </c>
      <c r="U3" s="270">
        <v>4</v>
      </c>
      <c r="V3" s="270">
        <v>4</v>
      </c>
      <c r="W3" s="270">
        <v>5</v>
      </c>
      <c r="X3" s="270">
        <v>4</v>
      </c>
      <c r="Y3" s="270">
        <v>4</v>
      </c>
      <c r="Z3" s="270">
        <v>7</v>
      </c>
      <c r="AA3" s="270"/>
      <c r="AB3" s="270" t="s">
        <v>98</v>
      </c>
      <c r="AC3" s="138" t="s">
        <v>99</v>
      </c>
      <c r="AD3" s="270" t="s">
        <v>36</v>
      </c>
      <c r="AE3" s="271" t="s">
        <v>37</v>
      </c>
      <c r="AF3" s="272" t="s">
        <v>38</v>
      </c>
    </row>
    <row r="4" spans="1:32" ht="15">
      <c r="A4" s="273">
        <v>45772.834144895838</v>
      </c>
      <c r="B4" s="173" t="s">
        <v>30</v>
      </c>
      <c r="C4" s="274">
        <v>2</v>
      </c>
      <c r="D4" s="274">
        <v>2</v>
      </c>
      <c r="E4" s="274">
        <v>2</v>
      </c>
      <c r="F4" s="274">
        <v>2</v>
      </c>
      <c r="G4" s="274">
        <v>2</v>
      </c>
      <c r="H4" s="274">
        <v>2</v>
      </c>
      <c r="I4" s="274">
        <v>2</v>
      </c>
      <c r="J4" s="274">
        <v>2</v>
      </c>
      <c r="K4" s="274">
        <v>2</v>
      </c>
      <c r="L4" s="274">
        <v>2</v>
      </c>
      <c r="M4" s="274" t="s">
        <v>57</v>
      </c>
      <c r="N4" s="274" t="s">
        <v>41</v>
      </c>
      <c r="O4" s="274" t="s">
        <v>94</v>
      </c>
      <c r="P4" s="274">
        <v>1</v>
      </c>
      <c r="Q4" s="274">
        <v>2</v>
      </c>
      <c r="R4" s="274">
        <v>3</v>
      </c>
      <c r="S4" s="274">
        <v>3</v>
      </c>
      <c r="T4" s="274">
        <v>3</v>
      </c>
      <c r="U4" s="274">
        <v>2</v>
      </c>
      <c r="V4" s="274">
        <v>2</v>
      </c>
      <c r="W4" s="274">
        <v>3</v>
      </c>
      <c r="X4" s="274">
        <v>3</v>
      </c>
      <c r="Y4" s="274">
        <v>3</v>
      </c>
      <c r="Z4" s="274">
        <v>2</v>
      </c>
      <c r="AA4" s="122"/>
      <c r="AB4" s="274" t="s">
        <v>105</v>
      </c>
      <c r="AC4" s="137" t="s">
        <v>44</v>
      </c>
      <c r="AD4" s="274" t="s">
        <v>45</v>
      </c>
      <c r="AE4" s="275" t="s">
        <v>37</v>
      </c>
      <c r="AF4" s="276" t="s">
        <v>46</v>
      </c>
    </row>
    <row r="5" spans="1:32" ht="15">
      <c r="A5" s="269">
        <v>45772.834539398144</v>
      </c>
      <c r="B5" s="174" t="s">
        <v>39</v>
      </c>
      <c r="C5" s="270">
        <v>2</v>
      </c>
      <c r="D5" s="270">
        <v>2</v>
      </c>
      <c r="E5" s="270">
        <v>2</v>
      </c>
      <c r="F5" s="270">
        <v>2</v>
      </c>
      <c r="G5" s="270">
        <v>2</v>
      </c>
      <c r="H5" s="270">
        <v>2</v>
      </c>
      <c r="I5" s="270">
        <v>2</v>
      </c>
      <c r="J5" s="270">
        <v>3</v>
      </c>
      <c r="K5" s="270">
        <v>3</v>
      </c>
      <c r="L5" s="270">
        <v>3</v>
      </c>
      <c r="M5" s="270" t="s">
        <v>86</v>
      </c>
      <c r="N5" s="270" t="s">
        <v>76</v>
      </c>
      <c r="O5" s="270" t="s">
        <v>94</v>
      </c>
      <c r="P5" s="270">
        <v>1</v>
      </c>
      <c r="Q5" s="270">
        <v>2</v>
      </c>
      <c r="R5" s="270">
        <v>2</v>
      </c>
      <c r="S5" s="270">
        <v>2</v>
      </c>
      <c r="T5" s="270">
        <v>2</v>
      </c>
      <c r="U5" s="270">
        <v>2</v>
      </c>
      <c r="V5" s="270">
        <v>2</v>
      </c>
      <c r="W5" s="270">
        <v>1</v>
      </c>
      <c r="X5" s="270">
        <v>2</v>
      </c>
      <c r="Y5" s="270">
        <v>2</v>
      </c>
      <c r="Z5" s="270">
        <v>2</v>
      </c>
      <c r="AA5" s="123"/>
      <c r="AB5" s="270" t="s">
        <v>106</v>
      </c>
      <c r="AC5" s="138" t="s">
        <v>107</v>
      </c>
      <c r="AD5" s="270" t="s">
        <v>108</v>
      </c>
      <c r="AE5" s="271" t="s">
        <v>37</v>
      </c>
      <c r="AF5" s="272" t="s">
        <v>93</v>
      </c>
    </row>
    <row r="6" spans="1:32" ht="15">
      <c r="A6" s="273">
        <v>45772.840857175921</v>
      </c>
      <c r="B6" s="173" t="s">
        <v>39</v>
      </c>
      <c r="C6" s="274">
        <v>5</v>
      </c>
      <c r="D6" s="274">
        <v>3</v>
      </c>
      <c r="E6" s="274">
        <v>4</v>
      </c>
      <c r="F6" s="274">
        <v>4</v>
      </c>
      <c r="G6" s="274">
        <v>3</v>
      </c>
      <c r="H6" s="274">
        <v>3</v>
      </c>
      <c r="I6" s="274">
        <v>4</v>
      </c>
      <c r="J6" s="274">
        <v>4</v>
      </c>
      <c r="K6" s="274">
        <v>3</v>
      </c>
      <c r="L6" s="274">
        <v>3</v>
      </c>
      <c r="M6" s="274" t="s">
        <v>83</v>
      </c>
      <c r="N6" s="274" t="s">
        <v>32</v>
      </c>
      <c r="O6" s="274" t="s">
        <v>94</v>
      </c>
      <c r="P6" s="274">
        <v>1</v>
      </c>
      <c r="Q6" s="274">
        <v>2</v>
      </c>
      <c r="R6" s="274">
        <v>2</v>
      </c>
      <c r="S6" s="274">
        <v>2</v>
      </c>
      <c r="T6" s="274">
        <v>2</v>
      </c>
      <c r="U6" s="274">
        <v>2</v>
      </c>
      <c r="V6" s="274">
        <v>2</v>
      </c>
      <c r="W6" s="274">
        <v>2</v>
      </c>
      <c r="X6" s="274">
        <v>2</v>
      </c>
      <c r="Y6" s="274">
        <v>1</v>
      </c>
      <c r="Z6" s="274">
        <v>4</v>
      </c>
      <c r="AA6" s="122"/>
      <c r="AB6" s="274" t="s">
        <v>104</v>
      </c>
      <c r="AC6" s="274" t="s">
        <v>111</v>
      </c>
      <c r="AD6" s="274" t="s">
        <v>112</v>
      </c>
      <c r="AE6" s="275" t="s">
        <v>37</v>
      </c>
      <c r="AF6" s="276" t="s">
        <v>93</v>
      </c>
    </row>
    <row r="7" spans="1:32" ht="15">
      <c r="A7" s="265">
        <v>45772.841587858798</v>
      </c>
      <c r="B7" s="173" t="s">
        <v>30</v>
      </c>
      <c r="C7" s="266">
        <v>2</v>
      </c>
      <c r="D7" s="266">
        <v>3</v>
      </c>
      <c r="E7" s="266">
        <v>3</v>
      </c>
      <c r="F7" s="266">
        <v>3</v>
      </c>
      <c r="G7" s="266">
        <v>3</v>
      </c>
      <c r="H7" s="266">
        <v>3</v>
      </c>
      <c r="I7" s="266">
        <v>2</v>
      </c>
      <c r="J7" s="266">
        <v>3</v>
      </c>
      <c r="K7" s="266">
        <v>3</v>
      </c>
      <c r="L7" s="266">
        <v>3</v>
      </c>
      <c r="M7" s="266" t="s">
        <v>83</v>
      </c>
      <c r="N7" s="266" t="s">
        <v>76</v>
      </c>
      <c r="O7" s="266" t="s">
        <v>94</v>
      </c>
      <c r="P7" s="266">
        <v>2</v>
      </c>
      <c r="Q7" s="266">
        <v>1</v>
      </c>
      <c r="R7" s="266">
        <v>2</v>
      </c>
      <c r="S7" s="266">
        <v>1</v>
      </c>
      <c r="T7" s="266">
        <v>2</v>
      </c>
      <c r="U7" s="266">
        <v>3</v>
      </c>
      <c r="V7" s="266">
        <v>2</v>
      </c>
      <c r="W7" s="266">
        <v>3</v>
      </c>
      <c r="X7" s="266">
        <v>3</v>
      </c>
      <c r="Y7" s="266">
        <v>3</v>
      </c>
      <c r="Z7" s="266">
        <v>4</v>
      </c>
      <c r="AA7" s="123"/>
      <c r="AB7" s="266" t="s">
        <v>116</v>
      </c>
      <c r="AC7" s="266" t="s">
        <v>117</v>
      </c>
      <c r="AD7" s="266" t="s">
        <v>82</v>
      </c>
      <c r="AE7" s="267" t="s">
        <v>37</v>
      </c>
      <c r="AF7" s="268" t="s">
        <v>97</v>
      </c>
    </row>
    <row r="8" spans="1:32" ht="15">
      <c r="A8" s="261">
        <v>45773.692232395828</v>
      </c>
      <c r="B8" s="174" t="s">
        <v>50</v>
      </c>
      <c r="C8" s="262">
        <v>5</v>
      </c>
      <c r="D8" s="262">
        <v>5</v>
      </c>
      <c r="E8" s="262">
        <v>5</v>
      </c>
      <c r="F8" s="262">
        <v>5</v>
      </c>
      <c r="G8" s="262">
        <v>4</v>
      </c>
      <c r="H8" s="262">
        <v>5</v>
      </c>
      <c r="I8" s="262">
        <v>5</v>
      </c>
      <c r="J8" s="262">
        <v>4</v>
      </c>
      <c r="K8" s="262">
        <v>4</v>
      </c>
      <c r="L8" s="262">
        <v>4</v>
      </c>
      <c r="M8" s="262" t="s">
        <v>31</v>
      </c>
      <c r="N8" s="262" t="s">
        <v>41</v>
      </c>
      <c r="O8" s="262" t="s">
        <v>94</v>
      </c>
      <c r="P8" s="262">
        <v>3</v>
      </c>
      <c r="Q8" s="262">
        <v>4</v>
      </c>
      <c r="R8" s="262">
        <v>3</v>
      </c>
      <c r="S8" s="262">
        <v>3</v>
      </c>
      <c r="T8" s="262">
        <v>3</v>
      </c>
      <c r="U8" s="262">
        <v>3</v>
      </c>
      <c r="V8" s="262">
        <v>3</v>
      </c>
      <c r="W8" s="262">
        <v>3</v>
      </c>
      <c r="X8" s="262">
        <v>3</v>
      </c>
      <c r="Y8" s="262">
        <v>3</v>
      </c>
      <c r="Z8" s="122"/>
      <c r="AA8" s="122"/>
      <c r="AB8" s="262" t="s">
        <v>66</v>
      </c>
      <c r="AC8" s="122"/>
      <c r="AD8" s="262" t="s">
        <v>36</v>
      </c>
      <c r="AE8" s="263" t="s">
        <v>37</v>
      </c>
      <c r="AF8" s="264" t="s">
        <v>38</v>
      </c>
    </row>
    <row r="9" spans="1:32" ht="15">
      <c r="A9" s="265">
        <v>45774.760884560186</v>
      </c>
      <c r="B9" s="173" t="s">
        <v>50</v>
      </c>
      <c r="C9" s="266">
        <v>3</v>
      </c>
      <c r="D9" s="266">
        <v>3</v>
      </c>
      <c r="E9" s="266">
        <v>1</v>
      </c>
      <c r="F9" s="266">
        <v>3</v>
      </c>
      <c r="G9" s="266">
        <v>1</v>
      </c>
      <c r="H9" s="266">
        <v>1</v>
      </c>
      <c r="I9" s="266">
        <v>2</v>
      </c>
      <c r="J9" s="266">
        <v>2</v>
      </c>
      <c r="K9" s="266">
        <v>1</v>
      </c>
      <c r="L9" s="266">
        <v>3</v>
      </c>
      <c r="M9" s="266" t="s">
        <v>40</v>
      </c>
      <c r="N9" s="266" t="s">
        <v>41</v>
      </c>
      <c r="O9" s="266" t="s">
        <v>94</v>
      </c>
      <c r="P9" s="266">
        <v>2</v>
      </c>
      <c r="Q9" s="266">
        <v>4</v>
      </c>
      <c r="R9" s="266">
        <v>2</v>
      </c>
      <c r="S9" s="266">
        <v>2</v>
      </c>
      <c r="T9" s="266">
        <v>2</v>
      </c>
      <c r="U9" s="266">
        <v>2</v>
      </c>
      <c r="V9" s="266">
        <v>2</v>
      </c>
      <c r="W9" s="266">
        <v>2</v>
      </c>
      <c r="X9" s="266">
        <v>3</v>
      </c>
      <c r="Y9" s="266">
        <v>1</v>
      </c>
      <c r="Z9" s="266">
        <v>6</v>
      </c>
      <c r="AA9" s="123"/>
      <c r="AB9" s="266" t="s">
        <v>80</v>
      </c>
      <c r="AC9" s="266" t="s">
        <v>130</v>
      </c>
      <c r="AD9" s="266" t="s">
        <v>36</v>
      </c>
      <c r="AE9" s="267" t="s">
        <v>37</v>
      </c>
      <c r="AF9" s="268" t="s">
        <v>38</v>
      </c>
    </row>
    <row r="10" spans="1:32" ht="15">
      <c r="A10" s="273">
        <v>45777.921460162033</v>
      </c>
      <c r="B10" s="173" t="s">
        <v>50</v>
      </c>
      <c r="C10" s="274">
        <v>4</v>
      </c>
      <c r="D10" s="274">
        <v>1</v>
      </c>
      <c r="E10" s="274">
        <v>3</v>
      </c>
      <c r="F10" s="274">
        <v>4</v>
      </c>
      <c r="G10" s="274">
        <v>4</v>
      </c>
      <c r="H10" s="274">
        <v>1</v>
      </c>
      <c r="I10" s="274">
        <v>3</v>
      </c>
      <c r="J10" s="274">
        <v>3</v>
      </c>
      <c r="K10" s="274">
        <v>3</v>
      </c>
      <c r="L10" s="274">
        <v>4</v>
      </c>
      <c r="M10" s="274" t="s">
        <v>31</v>
      </c>
      <c r="N10" s="274" t="s">
        <v>41</v>
      </c>
      <c r="O10" s="274" t="s">
        <v>94</v>
      </c>
      <c r="P10" s="274">
        <v>5</v>
      </c>
      <c r="Q10" s="274">
        <v>4</v>
      </c>
      <c r="R10" s="274">
        <v>4</v>
      </c>
      <c r="S10" s="274">
        <v>2</v>
      </c>
      <c r="T10" s="274">
        <v>2</v>
      </c>
      <c r="U10" s="274">
        <v>2</v>
      </c>
      <c r="V10" s="274">
        <v>1</v>
      </c>
      <c r="W10" s="274">
        <v>5</v>
      </c>
      <c r="X10" s="274">
        <v>4</v>
      </c>
      <c r="Y10" s="274">
        <v>3</v>
      </c>
      <c r="Z10" s="274">
        <v>4</v>
      </c>
      <c r="AA10" s="274" t="s">
        <v>100</v>
      </c>
      <c r="AB10" s="274" t="s">
        <v>53</v>
      </c>
      <c r="AC10" s="137" t="s">
        <v>54</v>
      </c>
      <c r="AD10" s="274" t="s">
        <v>103</v>
      </c>
      <c r="AE10" s="275" t="s">
        <v>49</v>
      </c>
      <c r="AF10" s="276" t="s">
        <v>38</v>
      </c>
    </row>
    <row r="11" spans="1:32" ht="15">
      <c r="A11" s="265">
        <v>45777.92491454861</v>
      </c>
      <c r="B11" s="173" t="s">
        <v>74</v>
      </c>
      <c r="C11" s="266">
        <v>2</v>
      </c>
      <c r="D11" s="266">
        <v>1</v>
      </c>
      <c r="E11" s="266">
        <v>1</v>
      </c>
      <c r="F11" s="266">
        <v>1</v>
      </c>
      <c r="G11" s="266">
        <v>4</v>
      </c>
      <c r="H11" s="266">
        <v>5</v>
      </c>
      <c r="I11" s="266">
        <v>4</v>
      </c>
      <c r="J11" s="266">
        <v>2</v>
      </c>
      <c r="K11" s="266">
        <v>2</v>
      </c>
      <c r="L11" s="266">
        <v>5</v>
      </c>
      <c r="M11" s="266" t="s">
        <v>83</v>
      </c>
      <c r="N11" s="266" t="s">
        <v>87</v>
      </c>
      <c r="O11" s="266" t="s">
        <v>94</v>
      </c>
      <c r="P11" s="266">
        <v>3</v>
      </c>
      <c r="Q11" s="266">
        <v>2</v>
      </c>
      <c r="R11" s="266">
        <v>3</v>
      </c>
      <c r="S11" s="266">
        <v>4</v>
      </c>
      <c r="T11" s="266">
        <v>3</v>
      </c>
      <c r="U11" s="266">
        <v>3</v>
      </c>
      <c r="V11" s="266">
        <v>5</v>
      </c>
      <c r="W11" s="266">
        <v>3</v>
      </c>
      <c r="X11" s="266">
        <v>2</v>
      </c>
      <c r="Y11" s="266">
        <v>5</v>
      </c>
      <c r="Z11" s="266">
        <v>1</v>
      </c>
      <c r="AA11" s="266" t="s">
        <v>100</v>
      </c>
      <c r="AB11" s="266" t="s">
        <v>73</v>
      </c>
      <c r="AC11" s="140" t="s">
        <v>99</v>
      </c>
      <c r="AD11" s="266" t="s">
        <v>140</v>
      </c>
      <c r="AE11" s="267" t="s">
        <v>37</v>
      </c>
      <c r="AF11" s="268" t="s">
        <v>137</v>
      </c>
    </row>
    <row r="12" spans="1:32" ht="15">
      <c r="A12" s="273">
        <v>45777.928376909724</v>
      </c>
      <c r="B12" s="173" t="s">
        <v>50</v>
      </c>
      <c r="C12" s="274">
        <v>3</v>
      </c>
      <c r="D12" s="274">
        <v>3</v>
      </c>
      <c r="E12" s="274">
        <v>2</v>
      </c>
      <c r="F12" s="274">
        <v>2</v>
      </c>
      <c r="G12" s="274">
        <v>3</v>
      </c>
      <c r="H12" s="274">
        <v>3</v>
      </c>
      <c r="I12" s="274">
        <v>1</v>
      </c>
      <c r="J12" s="274">
        <v>5</v>
      </c>
      <c r="K12" s="274">
        <v>1</v>
      </c>
      <c r="L12" s="274">
        <v>3</v>
      </c>
      <c r="M12" s="274" t="s">
        <v>57</v>
      </c>
      <c r="N12" s="274" t="s">
        <v>87</v>
      </c>
      <c r="O12" s="274" t="s">
        <v>94</v>
      </c>
      <c r="P12" s="274">
        <v>5</v>
      </c>
      <c r="Q12" s="274">
        <v>5</v>
      </c>
      <c r="R12" s="274">
        <v>3</v>
      </c>
      <c r="S12" s="274">
        <v>3</v>
      </c>
      <c r="T12" s="274">
        <v>1</v>
      </c>
      <c r="U12" s="274">
        <v>2</v>
      </c>
      <c r="V12" s="274">
        <v>5</v>
      </c>
      <c r="W12" s="274">
        <v>4</v>
      </c>
      <c r="X12" s="274">
        <v>2</v>
      </c>
      <c r="Y12" s="274">
        <v>1</v>
      </c>
      <c r="Z12" s="274">
        <v>5</v>
      </c>
      <c r="AA12" s="274" t="s">
        <v>100</v>
      </c>
      <c r="AB12" s="274" t="s">
        <v>141</v>
      </c>
      <c r="AC12" s="137" t="s">
        <v>142</v>
      </c>
      <c r="AD12" s="274" t="s">
        <v>108</v>
      </c>
      <c r="AE12" s="275" t="s">
        <v>37</v>
      </c>
      <c r="AF12" s="276" t="s">
        <v>38</v>
      </c>
    </row>
    <row r="13" spans="1:32" ht="15">
      <c r="A13" s="265">
        <v>45777.938929826385</v>
      </c>
      <c r="B13" s="173" t="s">
        <v>50</v>
      </c>
      <c r="C13" s="266">
        <v>2</v>
      </c>
      <c r="D13" s="266">
        <v>2</v>
      </c>
      <c r="E13" s="266">
        <v>2</v>
      </c>
      <c r="F13" s="266">
        <v>4</v>
      </c>
      <c r="G13" s="266">
        <v>5</v>
      </c>
      <c r="H13" s="266">
        <v>1</v>
      </c>
      <c r="I13" s="266">
        <v>3</v>
      </c>
      <c r="J13" s="266">
        <v>3</v>
      </c>
      <c r="K13" s="266">
        <v>1</v>
      </c>
      <c r="L13" s="266">
        <v>2</v>
      </c>
      <c r="M13" s="266" t="s">
        <v>57</v>
      </c>
      <c r="N13" s="266" t="s">
        <v>41</v>
      </c>
      <c r="O13" s="266" t="s">
        <v>94</v>
      </c>
      <c r="P13" s="266">
        <v>3</v>
      </c>
      <c r="Q13" s="266">
        <v>4</v>
      </c>
      <c r="R13" s="266">
        <v>5</v>
      </c>
      <c r="S13" s="266">
        <v>1</v>
      </c>
      <c r="T13" s="266">
        <v>5</v>
      </c>
      <c r="U13" s="266">
        <v>4</v>
      </c>
      <c r="V13" s="266">
        <v>3</v>
      </c>
      <c r="W13" s="266">
        <v>4</v>
      </c>
      <c r="X13" s="266">
        <v>2</v>
      </c>
      <c r="Y13" s="266">
        <v>1</v>
      </c>
      <c r="Z13" s="266">
        <v>3</v>
      </c>
      <c r="AA13" s="266" t="s">
        <v>100</v>
      </c>
      <c r="AB13" s="266" t="s">
        <v>73</v>
      </c>
      <c r="AC13" s="140" t="s">
        <v>44</v>
      </c>
      <c r="AD13" s="266" t="s">
        <v>143</v>
      </c>
      <c r="AE13" s="267" t="s">
        <v>37</v>
      </c>
      <c r="AF13" s="268" t="s">
        <v>137</v>
      </c>
    </row>
    <row r="14" spans="1:32" ht="15">
      <c r="A14" s="261">
        <v>45777.947207210644</v>
      </c>
      <c r="B14" s="174" t="s">
        <v>74</v>
      </c>
      <c r="C14" s="262">
        <v>2</v>
      </c>
      <c r="D14" s="262">
        <v>2</v>
      </c>
      <c r="E14" s="262">
        <v>5</v>
      </c>
      <c r="F14" s="262">
        <v>2</v>
      </c>
      <c r="G14" s="262">
        <v>3</v>
      </c>
      <c r="H14" s="262">
        <v>3</v>
      </c>
      <c r="I14" s="262">
        <v>3</v>
      </c>
      <c r="J14" s="262">
        <v>5</v>
      </c>
      <c r="K14" s="262">
        <v>3</v>
      </c>
      <c r="L14" s="262">
        <v>5</v>
      </c>
      <c r="M14" s="262" t="s">
        <v>40</v>
      </c>
      <c r="N14" s="262" t="s">
        <v>87</v>
      </c>
      <c r="O14" s="262" t="s">
        <v>94</v>
      </c>
      <c r="P14" s="262">
        <v>5</v>
      </c>
      <c r="Q14" s="262">
        <v>4</v>
      </c>
      <c r="R14" s="262">
        <v>4</v>
      </c>
      <c r="S14" s="262">
        <v>1</v>
      </c>
      <c r="T14" s="262">
        <v>1</v>
      </c>
      <c r="U14" s="262">
        <v>1</v>
      </c>
      <c r="V14" s="262">
        <v>2</v>
      </c>
      <c r="W14" s="262">
        <v>5</v>
      </c>
      <c r="X14" s="262">
        <v>5</v>
      </c>
      <c r="Y14" s="262">
        <v>3</v>
      </c>
      <c r="Z14" s="262">
        <v>5</v>
      </c>
      <c r="AA14" s="262" t="s">
        <v>100</v>
      </c>
      <c r="AB14" s="262" t="s">
        <v>105</v>
      </c>
      <c r="AC14" s="139" t="s">
        <v>107</v>
      </c>
      <c r="AD14" s="262" t="s">
        <v>108</v>
      </c>
      <c r="AE14" s="263" t="s">
        <v>49</v>
      </c>
      <c r="AF14" s="264" t="s">
        <v>137</v>
      </c>
    </row>
    <row r="15" spans="1:32">
      <c r="C15" s="287">
        <f>AVERAGE(C2:C14)</f>
        <v>2.9230769230769229</v>
      </c>
      <c r="D15" s="287">
        <f t="shared" ref="D15:Z15" si="0">AVERAGE(D2:D14)</f>
        <v>2.8461538461538463</v>
      </c>
      <c r="E15" s="287">
        <f t="shared" si="0"/>
        <v>2.9230769230769229</v>
      </c>
      <c r="F15" s="287">
        <f t="shared" si="0"/>
        <v>3.1538461538461537</v>
      </c>
      <c r="G15" s="287">
        <f t="shared" si="0"/>
        <v>3.0769230769230771</v>
      </c>
      <c r="H15" s="287">
        <f t="shared" si="0"/>
        <v>3</v>
      </c>
      <c r="I15" s="287">
        <f t="shared" si="0"/>
        <v>3.1538461538461537</v>
      </c>
      <c r="J15" s="287">
        <f t="shared" si="0"/>
        <v>3.5384615384615383</v>
      </c>
      <c r="K15" s="287">
        <f t="shared" si="0"/>
        <v>2.7692307692307692</v>
      </c>
      <c r="L15" s="287">
        <f t="shared" si="0"/>
        <v>3.5384615384615383</v>
      </c>
      <c r="P15" s="288">
        <f t="shared" si="0"/>
        <v>2.9230769230769229</v>
      </c>
      <c r="Q15" s="288">
        <f t="shared" si="0"/>
        <v>3.3076923076923075</v>
      </c>
      <c r="R15" s="288">
        <f t="shared" si="0"/>
        <v>3.1538461538461537</v>
      </c>
      <c r="S15" s="288">
        <f t="shared" si="0"/>
        <v>2.4615384615384617</v>
      </c>
      <c r="T15" s="288">
        <f t="shared" si="0"/>
        <v>2.6923076923076925</v>
      </c>
      <c r="U15" s="288">
        <f t="shared" si="0"/>
        <v>2.6923076923076925</v>
      </c>
      <c r="V15" s="288">
        <f t="shared" si="0"/>
        <v>2.9230769230769229</v>
      </c>
      <c r="W15" s="288">
        <f t="shared" si="0"/>
        <v>3.4615384615384617</v>
      </c>
      <c r="X15" s="288">
        <f t="shared" si="0"/>
        <v>3.0769230769230771</v>
      </c>
      <c r="Y15" s="288">
        <f t="shared" si="0"/>
        <v>2.6923076923076925</v>
      </c>
      <c r="Z15" s="141">
        <f t="shared" si="0"/>
        <v>4.416666666666667</v>
      </c>
    </row>
    <row r="19" spans="2:4" ht="42">
      <c r="B19" s="280" t="s">
        <v>564</v>
      </c>
      <c r="C19" s="281" t="s">
        <v>565</v>
      </c>
      <c r="D19" s="281" t="s">
        <v>453</v>
      </c>
    </row>
    <row r="20" spans="2:4" ht="21">
      <c r="B20" s="282" t="s">
        <v>427</v>
      </c>
      <c r="C20" s="285">
        <f>C15</f>
        <v>2.9230769230769229</v>
      </c>
      <c r="D20" s="286">
        <f>P15</f>
        <v>2.9230769230769229</v>
      </c>
    </row>
    <row r="21" spans="2:4" ht="21">
      <c r="B21" s="282" t="s">
        <v>428</v>
      </c>
      <c r="C21" s="285">
        <f>D15</f>
        <v>2.8461538461538463</v>
      </c>
      <c r="D21" s="286">
        <f>Q15</f>
        <v>3.3076923076923075</v>
      </c>
    </row>
    <row r="22" spans="2:4" ht="21">
      <c r="B22" s="282" t="s">
        <v>429</v>
      </c>
      <c r="C22" s="285">
        <f>E15</f>
        <v>2.9230769230769229</v>
      </c>
      <c r="D22" s="286">
        <f>R15</f>
        <v>3.1538461538461537</v>
      </c>
    </row>
    <row r="23" spans="2:4" ht="21">
      <c r="B23" s="282" t="s">
        <v>566</v>
      </c>
      <c r="C23" s="285">
        <f>F15</f>
        <v>3.1538461538461537</v>
      </c>
      <c r="D23" s="286">
        <f>S15</f>
        <v>2.4615384615384617</v>
      </c>
    </row>
    <row r="24" spans="2:4" ht="21">
      <c r="B24" s="282" t="s">
        <v>432</v>
      </c>
      <c r="C24" s="285">
        <f>G15</f>
        <v>3.0769230769230771</v>
      </c>
      <c r="D24" s="286">
        <f>T15</f>
        <v>2.6923076923076925</v>
      </c>
    </row>
    <row r="25" spans="2:4" ht="21">
      <c r="B25" s="282" t="s">
        <v>567</v>
      </c>
      <c r="C25" s="285">
        <f>H15</f>
        <v>3</v>
      </c>
      <c r="D25" s="286">
        <f>U15</f>
        <v>2.6923076923076925</v>
      </c>
    </row>
    <row r="26" spans="2:4" ht="21">
      <c r="B26" s="282" t="s">
        <v>568</v>
      </c>
      <c r="C26" s="285">
        <f>I15</f>
        <v>3.1538461538461537</v>
      </c>
      <c r="D26" s="286">
        <f>V15</f>
        <v>2.9230769230769229</v>
      </c>
    </row>
    <row r="27" spans="2:4" ht="21">
      <c r="B27" s="282" t="s">
        <v>500</v>
      </c>
      <c r="C27" s="285">
        <f>J15</f>
        <v>3.5384615384615383</v>
      </c>
      <c r="D27" s="286">
        <f>W15</f>
        <v>3.4615384615384617</v>
      </c>
    </row>
    <row r="28" spans="2:4" ht="21">
      <c r="B28" s="282" t="s">
        <v>569</v>
      </c>
      <c r="C28" s="285">
        <f>K15</f>
        <v>2.7692307692307692</v>
      </c>
      <c r="D28" s="286">
        <f>X15</f>
        <v>3.0769230769230771</v>
      </c>
    </row>
    <row r="29" spans="2:4" ht="21">
      <c r="B29" s="282" t="s">
        <v>570</v>
      </c>
      <c r="C29" s="285">
        <f>L15</f>
        <v>3.5384615384615383</v>
      </c>
      <c r="D29" s="286">
        <f>Y15</f>
        <v>2.6923076923076925</v>
      </c>
    </row>
  </sheetData>
  <hyperlinks>
    <hyperlink ref="AC3" r:id="rId1" xr:uid="{6BAFD4B1-90B2-4410-B5DD-9716351F2588}"/>
    <hyperlink ref="AC4" r:id="rId2" xr:uid="{A9E307DB-CE82-421B-B460-A3432F0E9C06}"/>
    <hyperlink ref="AC5" r:id="rId3" xr:uid="{CBEF5606-46C7-46F5-898E-77DBBCFC85FE}"/>
    <hyperlink ref="AC10" r:id="rId4" xr:uid="{89B388AE-7B08-4EE4-996A-2B7BE2262C71}"/>
    <hyperlink ref="AC11" r:id="rId5" xr:uid="{418DD4E9-D2E3-41CA-8BCC-BC2349FAE796}"/>
    <hyperlink ref="AC12" r:id="rId6" xr:uid="{F3EED69B-118D-4B54-99BA-18ED937EB9F1}"/>
    <hyperlink ref="AC13" r:id="rId7" xr:uid="{46EF4899-0478-40E8-821A-9503F1E68218}"/>
    <hyperlink ref="AC14" r:id="rId8" xr:uid="{5593DDB1-B7CB-4208-BD9E-B8B6D59B060E}"/>
  </hyperlinks>
  <pageMargins left="0.7" right="0.7" top="0.75" bottom="0.75" header="0.3" footer="0.3"/>
  <drawing r:id="rId9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A1792B-DB14-4767-AAF9-3159DA37F8E4}">
  <dimension ref="A1:AF36"/>
  <sheetViews>
    <sheetView topLeftCell="L9" workbookViewId="0">
      <selection activeCell="Z21" sqref="Z2:Z21"/>
    </sheetView>
  </sheetViews>
  <sheetFormatPr defaultRowHeight="13.2"/>
  <cols>
    <col min="1" max="1" width="17.5546875" bestFit="1" customWidth="1"/>
    <col min="3" max="3" width="20.21875" customWidth="1"/>
    <col min="4" max="4" width="15.6640625" customWidth="1"/>
    <col min="5" max="5" width="18.44140625" customWidth="1"/>
    <col min="13" max="13" width="13" customWidth="1"/>
    <col min="14" max="14" width="15.77734375" customWidth="1"/>
    <col min="15" max="15" width="14.21875" customWidth="1"/>
  </cols>
  <sheetData>
    <row r="1" spans="1:32" ht="157.80000000000001" customHeight="1">
      <c r="A1" s="241" t="s">
        <v>0</v>
      </c>
      <c r="B1" s="277" t="s">
        <v>1</v>
      </c>
      <c r="C1" s="239" t="s">
        <v>2</v>
      </c>
      <c r="D1" s="239" t="s">
        <v>3</v>
      </c>
      <c r="E1" s="239" t="s">
        <v>4</v>
      </c>
      <c r="F1" s="239" t="s">
        <v>5</v>
      </c>
      <c r="G1" s="239" t="s">
        <v>6</v>
      </c>
      <c r="H1" s="239" t="s">
        <v>7</v>
      </c>
      <c r="I1" s="239" t="s">
        <v>8</v>
      </c>
      <c r="J1" s="239" t="s">
        <v>9</v>
      </c>
      <c r="K1" s="239" t="s">
        <v>10</v>
      </c>
      <c r="L1" s="239" t="s">
        <v>11</v>
      </c>
      <c r="M1" s="239" t="s">
        <v>557</v>
      </c>
      <c r="N1" s="239" t="s">
        <v>556</v>
      </c>
      <c r="O1" s="277" t="s">
        <v>14</v>
      </c>
      <c r="P1" s="283" t="s">
        <v>15</v>
      </c>
      <c r="Q1" s="283" t="s">
        <v>571</v>
      </c>
      <c r="R1" s="239" t="s">
        <v>16</v>
      </c>
      <c r="S1" s="239" t="s">
        <v>17</v>
      </c>
      <c r="T1" s="239" t="s">
        <v>18</v>
      </c>
      <c r="U1" s="239" t="s">
        <v>19</v>
      </c>
      <c r="V1" s="239" t="s">
        <v>20</v>
      </c>
      <c r="W1" s="239" t="s">
        <v>21</v>
      </c>
      <c r="X1" s="239" t="s">
        <v>22</v>
      </c>
      <c r="Y1" s="239" t="s">
        <v>23</v>
      </c>
      <c r="Z1" s="239" t="s">
        <v>555</v>
      </c>
      <c r="AA1" s="239" t="s">
        <v>554</v>
      </c>
      <c r="AB1" s="277" t="s">
        <v>26</v>
      </c>
      <c r="AC1" s="239" t="s">
        <v>553</v>
      </c>
      <c r="AD1" s="239" t="s">
        <v>552</v>
      </c>
      <c r="AE1" s="238" t="s">
        <v>551</v>
      </c>
      <c r="AF1" s="237" t="s">
        <v>38</v>
      </c>
    </row>
    <row r="2" spans="1:32" ht="15">
      <c r="A2" s="273">
        <v>45772.296641493056</v>
      </c>
      <c r="B2" s="173" t="s">
        <v>39</v>
      </c>
      <c r="C2" s="274">
        <v>5</v>
      </c>
      <c r="D2" s="274">
        <v>5</v>
      </c>
      <c r="E2" s="274">
        <v>4</v>
      </c>
      <c r="F2" s="274">
        <v>4</v>
      </c>
      <c r="G2" s="274">
        <v>3</v>
      </c>
      <c r="H2" s="274">
        <v>4</v>
      </c>
      <c r="I2" s="274">
        <v>3</v>
      </c>
      <c r="J2" s="274">
        <v>3</v>
      </c>
      <c r="K2" s="274">
        <v>4</v>
      </c>
      <c r="L2" s="274">
        <v>4</v>
      </c>
      <c r="M2" s="274" t="s">
        <v>40</v>
      </c>
      <c r="N2" s="274" t="s">
        <v>41</v>
      </c>
      <c r="O2" s="274" t="s">
        <v>42</v>
      </c>
      <c r="P2" s="274">
        <v>3</v>
      </c>
      <c r="Q2" s="274">
        <v>3</v>
      </c>
      <c r="R2" s="274">
        <v>3</v>
      </c>
      <c r="S2" s="274">
        <v>3</v>
      </c>
      <c r="T2" s="274">
        <v>3</v>
      </c>
      <c r="U2" s="274">
        <v>4</v>
      </c>
      <c r="V2" s="274">
        <v>4</v>
      </c>
      <c r="W2" s="274">
        <v>4</v>
      </c>
      <c r="X2" s="274">
        <v>5</v>
      </c>
      <c r="Y2" s="274">
        <v>5</v>
      </c>
      <c r="Z2" s="274">
        <v>8</v>
      </c>
      <c r="AA2" s="274"/>
      <c r="AB2" s="274" t="s">
        <v>43</v>
      </c>
      <c r="AC2" s="137" t="s">
        <v>44</v>
      </c>
      <c r="AD2" s="274" t="s">
        <v>45</v>
      </c>
      <c r="AE2" s="275" t="s">
        <v>37</v>
      </c>
      <c r="AF2" s="276" t="s">
        <v>46</v>
      </c>
    </row>
    <row r="3" spans="1:32" ht="15">
      <c r="A3" s="269">
        <v>45772.297371620371</v>
      </c>
      <c r="B3" s="174" t="s">
        <v>30</v>
      </c>
      <c r="C3" s="270">
        <v>5</v>
      </c>
      <c r="D3" s="270">
        <v>5</v>
      </c>
      <c r="E3" s="270">
        <v>5</v>
      </c>
      <c r="F3" s="270">
        <v>3</v>
      </c>
      <c r="G3" s="270">
        <v>3</v>
      </c>
      <c r="H3" s="270">
        <v>3</v>
      </c>
      <c r="I3" s="270">
        <v>3</v>
      </c>
      <c r="J3" s="270">
        <v>4</v>
      </c>
      <c r="K3" s="270">
        <v>5</v>
      </c>
      <c r="L3" s="270">
        <v>5</v>
      </c>
      <c r="M3" s="270" t="s">
        <v>40</v>
      </c>
      <c r="N3" s="270" t="s">
        <v>41</v>
      </c>
      <c r="O3" s="270" t="s">
        <v>42</v>
      </c>
      <c r="P3" s="270">
        <v>2</v>
      </c>
      <c r="Q3" s="270">
        <v>3</v>
      </c>
      <c r="R3" s="270">
        <v>4</v>
      </c>
      <c r="S3" s="270">
        <v>4</v>
      </c>
      <c r="T3" s="270">
        <v>4</v>
      </c>
      <c r="U3" s="270">
        <v>3</v>
      </c>
      <c r="V3" s="270">
        <v>4</v>
      </c>
      <c r="W3" s="270">
        <v>4</v>
      </c>
      <c r="X3" s="270">
        <v>5</v>
      </c>
      <c r="Y3" s="270">
        <v>4</v>
      </c>
      <c r="Z3" s="270">
        <v>8</v>
      </c>
      <c r="AA3" s="270"/>
      <c r="AB3" s="270" t="s">
        <v>47</v>
      </c>
      <c r="AC3" s="138" t="s">
        <v>48</v>
      </c>
      <c r="AD3" s="270" t="s">
        <v>36</v>
      </c>
      <c r="AE3" s="271" t="s">
        <v>49</v>
      </c>
      <c r="AF3" s="272" t="s">
        <v>46</v>
      </c>
    </row>
    <row r="4" spans="1:32" ht="15">
      <c r="A4" s="273">
        <v>45772.457257048613</v>
      </c>
      <c r="B4" s="173" t="s">
        <v>50</v>
      </c>
      <c r="C4" s="274">
        <v>5</v>
      </c>
      <c r="D4" s="274">
        <v>5</v>
      </c>
      <c r="E4" s="274">
        <v>5</v>
      </c>
      <c r="F4" s="274">
        <v>5</v>
      </c>
      <c r="G4" s="274">
        <v>5</v>
      </c>
      <c r="H4" s="274">
        <v>5</v>
      </c>
      <c r="I4" s="274">
        <v>5</v>
      </c>
      <c r="J4" s="274">
        <v>5</v>
      </c>
      <c r="K4" s="274">
        <v>5</v>
      </c>
      <c r="L4" s="274">
        <v>5</v>
      </c>
      <c r="M4" s="274" t="s">
        <v>40</v>
      </c>
      <c r="N4" s="274" t="s">
        <v>51</v>
      </c>
      <c r="O4" s="274" t="s">
        <v>42</v>
      </c>
      <c r="P4" s="274">
        <v>1</v>
      </c>
      <c r="Q4" s="274">
        <v>2</v>
      </c>
      <c r="R4" s="274">
        <v>5</v>
      </c>
      <c r="S4" s="274">
        <v>5</v>
      </c>
      <c r="T4" s="274">
        <v>5</v>
      </c>
      <c r="U4" s="274">
        <v>5</v>
      </c>
      <c r="V4" s="274">
        <v>5</v>
      </c>
      <c r="W4" s="274">
        <v>5</v>
      </c>
      <c r="X4" s="274">
        <v>5</v>
      </c>
      <c r="Y4" s="274">
        <v>5</v>
      </c>
      <c r="Z4" s="274">
        <v>0</v>
      </c>
      <c r="AA4" s="274" t="s">
        <v>52</v>
      </c>
      <c r="AB4" s="274" t="s">
        <v>53</v>
      </c>
      <c r="AC4" s="137" t="s">
        <v>54</v>
      </c>
      <c r="AD4" s="274" t="s">
        <v>36</v>
      </c>
      <c r="AE4" s="275" t="s">
        <v>49</v>
      </c>
      <c r="AF4" s="276" t="s">
        <v>38</v>
      </c>
    </row>
    <row r="5" spans="1:32" ht="15">
      <c r="A5" s="269">
        <v>45772.457277905094</v>
      </c>
      <c r="B5" s="174" t="s">
        <v>50</v>
      </c>
      <c r="C5" s="270">
        <v>5</v>
      </c>
      <c r="D5" s="270">
        <v>5</v>
      </c>
      <c r="E5" s="270">
        <v>5</v>
      </c>
      <c r="F5" s="270">
        <v>5</v>
      </c>
      <c r="G5" s="270">
        <v>4</v>
      </c>
      <c r="H5" s="270">
        <v>4</v>
      </c>
      <c r="I5" s="270">
        <v>3</v>
      </c>
      <c r="J5" s="270">
        <v>3</v>
      </c>
      <c r="K5" s="270">
        <v>3</v>
      </c>
      <c r="L5" s="270">
        <v>3</v>
      </c>
      <c r="M5" s="270" t="s">
        <v>31</v>
      </c>
      <c r="N5" s="270" t="s">
        <v>41</v>
      </c>
      <c r="O5" s="270" t="s">
        <v>42</v>
      </c>
      <c r="P5" s="270">
        <v>4</v>
      </c>
      <c r="Q5" s="270">
        <v>3</v>
      </c>
      <c r="R5" s="270">
        <v>4</v>
      </c>
      <c r="S5" s="270">
        <v>4</v>
      </c>
      <c r="T5" s="270">
        <v>5</v>
      </c>
      <c r="U5" s="270">
        <v>4</v>
      </c>
      <c r="V5" s="270">
        <v>3</v>
      </c>
      <c r="W5" s="270">
        <v>4</v>
      </c>
      <c r="X5" s="270">
        <v>4</v>
      </c>
      <c r="Y5" s="270">
        <v>3</v>
      </c>
      <c r="Z5" s="270">
        <v>7</v>
      </c>
      <c r="AA5" s="270"/>
      <c r="AB5" s="270" t="s">
        <v>55</v>
      </c>
      <c r="AC5" s="270" t="s">
        <v>56</v>
      </c>
      <c r="AD5" s="270" t="s">
        <v>36</v>
      </c>
      <c r="AE5" s="271" t="s">
        <v>37</v>
      </c>
      <c r="AF5" s="272" t="s">
        <v>38</v>
      </c>
    </row>
    <row r="6" spans="1:32" ht="15">
      <c r="A6" s="273">
        <v>45772.458249108793</v>
      </c>
      <c r="B6" s="173" t="s">
        <v>50</v>
      </c>
      <c r="C6" s="274">
        <v>5</v>
      </c>
      <c r="D6" s="274">
        <v>5</v>
      </c>
      <c r="E6" s="274">
        <v>5</v>
      </c>
      <c r="F6" s="274">
        <v>5</v>
      </c>
      <c r="G6" s="274">
        <v>2</v>
      </c>
      <c r="H6" s="274">
        <v>3</v>
      </c>
      <c r="I6" s="274">
        <v>4</v>
      </c>
      <c r="J6" s="274">
        <v>4</v>
      </c>
      <c r="K6" s="274">
        <v>4</v>
      </c>
      <c r="L6" s="274">
        <v>2</v>
      </c>
      <c r="M6" s="274" t="s">
        <v>57</v>
      </c>
      <c r="N6" s="274" t="s">
        <v>32</v>
      </c>
      <c r="O6" s="274" t="s">
        <v>42</v>
      </c>
      <c r="P6" s="274">
        <v>3</v>
      </c>
      <c r="Q6" s="274">
        <v>3</v>
      </c>
      <c r="R6" s="274">
        <v>3</v>
      </c>
      <c r="S6" s="274">
        <v>4</v>
      </c>
      <c r="T6" s="274">
        <v>3</v>
      </c>
      <c r="U6" s="274">
        <v>3</v>
      </c>
      <c r="V6" s="274">
        <v>4</v>
      </c>
      <c r="W6" s="274">
        <v>3</v>
      </c>
      <c r="X6" s="274">
        <v>4</v>
      </c>
      <c r="Y6" s="274">
        <v>4</v>
      </c>
      <c r="Z6" s="274">
        <v>7</v>
      </c>
      <c r="AA6" s="274" t="s">
        <v>58</v>
      </c>
      <c r="AB6" s="274" t="s">
        <v>59</v>
      </c>
      <c r="AC6" s="137" t="s">
        <v>48</v>
      </c>
      <c r="AD6" s="274" t="s">
        <v>36</v>
      </c>
      <c r="AE6" s="275" t="s">
        <v>37</v>
      </c>
      <c r="AF6" s="276" t="s">
        <v>38</v>
      </c>
    </row>
    <row r="7" spans="1:32" ht="15">
      <c r="A7" s="265">
        <v>45772.469044780097</v>
      </c>
      <c r="B7" s="173" t="s">
        <v>50</v>
      </c>
      <c r="C7" s="266">
        <v>4</v>
      </c>
      <c r="D7" s="266">
        <v>5</v>
      </c>
      <c r="E7" s="266">
        <v>4</v>
      </c>
      <c r="F7" s="266">
        <v>4</v>
      </c>
      <c r="G7" s="266">
        <v>3</v>
      </c>
      <c r="H7" s="266">
        <v>3</v>
      </c>
      <c r="I7" s="266">
        <v>3</v>
      </c>
      <c r="J7" s="266">
        <v>3</v>
      </c>
      <c r="K7" s="266">
        <v>4</v>
      </c>
      <c r="L7" s="266">
        <v>3</v>
      </c>
      <c r="M7" s="266" t="s">
        <v>31</v>
      </c>
      <c r="N7" s="266" t="s">
        <v>41</v>
      </c>
      <c r="O7" s="266" t="s">
        <v>42</v>
      </c>
      <c r="P7" s="266">
        <v>3</v>
      </c>
      <c r="Q7" s="266">
        <v>4</v>
      </c>
      <c r="R7" s="266">
        <v>3</v>
      </c>
      <c r="S7" s="266">
        <v>3</v>
      </c>
      <c r="T7" s="266">
        <v>3</v>
      </c>
      <c r="U7" s="266">
        <v>3</v>
      </c>
      <c r="V7" s="266">
        <v>3</v>
      </c>
      <c r="W7" s="266">
        <v>3</v>
      </c>
      <c r="X7" s="266">
        <v>3</v>
      </c>
      <c r="Y7" s="266">
        <v>3</v>
      </c>
      <c r="Z7" s="266">
        <v>5</v>
      </c>
      <c r="AA7" s="266" t="s">
        <v>65</v>
      </c>
      <c r="AB7" s="266" t="s">
        <v>66</v>
      </c>
      <c r="AC7" s="266" t="s">
        <v>67</v>
      </c>
      <c r="AD7" s="266" t="s">
        <v>36</v>
      </c>
      <c r="AE7" s="267" t="s">
        <v>37</v>
      </c>
      <c r="AF7" s="268" t="s">
        <v>38</v>
      </c>
    </row>
    <row r="8" spans="1:32" ht="15">
      <c r="A8" s="261">
        <v>45772.513137430557</v>
      </c>
      <c r="B8" s="174" t="s">
        <v>50</v>
      </c>
      <c r="C8" s="262">
        <v>5</v>
      </c>
      <c r="D8" s="262">
        <v>5</v>
      </c>
      <c r="E8" s="262">
        <v>5</v>
      </c>
      <c r="F8" s="262">
        <v>5</v>
      </c>
      <c r="G8" s="262">
        <v>4</v>
      </c>
      <c r="H8" s="262">
        <v>3</v>
      </c>
      <c r="I8" s="262">
        <v>3</v>
      </c>
      <c r="J8" s="262">
        <v>4</v>
      </c>
      <c r="K8" s="262">
        <v>4</v>
      </c>
      <c r="L8" s="262">
        <v>4</v>
      </c>
      <c r="M8" s="262" t="s">
        <v>40</v>
      </c>
      <c r="N8" s="262" t="s">
        <v>51</v>
      </c>
      <c r="O8" s="262" t="s">
        <v>42</v>
      </c>
      <c r="P8" s="262">
        <v>1</v>
      </c>
      <c r="Q8" s="262">
        <v>4</v>
      </c>
      <c r="R8" s="262">
        <v>4</v>
      </c>
      <c r="S8" s="262">
        <v>3</v>
      </c>
      <c r="T8" s="262">
        <v>5</v>
      </c>
      <c r="U8" s="262">
        <v>2</v>
      </c>
      <c r="V8" s="262">
        <v>5</v>
      </c>
      <c r="W8" s="262">
        <v>4</v>
      </c>
      <c r="X8" s="262">
        <v>4</v>
      </c>
      <c r="Y8" s="262">
        <v>5</v>
      </c>
      <c r="Z8" s="262">
        <v>5</v>
      </c>
      <c r="AA8" s="262" t="s">
        <v>72</v>
      </c>
      <c r="AB8" s="262" t="s">
        <v>73</v>
      </c>
      <c r="AC8" s="262"/>
      <c r="AD8" s="262" t="s">
        <v>36</v>
      </c>
      <c r="AE8" s="263" t="s">
        <v>37</v>
      </c>
      <c r="AF8" s="264" t="s">
        <v>38</v>
      </c>
    </row>
    <row r="9" spans="1:32" ht="15">
      <c r="A9" s="265">
        <v>45772.525568541663</v>
      </c>
      <c r="B9" s="173" t="s">
        <v>74</v>
      </c>
      <c r="C9" s="266">
        <v>4</v>
      </c>
      <c r="D9" s="266">
        <v>5</v>
      </c>
      <c r="E9" s="266">
        <v>5</v>
      </c>
      <c r="F9" s="266">
        <v>3</v>
      </c>
      <c r="G9" s="266">
        <v>3</v>
      </c>
      <c r="H9" s="266">
        <v>5</v>
      </c>
      <c r="I9" s="266">
        <v>4</v>
      </c>
      <c r="J9" s="266">
        <v>5</v>
      </c>
      <c r="K9" s="266">
        <v>5</v>
      </c>
      <c r="L9" s="266">
        <v>3</v>
      </c>
      <c r="M9" s="266" t="s">
        <v>31</v>
      </c>
      <c r="N9" s="266" t="s">
        <v>51</v>
      </c>
      <c r="O9" s="266" t="s">
        <v>42</v>
      </c>
      <c r="P9" s="266">
        <v>5</v>
      </c>
      <c r="Q9" s="266">
        <v>4</v>
      </c>
      <c r="R9" s="266">
        <v>4</v>
      </c>
      <c r="S9" s="266">
        <v>3</v>
      </c>
      <c r="T9" s="266">
        <v>5</v>
      </c>
      <c r="U9" s="266">
        <v>5</v>
      </c>
      <c r="V9" s="266">
        <v>4</v>
      </c>
      <c r="W9" s="266">
        <v>4</v>
      </c>
      <c r="X9" s="266">
        <v>5</v>
      </c>
      <c r="Y9" s="266">
        <v>4</v>
      </c>
      <c r="Z9" s="266">
        <v>8</v>
      </c>
      <c r="AA9" s="266"/>
      <c r="AB9" s="266"/>
      <c r="AC9" s="266"/>
      <c r="AD9" s="266" t="s">
        <v>36</v>
      </c>
      <c r="AE9" s="267" t="s">
        <v>37</v>
      </c>
      <c r="AF9" s="268" t="s">
        <v>38</v>
      </c>
    </row>
    <row r="10" spans="1:32" ht="15">
      <c r="A10" s="273">
        <v>45772.858528958328</v>
      </c>
      <c r="B10" s="173" t="s">
        <v>30</v>
      </c>
      <c r="C10" s="274">
        <v>3</v>
      </c>
      <c r="D10" s="274">
        <v>4</v>
      </c>
      <c r="E10" s="274">
        <v>5</v>
      </c>
      <c r="F10" s="274">
        <v>5</v>
      </c>
      <c r="G10" s="274">
        <v>3</v>
      </c>
      <c r="H10" s="274">
        <v>5</v>
      </c>
      <c r="I10" s="274">
        <v>4</v>
      </c>
      <c r="J10" s="274">
        <v>5</v>
      </c>
      <c r="K10" s="274">
        <v>4</v>
      </c>
      <c r="L10" s="274">
        <v>3</v>
      </c>
      <c r="M10" s="274" t="s">
        <v>31</v>
      </c>
      <c r="N10" s="274" t="s">
        <v>41</v>
      </c>
      <c r="O10" s="274" t="s">
        <v>42</v>
      </c>
      <c r="P10" s="274">
        <v>4</v>
      </c>
      <c r="Q10" s="274">
        <v>3</v>
      </c>
      <c r="R10" s="274">
        <v>4</v>
      </c>
      <c r="S10" s="274">
        <v>4</v>
      </c>
      <c r="T10" s="274">
        <v>5</v>
      </c>
      <c r="U10" s="274">
        <v>5</v>
      </c>
      <c r="V10" s="274">
        <v>4</v>
      </c>
      <c r="W10" s="274">
        <v>5</v>
      </c>
      <c r="X10" s="274">
        <v>4</v>
      </c>
      <c r="Y10" s="274">
        <v>4</v>
      </c>
      <c r="Z10" s="274">
        <v>8</v>
      </c>
      <c r="AA10" s="274" t="s">
        <v>121</v>
      </c>
      <c r="AB10" s="274" t="s">
        <v>122</v>
      </c>
      <c r="AC10" s="137" t="s">
        <v>123</v>
      </c>
      <c r="AD10" s="274" t="s">
        <v>124</v>
      </c>
      <c r="AE10" s="275" t="s">
        <v>37</v>
      </c>
      <c r="AF10" s="276" t="s">
        <v>93</v>
      </c>
    </row>
    <row r="11" spans="1:32" ht="15">
      <c r="A11" s="265">
        <v>45773.469358275463</v>
      </c>
      <c r="B11" s="173" t="s">
        <v>50</v>
      </c>
      <c r="C11" s="266">
        <v>4</v>
      </c>
      <c r="D11" s="266">
        <v>4</v>
      </c>
      <c r="E11" s="266">
        <v>3</v>
      </c>
      <c r="F11" s="266">
        <v>4</v>
      </c>
      <c r="G11" s="266">
        <v>3</v>
      </c>
      <c r="H11" s="266">
        <v>5</v>
      </c>
      <c r="I11" s="266">
        <v>3</v>
      </c>
      <c r="J11" s="266">
        <v>5</v>
      </c>
      <c r="K11" s="266">
        <v>2</v>
      </c>
      <c r="L11" s="266">
        <v>4</v>
      </c>
      <c r="M11" s="266" t="s">
        <v>57</v>
      </c>
      <c r="N11" s="266" t="s">
        <v>32</v>
      </c>
      <c r="O11" s="266" t="s">
        <v>42</v>
      </c>
      <c r="P11" s="266">
        <v>4</v>
      </c>
      <c r="Q11" s="266">
        <v>1</v>
      </c>
      <c r="R11" s="266">
        <v>5</v>
      </c>
      <c r="S11" s="266">
        <v>5</v>
      </c>
      <c r="T11" s="266">
        <v>5</v>
      </c>
      <c r="U11" s="266">
        <v>4</v>
      </c>
      <c r="V11" s="266">
        <v>4</v>
      </c>
      <c r="W11" s="266">
        <v>4</v>
      </c>
      <c r="X11" s="266">
        <v>4</v>
      </c>
      <c r="Y11" s="266">
        <v>3</v>
      </c>
      <c r="Z11" s="266">
        <v>8</v>
      </c>
      <c r="AA11" s="123"/>
      <c r="AB11" s="266" t="s">
        <v>91</v>
      </c>
      <c r="AC11" s="266" t="s">
        <v>126</v>
      </c>
      <c r="AD11" s="266" t="s">
        <v>36</v>
      </c>
      <c r="AE11" s="267" t="s">
        <v>37</v>
      </c>
      <c r="AF11" s="268" t="s">
        <v>38</v>
      </c>
    </row>
    <row r="12" spans="1:32" ht="15">
      <c r="A12" s="261">
        <v>45775.418987812503</v>
      </c>
      <c r="B12" s="174" t="s">
        <v>50</v>
      </c>
      <c r="C12" s="262">
        <v>4</v>
      </c>
      <c r="D12" s="262">
        <v>4</v>
      </c>
      <c r="E12" s="262">
        <v>4</v>
      </c>
      <c r="F12" s="262">
        <v>3</v>
      </c>
      <c r="G12" s="262">
        <v>5</v>
      </c>
      <c r="H12" s="262">
        <v>5</v>
      </c>
      <c r="I12" s="262">
        <v>3</v>
      </c>
      <c r="J12" s="262">
        <v>5</v>
      </c>
      <c r="K12" s="262">
        <v>4</v>
      </c>
      <c r="L12" s="262">
        <v>3</v>
      </c>
      <c r="M12" s="262" t="s">
        <v>40</v>
      </c>
      <c r="N12" s="262" t="s">
        <v>41</v>
      </c>
      <c r="O12" s="262" t="s">
        <v>42</v>
      </c>
      <c r="P12" s="262">
        <v>3</v>
      </c>
      <c r="Q12" s="262">
        <v>4</v>
      </c>
      <c r="R12" s="262">
        <v>3</v>
      </c>
      <c r="S12" s="262">
        <v>3</v>
      </c>
      <c r="T12" s="262">
        <v>4</v>
      </c>
      <c r="U12" s="262">
        <v>4</v>
      </c>
      <c r="V12" s="262">
        <v>3</v>
      </c>
      <c r="W12" s="262">
        <v>4</v>
      </c>
      <c r="X12" s="262">
        <v>3</v>
      </c>
      <c r="Y12" s="262">
        <v>3</v>
      </c>
      <c r="Z12" s="262">
        <v>8</v>
      </c>
      <c r="AA12" s="262" t="s">
        <v>131</v>
      </c>
      <c r="AB12" s="262" t="s">
        <v>113</v>
      </c>
      <c r="AC12" s="139" t="s">
        <v>44</v>
      </c>
      <c r="AD12" s="262" t="s">
        <v>36</v>
      </c>
      <c r="AE12" s="263" t="s">
        <v>37</v>
      </c>
      <c r="AF12" s="264" t="s">
        <v>38</v>
      </c>
    </row>
    <row r="13" spans="1:32" ht="15">
      <c r="A13" s="265">
        <v>45777.613180451386</v>
      </c>
      <c r="B13" s="173" t="s">
        <v>30</v>
      </c>
      <c r="C13" s="266">
        <v>5</v>
      </c>
      <c r="D13" s="266">
        <v>4</v>
      </c>
      <c r="E13" s="266">
        <v>5</v>
      </c>
      <c r="F13" s="266">
        <v>5</v>
      </c>
      <c r="G13" s="266">
        <v>4</v>
      </c>
      <c r="H13" s="266">
        <v>5</v>
      </c>
      <c r="I13" s="266">
        <v>4</v>
      </c>
      <c r="J13" s="266">
        <v>5</v>
      </c>
      <c r="K13" s="266">
        <v>5</v>
      </c>
      <c r="L13" s="266">
        <v>4</v>
      </c>
      <c r="M13" s="266" t="s">
        <v>40</v>
      </c>
      <c r="N13" s="266" t="s">
        <v>32</v>
      </c>
      <c r="O13" s="266" t="s">
        <v>42</v>
      </c>
      <c r="P13" s="266">
        <v>3</v>
      </c>
      <c r="Q13" s="266">
        <v>2</v>
      </c>
      <c r="R13" s="266">
        <v>4</v>
      </c>
      <c r="S13" s="266">
        <v>5</v>
      </c>
      <c r="T13" s="266">
        <v>5</v>
      </c>
      <c r="U13" s="266">
        <v>5</v>
      </c>
      <c r="V13" s="266">
        <v>5</v>
      </c>
      <c r="W13" s="266">
        <v>4</v>
      </c>
      <c r="X13" s="266">
        <v>4</v>
      </c>
      <c r="Y13" s="266">
        <v>3</v>
      </c>
      <c r="Z13" s="266">
        <v>7</v>
      </c>
      <c r="AA13" s="123"/>
      <c r="AB13" s="266" t="s">
        <v>70</v>
      </c>
      <c r="AC13" s="266" t="s">
        <v>135</v>
      </c>
      <c r="AD13" s="266" t="s">
        <v>36</v>
      </c>
      <c r="AE13" s="267" t="s">
        <v>37</v>
      </c>
      <c r="AF13" s="268" t="s">
        <v>137</v>
      </c>
    </row>
    <row r="14" spans="1:32" ht="15">
      <c r="A14" s="261">
        <v>45777.91962443287</v>
      </c>
      <c r="B14" s="174" t="s">
        <v>74</v>
      </c>
      <c r="C14" s="262">
        <v>5</v>
      </c>
      <c r="D14" s="262">
        <v>3</v>
      </c>
      <c r="E14" s="262">
        <v>5</v>
      </c>
      <c r="F14" s="262">
        <v>4</v>
      </c>
      <c r="G14" s="262">
        <v>3</v>
      </c>
      <c r="H14" s="262">
        <v>5</v>
      </c>
      <c r="I14" s="262">
        <v>5</v>
      </c>
      <c r="J14" s="262">
        <v>3</v>
      </c>
      <c r="K14" s="262">
        <v>5</v>
      </c>
      <c r="L14" s="262">
        <v>1</v>
      </c>
      <c r="M14" s="262" t="s">
        <v>31</v>
      </c>
      <c r="N14" s="262" t="s">
        <v>41</v>
      </c>
      <c r="O14" s="262" t="s">
        <v>42</v>
      </c>
      <c r="P14" s="262">
        <v>5</v>
      </c>
      <c r="Q14" s="262">
        <v>5</v>
      </c>
      <c r="R14" s="262">
        <v>1</v>
      </c>
      <c r="S14" s="262">
        <v>2</v>
      </c>
      <c r="T14" s="262">
        <v>5</v>
      </c>
      <c r="U14" s="262">
        <v>1</v>
      </c>
      <c r="V14" s="262">
        <v>2</v>
      </c>
      <c r="W14" s="262">
        <v>5</v>
      </c>
      <c r="X14" s="262">
        <v>2</v>
      </c>
      <c r="Y14" s="262">
        <v>1</v>
      </c>
      <c r="Z14" s="262">
        <v>8</v>
      </c>
      <c r="AA14" s="262" t="s">
        <v>100</v>
      </c>
      <c r="AB14" s="262" t="s">
        <v>104</v>
      </c>
      <c r="AC14" s="139" t="s">
        <v>138</v>
      </c>
      <c r="AD14" s="262" t="s">
        <v>36</v>
      </c>
      <c r="AE14" s="263" t="s">
        <v>37</v>
      </c>
      <c r="AF14" s="264" t="s">
        <v>137</v>
      </c>
    </row>
    <row r="15" spans="1:32" ht="15">
      <c r="A15" s="269">
        <v>45777.92203530093</v>
      </c>
      <c r="B15" s="174" t="s">
        <v>74</v>
      </c>
      <c r="C15" s="270">
        <v>4</v>
      </c>
      <c r="D15" s="270">
        <v>4</v>
      </c>
      <c r="E15" s="270">
        <v>5</v>
      </c>
      <c r="F15" s="270">
        <v>2</v>
      </c>
      <c r="G15" s="270">
        <v>1</v>
      </c>
      <c r="H15" s="270">
        <v>3</v>
      </c>
      <c r="I15" s="270">
        <v>2</v>
      </c>
      <c r="J15" s="270">
        <v>1</v>
      </c>
      <c r="K15" s="270">
        <v>4</v>
      </c>
      <c r="L15" s="270">
        <v>5</v>
      </c>
      <c r="M15" s="270" t="s">
        <v>83</v>
      </c>
      <c r="N15" s="270" t="s">
        <v>76</v>
      </c>
      <c r="O15" s="270" t="s">
        <v>42</v>
      </c>
      <c r="P15" s="270">
        <v>4</v>
      </c>
      <c r="Q15" s="270">
        <v>5</v>
      </c>
      <c r="R15" s="270">
        <v>2</v>
      </c>
      <c r="S15" s="270">
        <v>5</v>
      </c>
      <c r="T15" s="270">
        <v>3</v>
      </c>
      <c r="U15" s="270">
        <v>2</v>
      </c>
      <c r="V15" s="270">
        <v>1</v>
      </c>
      <c r="W15" s="270">
        <v>5</v>
      </c>
      <c r="X15" s="270">
        <v>1</v>
      </c>
      <c r="Y15" s="270">
        <v>4</v>
      </c>
      <c r="Z15" s="270">
        <v>6</v>
      </c>
      <c r="AA15" s="270" t="s">
        <v>100</v>
      </c>
      <c r="AB15" s="270" t="s">
        <v>105</v>
      </c>
      <c r="AC15" s="138" t="s">
        <v>99</v>
      </c>
      <c r="AD15" s="270" t="s">
        <v>36</v>
      </c>
      <c r="AE15" s="271" t="s">
        <v>49</v>
      </c>
      <c r="AF15" s="272" t="s">
        <v>137</v>
      </c>
    </row>
    <row r="16" spans="1:32" ht="15">
      <c r="A16" s="261">
        <v>45777.928927638888</v>
      </c>
      <c r="B16" s="174" t="s">
        <v>30</v>
      </c>
      <c r="C16" s="262">
        <v>2</v>
      </c>
      <c r="D16" s="262">
        <v>3</v>
      </c>
      <c r="E16" s="262">
        <v>1</v>
      </c>
      <c r="F16" s="262">
        <v>4</v>
      </c>
      <c r="G16" s="262">
        <v>5</v>
      </c>
      <c r="H16" s="262">
        <v>5</v>
      </c>
      <c r="I16" s="262">
        <v>1</v>
      </c>
      <c r="J16" s="262">
        <v>2</v>
      </c>
      <c r="K16" s="262">
        <v>1</v>
      </c>
      <c r="L16" s="262">
        <v>1</v>
      </c>
      <c r="M16" s="262" t="s">
        <v>86</v>
      </c>
      <c r="N16" s="262" t="s">
        <v>87</v>
      </c>
      <c r="O16" s="262" t="s">
        <v>42</v>
      </c>
      <c r="P16" s="262">
        <v>5</v>
      </c>
      <c r="Q16" s="262">
        <v>4</v>
      </c>
      <c r="R16" s="262">
        <v>1</v>
      </c>
      <c r="S16" s="262">
        <v>4</v>
      </c>
      <c r="T16" s="262">
        <v>5</v>
      </c>
      <c r="U16" s="262">
        <v>1</v>
      </c>
      <c r="V16" s="262">
        <v>4</v>
      </c>
      <c r="W16" s="262">
        <v>4</v>
      </c>
      <c r="X16" s="262">
        <v>4</v>
      </c>
      <c r="Y16" s="262">
        <v>5</v>
      </c>
      <c r="Z16" s="262">
        <v>8</v>
      </c>
      <c r="AA16" s="262" t="s">
        <v>100</v>
      </c>
      <c r="AB16" s="262" t="s">
        <v>105</v>
      </c>
      <c r="AC16" s="139" t="s">
        <v>138</v>
      </c>
      <c r="AD16" s="262" t="s">
        <v>45</v>
      </c>
      <c r="AE16" s="263" t="s">
        <v>37</v>
      </c>
      <c r="AF16" s="264" t="s">
        <v>93</v>
      </c>
    </row>
    <row r="17" spans="1:32" ht="15">
      <c r="A17" s="265">
        <v>45777.929518761579</v>
      </c>
      <c r="B17" s="173" t="s">
        <v>74</v>
      </c>
      <c r="C17" s="266">
        <v>4</v>
      </c>
      <c r="D17" s="266">
        <v>4</v>
      </c>
      <c r="E17" s="266">
        <v>5</v>
      </c>
      <c r="F17" s="266">
        <v>4</v>
      </c>
      <c r="G17" s="266">
        <v>4</v>
      </c>
      <c r="H17" s="266">
        <v>4</v>
      </c>
      <c r="I17" s="266">
        <v>4</v>
      </c>
      <c r="J17" s="266">
        <v>5</v>
      </c>
      <c r="K17" s="266">
        <v>4</v>
      </c>
      <c r="L17" s="266">
        <v>3</v>
      </c>
      <c r="M17" s="266" t="s">
        <v>40</v>
      </c>
      <c r="N17" s="266" t="s">
        <v>87</v>
      </c>
      <c r="O17" s="266" t="s">
        <v>42</v>
      </c>
      <c r="P17" s="266">
        <v>4</v>
      </c>
      <c r="Q17" s="266">
        <v>4</v>
      </c>
      <c r="R17" s="266">
        <v>2</v>
      </c>
      <c r="S17" s="266">
        <v>4</v>
      </c>
      <c r="T17" s="266">
        <v>1</v>
      </c>
      <c r="U17" s="266">
        <v>2</v>
      </c>
      <c r="V17" s="266">
        <v>2</v>
      </c>
      <c r="W17" s="266">
        <v>5</v>
      </c>
      <c r="X17" s="266">
        <v>3</v>
      </c>
      <c r="Y17" s="266">
        <v>4</v>
      </c>
      <c r="Z17" s="266">
        <v>1</v>
      </c>
      <c r="AA17" s="266" t="s">
        <v>100</v>
      </c>
      <c r="AB17" s="266" t="s">
        <v>73</v>
      </c>
      <c r="AC17" s="140" t="s">
        <v>92</v>
      </c>
      <c r="AD17" s="266" t="s">
        <v>108</v>
      </c>
      <c r="AE17" s="267" t="s">
        <v>49</v>
      </c>
      <c r="AF17" s="268" t="s">
        <v>137</v>
      </c>
    </row>
    <row r="18" spans="1:32" ht="15">
      <c r="A18" s="261">
        <v>45777.931210046299</v>
      </c>
      <c r="B18" s="174" t="s">
        <v>50</v>
      </c>
      <c r="C18" s="262">
        <v>5</v>
      </c>
      <c r="D18" s="262">
        <v>3</v>
      </c>
      <c r="E18" s="262">
        <v>3</v>
      </c>
      <c r="F18" s="262">
        <v>2</v>
      </c>
      <c r="G18" s="262">
        <v>5</v>
      </c>
      <c r="H18" s="262">
        <v>2</v>
      </c>
      <c r="I18" s="262">
        <v>4</v>
      </c>
      <c r="J18" s="262">
        <v>3</v>
      </c>
      <c r="K18" s="262">
        <v>2</v>
      </c>
      <c r="L18" s="262">
        <v>4</v>
      </c>
      <c r="M18" s="262" t="s">
        <v>57</v>
      </c>
      <c r="N18" s="262" t="s">
        <v>87</v>
      </c>
      <c r="O18" s="262" t="s">
        <v>42</v>
      </c>
      <c r="P18" s="262">
        <v>1</v>
      </c>
      <c r="Q18" s="262">
        <v>3</v>
      </c>
      <c r="R18" s="262">
        <v>3</v>
      </c>
      <c r="S18" s="262">
        <v>5</v>
      </c>
      <c r="T18" s="262">
        <v>4</v>
      </c>
      <c r="U18" s="262">
        <v>4</v>
      </c>
      <c r="V18" s="262">
        <v>2</v>
      </c>
      <c r="W18" s="262">
        <v>1</v>
      </c>
      <c r="X18" s="262">
        <v>3</v>
      </c>
      <c r="Y18" s="262">
        <v>5</v>
      </c>
      <c r="Z18" s="262">
        <v>9</v>
      </c>
      <c r="AA18" s="262" t="s">
        <v>100</v>
      </c>
      <c r="AB18" s="262" t="s">
        <v>73</v>
      </c>
      <c r="AC18" s="139" t="s">
        <v>138</v>
      </c>
      <c r="AD18" s="262" t="s">
        <v>103</v>
      </c>
      <c r="AE18" s="263" t="s">
        <v>49</v>
      </c>
      <c r="AF18" s="264" t="s">
        <v>137</v>
      </c>
    </row>
    <row r="19" spans="1:32" ht="15">
      <c r="A19" s="265">
        <v>45777.934111724535</v>
      </c>
      <c r="B19" s="173" t="s">
        <v>50</v>
      </c>
      <c r="C19" s="266">
        <v>1</v>
      </c>
      <c r="D19" s="266">
        <v>2</v>
      </c>
      <c r="E19" s="266">
        <v>2</v>
      </c>
      <c r="F19" s="266">
        <v>4</v>
      </c>
      <c r="G19" s="266">
        <v>5</v>
      </c>
      <c r="H19" s="266">
        <v>2</v>
      </c>
      <c r="I19" s="266">
        <v>2</v>
      </c>
      <c r="J19" s="266">
        <v>1</v>
      </c>
      <c r="K19" s="266">
        <v>4</v>
      </c>
      <c r="L19" s="266">
        <v>5</v>
      </c>
      <c r="M19" s="266" t="s">
        <v>86</v>
      </c>
      <c r="N19" s="266" t="s">
        <v>32</v>
      </c>
      <c r="O19" s="266" t="s">
        <v>42</v>
      </c>
      <c r="P19" s="266">
        <v>3</v>
      </c>
      <c r="Q19" s="266">
        <v>5</v>
      </c>
      <c r="R19" s="266">
        <v>4</v>
      </c>
      <c r="S19" s="266">
        <v>5</v>
      </c>
      <c r="T19" s="266">
        <v>2</v>
      </c>
      <c r="U19" s="266">
        <v>3</v>
      </c>
      <c r="V19" s="266">
        <v>2</v>
      </c>
      <c r="W19" s="266">
        <v>5</v>
      </c>
      <c r="X19" s="266">
        <v>3</v>
      </c>
      <c r="Y19" s="266">
        <v>1</v>
      </c>
      <c r="Z19" s="266">
        <v>0</v>
      </c>
      <c r="AA19" s="266" t="s">
        <v>100</v>
      </c>
      <c r="AB19" s="266" t="s">
        <v>104</v>
      </c>
      <c r="AC19" s="140" t="s">
        <v>44</v>
      </c>
      <c r="AD19" s="266" t="s">
        <v>103</v>
      </c>
      <c r="AE19" s="267" t="s">
        <v>37</v>
      </c>
      <c r="AF19" s="268" t="s">
        <v>46</v>
      </c>
    </row>
    <row r="20" spans="1:32" ht="15">
      <c r="A20" s="261">
        <v>45777.940853263892</v>
      </c>
      <c r="B20" s="174" t="s">
        <v>74</v>
      </c>
      <c r="C20" s="262">
        <v>2</v>
      </c>
      <c r="D20" s="262">
        <v>4</v>
      </c>
      <c r="E20" s="262">
        <v>4</v>
      </c>
      <c r="F20" s="262">
        <v>2</v>
      </c>
      <c r="G20" s="262">
        <v>2</v>
      </c>
      <c r="H20" s="262">
        <v>4</v>
      </c>
      <c r="I20" s="262">
        <v>2</v>
      </c>
      <c r="J20" s="262">
        <v>1</v>
      </c>
      <c r="K20" s="262">
        <v>5</v>
      </c>
      <c r="L20" s="262">
        <v>4</v>
      </c>
      <c r="M20" s="262" t="s">
        <v>31</v>
      </c>
      <c r="N20" s="262" t="s">
        <v>87</v>
      </c>
      <c r="O20" s="262" t="s">
        <v>42</v>
      </c>
      <c r="P20" s="262">
        <v>4</v>
      </c>
      <c r="Q20" s="262">
        <v>5</v>
      </c>
      <c r="R20" s="262">
        <v>1</v>
      </c>
      <c r="S20" s="262">
        <v>1</v>
      </c>
      <c r="T20" s="262">
        <v>4</v>
      </c>
      <c r="U20" s="262">
        <v>2</v>
      </c>
      <c r="V20" s="262">
        <v>2</v>
      </c>
      <c r="W20" s="262">
        <v>4</v>
      </c>
      <c r="X20" s="262">
        <v>3</v>
      </c>
      <c r="Y20" s="262">
        <v>5</v>
      </c>
      <c r="Z20" s="262">
        <v>6</v>
      </c>
      <c r="AA20" s="262" t="s">
        <v>100</v>
      </c>
      <c r="AB20" s="262" t="s">
        <v>144</v>
      </c>
      <c r="AC20" s="139" t="s">
        <v>54</v>
      </c>
      <c r="AD20" s="262" t="s">
        <v>136</v>
      </c>
      <c r="AE20" s="263" t="s">
        <v>37</v>
      </c>
      <c r="AF20" s="264" t="s">
        <v>38</v>
      </c>
    </row>
    <row r="21" spans="1:32" ht="15">
      <c r="A21" s="265">
        <v>45777.948948784717</v>
      </c>
      <c r="B21" s="173" t="s">
        <v>74</v>
      </c>
      <c r="C21" s="266">
        <v>1</v>
      </c>
      <c r="D21" s="266">
        <v>1</v>
      </c>
      <c r="E21" s="266">
        <v>2</v>
      </c>
      <c r="F21" s="266">
        <v>2</v>
      </c>
      <c r="G21" s="266">
        <v>3</v>
      </c>
      <c r="H21" s="266">
        <v>4</v>
      </c>
      <c r="I21" s="266">
        <v>3</v>
      </c>
      <c r="J21" s="266">
        <v>3</v>
      </c>
      <c r="K21" s="266">
        <v>5</v>
      </c>
      <c r="L21" s="266">
        <v>1</v>
      </c>
      <c r="M21" s="266" t="s">
        <v>86</v>
      </c>
      <c r="N21" s="266" t="s">
        <v>41</v>
      </c>
      <c r="O21" s="266" t="s">
        <v>42</v>
      </c>
      <c r="P21" s="266">
        <v>4</v>
      </c>
      <c r="Q21" s="266">
        <v>4</v>
      </c>
      <c r="R21" s="266">
        <v>5</v>
      </c>
      <c r="S21" s="266">
        <v>1</v>
      </c>
      <c r="T21" s="266">
        <v>3</v>
      </c>
      <c r="U21" s="266">
        <v>4</v>
      </c>
      <c r="V21" s="266">
        <v>2</v>
      </c>
      <c r="W21" s="266">
        <v>1</v>
      </c>
      <c r="X21" s="266">
        <v>3</v>
      </c>
      <c r="Y21" s="266">
        <v>2</v>
      </c>
      <c r="Z21" s="266">
        <v>7</v>
      </c>
      <c r="AA21" s="266" t="s">
        <v>100</v>
      </c>
      <c r="AB21" s="266" t="s">
        <v>53</v>
      </c>
      <c r="AC21" s="140" t="s">
        <v>123</v>
      </c>
      <c r="AD21" s="266" t="s">
        <v>140</v>
      </c>
      <c r="AE21" s="267" t="s">
        <v>37</v>
      </c>
      <c r="AF21" s="268" t="s">
        <v>38</v>
      </c>
    </row>
    <row r="22" spans="1:32">
      <c r="C22" s="287">
        <f>AVERAGE(C2:C21)</f>
        <v>3.9</v>
      </c>
      <c r="D22" s="287">
        <f t="shared" ref="D22:L22" si="0">AVERAGE(D2:D21)</f>
        <v>4</v>
      </c>
      <c r="E22" s="287">
        <f t="shared" si="0"/>
        <v>4.0999999999999996</v>
      </c>
      <c r="F22" s="287">
        <f t="shared" si="0"/>
        <v>3.75</v>
      </c>
      <c r="G22" s="287">
        <f t="shared" si="0"/>
        <v>3.5</v>
      </c>
      <c r="H22" s="287">
        <f t="shared" si="0"/>
        <v>3.95</v>
      </c>
      <c r="I22" s="287">
        <f t="shared" si="0"/>
        <v>3.25</v>
      </c>
      <c r="J22" s="287">
        <f t="shared" si="0"/>
        <v>3.5</v>
      </c>
      <c r="K22" s="287">
        <f t="shared" si="0"/>
        <v>3.95</v>
      </c>
      <c r="L22" s="287">
        <f t="shared" si="0"/>
        <v>3.35</v>
      </c>
      <c r="P22" s="288">
        <f>AVERAGE(P2:P21)</f>
        <v>3.3</v>
      </c>
      <c r="Q22" s="288">
        <f t="shared" ref="Q22:Y22" si="1">AVERAGE(Q2:Q21)</f>
        <v>3.55</v>
      </c>
      <c r="R22" s="288">
        <f t="shared" si="1"/>
        <v>3.25</v>
      </c>
      <c r="S22" s="288">
        <f t="shared" si="1"/>
        <v>3.65</v>
      </c>
      <c r="T22" s="288">
        <f t="shared" si="1"/>
        <v>3.95</v>
      </c>
      <c r="U22" s="288">
        <f t="shared" si="1"/>
        <v>3.3</v>
      </c>
      <c r="V22" s="288">
        <f t="shared" si="1"/>
        <v>3.25</v>
      </c>
      <c r="W22" s="288">
        <f t="shared" si="1"/>
        <v>3.9</v>
      </c>
      <c r="X22" s="288">
        <f t="shared" si="1"/>
        <v>3.6</v>
      </c>
      <c r="Y22" s="288">
        <f t="shared" si="1"/>
        <v>3.65</v>
      </c>
      <c r="Z22" s="141">
        <f>AVERAGE(Z2:Z21)</f>
        <v>6.2</v>
      </c>
    </row>
    <row r="26" spans="1:32" ht="42">
      <c r="C26" s="280" t="s">
        <v>564</v>
      </c>
      <c r="D26" s="281" t="s">
        <v>565</v>
      </c>
      <c r="E26" s="281" t="s">
        <v>453</v>
      </c>
    </row>
    <row r="27" spans="1:32" ht="21">
      <c r="C27" s="282" t="s">
        <v>427</v>
      </c>
      <c r="D27" s="285">
        <f>C22</f>
        <v>3.9</v>
      </c>
      <c r="E27" s="286">
        <f>P22</f>
        <v>3.3</v>
      </c>
    </row>
    <row r="28" spans="1:32" ht="21">
      <c r="C28" s="282" t="s">
        <v>428</v>
      </c>
      <c r="D28" s="285">
        <f>D22</f>
        <v>4</v>
      </c>
      <c r="E28" s="286">
        <f>Q22</f>
        <v>3.55</v>
      </c>
    </row>
    <row r="29" spans="1:32" ht="21">
      <c r="C29" s="282" t="s">
        <v>429</v>
      </c>
      <c r="D29" s="285">
        <f>E22</f>
        <v>4.0999999999999996</v>
      </c>
      <c r="E29" s="286">
        <f>R22</f>
        <v>3.25</v>
      </c>
    </row>
    <row r="30" spans="1:32" ht="21">
      <c r="C30" s="282" t="s">
        <v>566</v>
      </c>
      <c r="D30" s="285">
        <f>F22</f>
        <v>3.75</v>
      </c>
      <c r="E30" s="286">
        <f>S22</f>
        <v>3.65</v>
      </c>
    </row>
    <row r="31" spans="1:32" ht="21">
      <c r="C31" s="282" t="s">
        <v>432</v>
      </c>
      <c r="D31" s="285">
        <f>G22</f>
        <v>3.5</v>
      </c>
      <c r="E31" s="286">
        <f>T22</f>
        <v>3.95</v>
      </c>
    </row>
    <row r="32" spans="1:32" ht="21">
      <c r="C32" s="282" t="s">
        <v>567</v>
      </c>
      <c r="D32" s="285">
        <f>H22</f>
        <v>3.95</v>
      </c>
      <c r="E32" s="286">
        <f>U22</f>
        <v>3.3</v>
      </c>
    </row>
    <row r="33" spans="3:5" ht="21">
      <c r="C33" s="282" t="s">
        <v>568</v>
      </c>
      <c r="D33" s="285">
        <f>I22</f>
        <v>3.25</v>
      </c>
      <c r="E33" s="286">
        <f>V22</f>
        <v>3.25</v>
      </c>
    </row>
    <row r="34" spans="3:5" ht="21">
      <c r="C34" s="282" t="s">
        <v>500</v>
      </c>
      <c r="D34" s="285">
        <f>J22</f>
        <v>3.5</v>
      </c>
      <c r="E34" s="286">
        <f>W22</f>
        <v>3.9</v>
      </c>
    </row>
    <row r="35" spans="3:5" ht="21">
      <c r="C35" s="282" t="s">
        <v>569</v>
      </c>
      <c r="D35" s="285">
        <f>K22</f>
        <v>3.95</v>
      </c>
      <c r="E35" s="286">
        <f>X22</f>
        <v>3.6</v>
      </c>
    </row>
    <row r="36" spans="3:5" ht="21">
      <c r="C36" s="282" t="s">
        <v>570</v>
      </c>
      <c r="D36" s="285">
        <f>L22</f>
        <v>3.35</v>
      </c>
      <c r="E36" s="286">
        <f>Y22</f>
        <v>3.65</v>
      </c>
    </row>
  </sheetData>
  <hyperlinks>
    <hyperlink ref="AC2" r:id="rId1" xr:uid="{4E65FD85-7E55-43A3-9E53-A9D168253C71}"/>
    <hyperlink ref="AC3" r:id="rId2" xr:uid="{71789D35-2308-4E16-B4A1-9814C3556481}"/>
    <hyperlink ref="AC4" r:id="rId3" xr:uid="{FD62A230-DC65-4F72-9441-3157AA6AA7E3}"/>
    <hyperlink ref="AC6" r:id="rId4" xr:uid="{78CCCB8E-DD00-4ED1-B3DF-B1EE556AA600}"/>
    <hyperlink ref="AC10" r:id="rId5" xr:uid="{5E7F347A-0F58-4804-8F53-0E1B502B4F0B}"/>
    <hyperlink ref="AC12" r:id="rId6" xr:uid="{37BC3D9B-117A-4C9C-AFC0-DAE7EC64E206}"/>
    <hyperlink ref="AC14" r:id="rId7" xr:uid="{EAD97373-FA77-4061-AF06-9A4DCC59F833}"/>
    <hyperlink ref="AC15" r:id="rId8" xr:uid="{A93DD33E-632F-43B1-943A-6639EAD56DD1}"/>
    <hyperlink ref="AC16" r:id="rId9" xr:uid="{BFEA5A6A-7AE6-486A-BEC0-E2A44623D58A}"/>
    <hyperlink ref="AC17" r:id="rId10" xr:uid="{811BF5E9-1A3D-4BDF-8422-C36E74B46146}"/>
    <hyperlink ref="AC18" r:id="rId11" xr:uid="{9B92ADA1-7C95-4685-A8C5-29586E4B3304}"/>
    <hyperlink ref="AC19" r:id="rId12" xr:uid="{CB4D4C8E-F3BB-4F4D-AD32-0AB73476224E}"/>
    <hyperlink ref="AC20" r:id="rId13" xr:uid="{8A92BFBD-4B8D-4CCF-8122-BA71D12B6AAB}"/>
    <hyperlink ref="AC21" r:id="rId14" xr:uid="{A85E7A3B-150A-4531-ADDF-99DCEABDF536}"/>
  </hyperlinks>
  <pageMargins left="0.7" right="0.7" top="0.75" bottom="0.75" header="0.3" footer="0.3"/>
  <drawing r:id="rId1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1A638-EAF7-4A76-83E7-83E63B93C558}">
  <dimension ref="A4:AF29"/>
  <sheetViews>
    <sheetView topLeftCell="A14" workbookViewId="0">
      <selection activeCell="C18" sqref="C18:E28"/>
    </sheetView>
  </sheetViews>
  <sheetFormatPr defaultRowHeight="13.2"/>
  <cols>
    <col min="3" max="3" width="12.33203125" customWidth="1"/>
    <col min="4" max="4" width="17" customWidth="1"/>
    <col min="5" max="5" width="17.88671875" customWidth="1"/>
  </cols>
  <sheetData>
    <row r="4" spans="1:32" ht="54" customHeight="1">
      <c r="A4" s="241" t="s">
        <v>0</v>
      </c>
      <c r="B4" s="277" t="s">
        <v>1</v>
      </c>
      <c r="C4" s="239" t="s">
        <v>2</v>
      </c>
      <c r="D4" s="239" t="s">
        <v>3</v>
      </c>
      <c r="E4" s="239" t="s">
        <v>4</v>
      </c>
      <c r="F4" s="239" t="s">
        <v>5</v>
      </c>
      <c r="G4" s="239" t="s">
        <v>6</v>
      </c>
      <c r="H4" s="239" t="s">
        <v>7</v>
      </c>
      <c r="I4" s="239" t="s">
        <v>8</v>
      </c>
      <c r="J4" s="239" t="s">
        <v>9</v>
      </c>
      <c r="K4" s="239" t="s">
        <v>10</v>
      </c>
      <c r="L4" s="239" t="s">
        <v>11</v>
      </c>
      <c r="M4" s="239" t="s">
        <v>557</v>
      </c>
      <c r="N4" s="239" t="s">
        <v>556</v>
      </c>
      <c r="O4" s="277" t="s">
        <v>14</v>
      </c>
      <c r="P4" s="283" t="s">
        <v>15</v>
      </c>
      <c r="Q4" s="283" t="s">
        <v>571</v>
      </c>
      <c r="R4" s="239" t="s">
        <v>16</v>
      </c>
      <c r="S4" s="239" t="s">
        <v>17</v>
      </c>
      <c r="T4" s="239" t="s">
        <v>18</v>
      </c>
      <c r="U4" s="239" t="s">
        <v>19</v>
      </c>
      <c r="V4" s="239" t="s">
        <v>20</v>
      </c>
      <c r="W4" s="239" t="s">
        <v>21</v>
      </c>
      <c r="X4" s="239" t="s">
        <v>22</v>
      </c>
      <c r="Y4" s="239" t="s">
        <v>23</v>
      </c>
      <c r="Z4" s="239" t="s">
        <v>555</v>
      </c>
      <c r="AA4" s="239" t="s">
        <v>554</v>
      </c>
      <c r="AB4" s="277" t="s">
        <v>26</v>
      </c>
      <c r="AC4" s="239" t="s">
        <v>553</v>
      </c>
      <c r="AD4" s="239" t="s">
        <v>552</v>
      </c>
      <c r="AE4" s="238" t="s">
        <v>551</v>
      </c>
      <c r="AF4" s="237" t="s">
        <v>38</v>
      </c>
    </row>
    <row r="5" spans="1:32" ht="15">
      <c r="A5" s="273">
        <v>45773.771556886575</v>
      </c>
      <c r="B5" s="173" t="s">
        <v>74</v>
      </c>
      <c r="C5" s="274">
        <v>5</v>
      </c>
      <c r="D5" s="274">
        <v>4</v>
      </c>
      <c r="E5" s="274">
        <v>5</v>
      </c>
      <c r="F5" s="274">
        <v>4</v>
      </c>
      <c r="G5" s="274">
        <v>2</v>
      </c>
      <c r="H5" s="274">
        <v>5</v>
      </c>
      <c r="I5" s="274">
        <v>4</v>
      </c>
      <c r="J5" s="274">
        <v>4</v>
      </c>
      <c r="K5" s="274">
        <v>4</v>
      </c>
      <c r="L5" s="274">
        <v>1</v>
      </c>
      <c r="M5" s="274" t="s">
        <v>40</v>
      </c>
      <c r="N5" s="274" t="s">
        <v>76</v>
      </c>
      <c r="O5" s="274" t="s">
        <v>127</v>
      </c>
      <c r="P5" s="274">
        <v>3</v>
      </c>
      <c r="Q5" s="274">
        <v>5</v>
      </c>
      <c r="R5" s="274">
        <v>3</v>
      </c>
      <c r="S5" s="274">
        <v>5</v>
      </c>
      <c r="T5" s="274">
        <v>5</v>
      </c>
      <c r="U5" s="274">
        <v>4</v>
      </c>
      <c r="V5" s="274">
        <v>4</v>
      </c>
      <c r="W5" s="274">
        <v>4</v>
      </c>
      <c r="X5" s="274">
        <v>4</v>
      </c>
      <c r="Y5" s="274">
        <v>4</v>
      </c>
      <c r="Z5" s="274">
        <v>7</v>
      </c>
      <c r="AA5" s="122"/>
      <c r="AB5" s="274" t="s">
        <v>128</v>
      </c>
      <c r="AC5" s="122"/>
      <c r="AD5" s="274" t="s">
        <v>36</v>
      </c>
      <c r="AE5" s="275" t="s">
        <v>37</v>
      </c>
      <c r="AF5" s="276" t="s">
        <v>137</v>
      </c>
    </row>
    <row r="6" spans="1:32" ht="15">
      <c r="A6" s="265">
        <v>45777.872352731487</v>
      </c>
      <c r="B6" s="173" t="s">
        <v>74</v>
      </c>
      <c r="C6" s="266">
        <v>3</v>
      </c>
      <c r="D6" s="266">
        <v>3</v>
      </c>
      <c r="E6" s="266">
        <v>3</v>
      </c>
      <c r="F6" s="266">
        <v>3</v>
      </c>
      <c r="G6" s="266">
        <v>3</v>
      </c>
      <c r="H6" s="266">
        <v>3</v>
      </c>
      <c r="I6" s="266">
        <v>3</v>
      </c>
      <c r="J6" s="266">
        <v>3</v>
      </c>
      <c r="K6" s="266">
        <v>3</v>
      </c>
      <c r="L6" s="266">
        <v>3</v>
      </c>
      <c r="M6" s="266" t="s">
        <v>31</v>
      </c>
      <c r="N6" s="266" t="s">
        <v>41</v>
      </c>
      <c r="O6" s="266" t="s">
        <v>127</v>
      </c>
      <c r="P6" s="266">
        <v>3</v>
      </c>
      <c r="Q6" s="266">
        <v>3</v>
      </c>
      <c r="R6" s="266">
        <v>3</v>
      </c>
      <c r="S6" s="266">
        <v>3</v>
      </c>
      <c r="T6" s="266">
        <v>3</v>
      </c>
      <c r="U6" s="266">
        <v>3</v>
      </c>
      <c r="V6" s="266">
        <v>3</v>
      </c>
      <c r="W6" s="266">
        <v>3</v>
      </c>
      <c r="X6" s="266">
        <v>3</v>
      </c>
      <c r="Y6" s="266">
        <v>3</v>
      </c>
      <c r="Z6" s="266">
        <v>1</v>
      </c>
      <c r="AA6" s="123"/>
      <c r="AB6" s="266" t="s">
        <v>73</v>
      </c>
      <c r="AC6" s="140" t="s">
        <v>138</v>
      </c>
      <c r="AD6" s="266" t="s">
        <v>139</v>
      </c>
      <c r="AE6" s="267" t="s">
        <v>49</v>
      </c>
      <c r="AF6" s="268" t="s">
        <v>137</v>
      </c>
    </row>
    <row r="7" spans="1:32" ht="15">
      <c r="A7" s="273">
        <v>45777.920200185181</v>
      </c>
      <c r="B7" s="173" t="s">
        <v>50</v>
      </c>
      <c r="C7" s="274">
        <v>5</v>
      </c>
      <c r="D7" s="274">
        <v>4</v>
      </c>
      <c r="E7" s="274">
        <v>4</v>
      </c>
      <c r="F7" s="274">
        <v>4</v>
      </c>
      <c r="G7" s="274">
        <v>2</v>
      </c>
      <c r="H7" s="274">
        <v>4</v>
      </c>
      <c r="I7" s="274">
        <v>2</v>
      </c>
      <c r="J7" s="274">
        <v>1</v>
      </c>
      <c r="K7" s="274">
        <v>4</v>
      </c>
      <c r="L7" s="274">
        <v>3</v>
      </c>
      <c r="M7" s="274" t="s">
        <v>86</v>
      </c>
      <c r="N7" s="274" t="s">
        <v>32</v>
      </c>
      <c r="O7" s="274" t="s">
        <v>127</v>
      </c>
      <c r="P7" s="274">
        <v>1</v>
      </c>
      <c r="Q7" s="274">
        <v>3</v>
      </c>
      <c r="R7" s="274">
        <v>1</v>
      </c>
      <c r="S7" s="274">
        <v>4</v>
      </c>
      <c r="T7" s="274">
        <v>1</v>
      </c>
      <c r="U7" s="274">
        <v>4</v>
      </c>
      <c r="V7" s="274">
        <v>1</v>
      </c>
      <c r="W7" s="274">
        <v>2</v>
      </c>
      <c r="X7" s="274">
        <v>1</v>
      </c>
      <c r="Y7" s="274">
        <v>3</v>
      </c>
      <c r="Z7" s="274">
        <v>4</v>
      </c>
      <c r="AA7" s="274" t="s">
        <v>100</v>
      </c>
      <c r="AB7" s="274" t="s">
        <v>105</v>
      </c>
      <c r="AC7" s="137" t="s">
        <v>92</v>
      </c>
      <c r="AD7" s="274" t="s">
        <v>136</v>
      </c>
      <c r="AE7" s="275" t="s">
        <v>49</v>
      </c>
      <c r="AF7" s="276" t="s">
        <v>137</v>
      </c>
    </row>
    <row r="8" spans="1:32" ht="15">
      <c r="A8" s="269">
        <v>45777.923170057868</v>
      </c>
      <c r="B8" s="174" t="s">
        <v>74</v>
      </c>
      <c r="C8" s="270">
        <v>4</v>
      </c>
      <c r="D8" s="270">
        <v>4</v>
      </c>
      <c r="E8" s="270">
        <v>1</v>
      </c>
      <c r="F8" s="270">
        <v>4</v>
      </c>
      <c r="G8" s="270">
        <v>5</v>
      </c>
      <c r="H8" s="270">
        <v>4</v>
      </c>
      <c r="I8" s="270">
        <v>5</v>
      </c>
      <c r="J8" s="270">
        <v>3</v>
      </c>
      <c r="K8" s="270">
        <v>2</v>
      </c>
      <c r="L8" s="270">
        <v>3</v>
      </c>
      <c r="M8" s="270" t="s">
        <v>83</v>
      </c>
      <c r="N8" s="270" t="s">
        <v>32</v>
      </c>
      <c r="O8" s="270" t="s">
        <v>127</v>
      </c>
      <c r="P8" s="270">
        <v>4</v>
      </c>
      <c r="Q8" s="270">
        <v>3</v>
      </c>
      <c r="R8" s="270">
        <v>3</v>
      </c>
      <c r="S8" s="270">
        <v>4</v>
      </c>
      <c r="T8" s="270">
        <v>3</v>
      </c>
      <c r="U8" s="270">
        <v>1</v>
      </c>
      <c r="V8" s="270">
        <v>2</v>
      </c>
      <c r="W8" s="270">
        <v>4</v>
      </c>
      <c r="X8" s="270">
        <v>5</v>
      </c>
      <c r="Y8" s="270">
        <v>1</v>
      </c>
      <c r="Z8" s="270">
        <v>4</v>
      </c>
      <c r="AA8" s="270" t="s">
        <v>100</v>
      </c>
      <c r="AB8" s="270" t="s">
        <v>73</v>
      </c>
      <c r="AC8" s="138" t="s">
        <v>48</v>
      </c>
      <c r="AD8" s="270" t="s">
        <v>108</v>
      </c>
      <c r="AE8" s="271" t="s">
        <v>49</v>
      </c>
      <c r="AF8" s="272" t="s">
        <v>38</v>
      </c>
    </row>
    <row r="9" spans="1:32" ht="15">
      <c r="A9" s="273">
        <v>45777.926025046298</v>
      </c>
      <c r="B9" s="173" t="s">
        <v>50</v>
      </c>
      <c r="C9" s="274">
        <v>5</v>
      </c>
      <c r="D9" s="274">
        <v>1</v>
      </c>
      <c r="E9" s="274">
        <v>1</v>
      </c>
      <c r="F9" s="274">
        <v>4</v>
      </c>
      <c r="G9" s="274">
        <v>2</v>
      </c>
      <c r="H9" s="274">
        <v>3</v>
      </c>
      <c r="I9" s="274">
        <v>4</v>
      </c>
      <c r="J9" s="274">
        <v>4</v>
      </c>
      <c r="K9" s="274">
        <v>3</v>
      </c>
      <c r="L9" s="274">
        <v>2</v>
      </c>
      <c r="M9" s="274" t="s">
        <v>40</v>
      </c>
      <c r="N9" s="274" t="s">
        <v>41</v>
      </c>
      <c r="O9" s="274" t="s">
        <v>127</v>
      </c>
      <c r="P9" s="274">
        <v>2</v>
      </c>
      <c r="Q9" s="274">
        <v>3</v>
      </c>
      <c r="R9" s="274">
        <v>3</v>
      </c>
      <c r="S9" s="274">
        <v>4</v>
      </c>
      <c r="T9" s="274">
        <v>2</v>
      </c>
      <c r="U9" s="274">
        <v>4</v>
      </c>
      <c r="V9" s="274">
        <v>5</v>
      </c>
      <c r="W9" s="274">
        <v>4</v>
      </c>
      <c r="X9" s="274">
        <v>1</v>
      </c>
      <c r="Y9" s="274">
        <v>3</v>
      </c>
      <c r="Z9" s="274">
        <v>1</v>
      </c>
      <c r="AA9" s="274" t="s">
        <v>100</v>
      </c>
      <c r="AB9" s="274" t="s">
        <v>141</v>
      </c>
      <c r="AC9" s="137" t="s">
        <v>44</v>
      </c>
      <c r="AD9" s="274" t="s">
        <v>36</v>
      </c>
      <c r="AE9" s="275" t="s">
        <v>37</v>
      </c>
      <c r="AF9" s="276" t="s">
        <v>137</v>
      </c>
    </row>
    <row r="10" spans="1:32" ht="15">
      <c r="A10" s="269">
        <v>45777.934684884254</v>
      </c>
      <c r="B10" s="174" t="s">
        <v>50</v>
      </c>
      <c r="C10" s="270">
        <v>2</v>
      </c>
      <c r="D10" s="270">
        <v>4</v>
      </c>
      <c r="E10" s="270">
        <v>1</v>
      </c>
      <c r="F10" s="270">
        <v>1</v>
      </c>
      <c r="G10" s="270">
        <v>2</v>
      </c>
      <c r="H10" s="270">
        <v>5</v>
      </c>
      <c r="I10" s="270">
        <v>2</v>
      </c>
      <c r="J10" s="270">
        <v>4</v>
      </c>
      <c r="K10" s="270">
        <v>2</v>
      </c>
      <c r="L10" s="270">
        <v>3</v>
      </c>
      <c r="M10" s="270" t="s">
        <v>40</v>
      </c>
      <c r="N10" s="270" t="s">
        <v>76</v>
      </c>
      <c r="O10" s="270" t="s">
        <v>127</v>
      </c>
      <c r="P10" s="270">
        <v>2</v>
      </c>
      <c r="Q10" s="270">
        <v>4</v>
      </c>
      <c r="R10" s="270">
        <v>4</v>
      </c>
      <c r="S10" s="270">
        <v>5</v>
      </c>
      <c r="T10" s="270">
        <v>4</v>
      </c>
      <c r="U10" s="270">
        <v>1</v>
      </c>
      <c r="V10" s="270">
        <v>1</v>
      </c>
      <c r="W10" s="270">
        <v>5</v>
      </c>
      <c r="X10" s="270">
        <v>4</v>
      </c>
      <c r="Y10" s="270">
        <v>3</v>
      </c>
      <c r="Z10" s="270">
        <v>5</v>
      </c>
      <c r="AA10" s="270" t="s">
        <v>100</v>
      </c>
      <c r="AB10" s="270" t="s">
        <v>141</v>
      </c>
      <c r="AC10" s="138" t="s">
        <v>44</v>
      </c>
      <c r="AD10" s="270" t="s">
        <v>82</v>
      </c>
      <c r="AE10" s="271" t="s">
        <v>37</v>
      </c>
      <c r="AF10" s="272" t="s">
        <v>137</v>
      </c>
    </row>
    <row r="11" spans="1:32" ht="15">
      <c r="A11" s="273">
        <v>45777.941452928237</v>
      </c>
      <c r="B11" s="173" t="s">
        <v>74</v>
      </c>
      <c r="C11" s="274">
        <v>4</v>
      </c>
      <c r="D11" s="274">
        <v>1</v>
      </c>
      <c r="E11" s="274">
        <v>1</v>
      </c>
      <c r="F11" s="274">
        <v>4</v>
      </c>
      <c r="G11" s="274">
        <v>1</v>
      </c>
      <c r="H11" s="274">
        <v>3</v>
      </c>
      <c r="I11" s="274">
        <v>1</v>
      </c>
      <c r="J11" s="274">
        <v>2</v>
      </c>
      <c r="K11" s="274">
        <v>4</v>
      </c>
      <c r="L11" s="274">
        <v>3</v>
      </c>
      <c r="M11" s="274" t="s">
        <v>86</v>
      </c>
      <c r="N11" s="274" t="s">
        <v>41</v>
      </c>
      <c r="O11" s="274" t="s">
        <v>127</v>
      </c>
      <c r="P11" s="274">
        <v>3</v>
      </c>
      <c r="Q11" s="274">
        <v>3</v>
      </c>
      <c r="R11" s="274">
        <v>4</v>
      </c>
      <c r="S11" s="274">
        <v>3</v>
      </c>
      <c r="T11" s="274">
        <v>4</v>
      </c>
      <c r="U11" s="274">
        <v>2</v>
      </c>
      <c r="V11" s="274">
        <v>4</v>
      </c>
      <c r="W11" s="274">
        <v>2</v>
      </c>
      <c r="X11" s="274">
        <v>5</v>
      </c>
      <c r="Y11" s="274">
        <v>3</v>
      </c>
      <c r="Z11" s="274">
        <v>6</v>
      </c>
      <c r="AA11" s="274" t="s">
        <v>100</v>
      </c>
      <c r="AB11" s="274" t="s">
        <v>73</v>
      </c>
      <c r="AC11" s="137" t="s">
        <v>99</v>
      </c>
      <c r="AD11" s="274" t="s">
        <v>136</v>
      </c>
      <c r="AE11" s="275" t="s">
        <v>49</v>
      </c>
      <c r="AF11" s="276" t="s">
        <v>137</v>
      </c>
    </row>
    <row r="12" spans="1:32" ht="15">
      <c r="A12" s="265">
        <v>45777.946652615741</v>
      </c>
      <c r="B12" s="173" t="s">
        <v>50</v>
      </c>
      <c r="C12" s="266">
        <v>3</v>
      </c>
      <c r="D12" s="266">
        <v>2</v>
      </c>
      <c r="E12" s="266">
        <v>4</v>
      </c>
      <c r="F12" s="266">
        <v>3</v>
      </c>
      <c r="G12" s="266">
        <v>3</v>
      </c>
      <c r="H12" s="266">
        <v>2</v>
      </c>
      <c r="I12" s="266">
        <v>3</v>
      </c>
      <c r="J12" s="266">
        <v>1</v>
      </c>
      <c r="K12" s="266">
        <v>1</v>
      </c>
      <c r="L12" s="266">
        <v>5</v>
      </c>
      <c r="M12" s="266" t="s">
        <v>31</v>
      </c>
      <c r="N12" s="266" t="s">
        <v>87</v>
      </c>
      <c r="O12" s="266" t="s">
        <v>127</v>
      </c>
      <c r="P12" s="266">
        <v>4</v>
      </c>
      <c r="Q12" s="266">
        <v>3</v>
      </c>
      <c r="R12" s="266">
        <v>3</v>
      </c>
      <c r="S12" s="266">
        <v>3</v>
      </c>
      <c r="T12" s="266">
        <v>5</v>
      </c>
      <c r="U12" s="266">
        <v>4</v>
      </c>
      <c r="V12" s="266">
        <v>2</v>
      </c>
      <c r="W12" s="266">
        <v>5</v>
      </c>
      <c r="X12" s="266">
        <v>5</v>
      </c>
      <c r="Y12" s="266">
        <v>2</v>
      </c>
      <c r="Z12" s="266">
        <v>9</v>
      </c>
      <c r="AA12" s="266" t="s">
        <v>100</v>
      </c>
      <c r="AB12" s="266" t="s">
        <v>144</v>
      </c>
      <c r="AC12" s="140" t="s">
        <v>44</v>
      </c>
      <c r="AD12" s="266" t="s">
        <v>139</v>
      </c>
      <c r="AE12" s="267" t="s">
        <v>37</v>
      </c>
      <c r="AF12" s="268" t="s">
        <v>38</v>
      </c>
    </row>
    <row r="13" spans="1:32" ht="15">
      <c r="A13" s="261">
        <v>45778.505853009265</v>
      </c>
      <c r="B13" s="174" t="s">
        <v>39</v>
      </c>
      <c r="C13" s="262">
        <v>2</v>
      </c>
      <c r="D13" s="262">
        <v>5</v>
      </c>
      <c r="E13" s="262">
        <v>2</v>
      </c>
      <c r="F13" s="262">
        <v>5</v>
      </c>
      <c r="G13" s="262">
        <v>1</v>
      </c>
      <c r="H13" s="262">
        <v>2</v>
      </c>
      <c r="I13" s="262">
        <v>4</v>
      </c>
      <c r="J13" s="262">
        <v>1</v>
      </c>
      <c r="K13" s="262">
        <v>5</v>
      </c>
      <c r="L13" s="262">
        <v>2</v>
      </c>
      <c r="M13" s="262" t="s">
        <v>83</v>
      </c>
      <c r="N13" s="262" t="s">
        <v>41</v>
      </c>
      <c r="O13" s="262" t="s">
        <v>127</v>
      </c>
      <c r="P13" s="262">
        <v>2</v>
      </c>
      <c r="Q13" s="262">
        <v>3</v>
      </c>
      <c r="R13" s="262">
        <v>1</v>
      </c>
      <c r="S13" s="262">
        <v>3</v>
      </c>
      <c r="T13" s="262">
        <v>4</v>
      </c>
      <c r="U13" s="262">
        <v>2</v>
      </c>
      <c r="V13" s="262">
        <v>3</v>
      </c>
      <c r="W13" s="262">
        <v>4</v>
      </c>
      <c r="X13" s="262">
        <v>5</v>
      </c>
      <c r="Y13" s="262">
        <v>4</v>
      </c>
      <c r="Z13" s="262">
        <v>9</v>
      </c>
      <c r="AA13" s="262" t="s">
        <v>100</v>
      </c>
      <c r="AB13" s="262" t="s">
        <v>73</v>
      </c>
      <c r="AC13" s="139" t="s">
        <v>138</v>
      </c>
      <c r="AD13" s="262" t="s">
        <v>139</v>
      </c>
      <c r="AE13" s="263" t="s">
        <v>37</v>
      </c>
      <c r="AF13" s="264" t="s">
        <v>46</v>
      </c>
    </row>
    <row r="14" spans="1:32" ht="15">
      <c r="A14" s="265">
        <v>45778.506390347218</v>
      </c>
      <c r="B14" s="173" t="s">
        <v>50</v>
      </c>
      <c r="C14" s="266">
        <v>2</v>
      </c>
      <c r="D14" s="266">
        <v>5</v>
      </c>
      <c r="E14" s="266">
        <v>2</v>
      </c>
      <c r="F14" s="266">
        <v>1</v>
      </c>
      <c r="G14" s="266">
        <v>3</v>
      </c>
      <c r="H14" s="266">
        <v>4</v>
      </c>
      <c r="I14" s="266">
        <v>5</v>
      </c>
      <c r="J14" s="266">
        <v>1</v>
      </c>
      <c r="K14" s="266">
        <v>1</v>
      </c>
      <c r="L14" s="266">
        <v>4</v>
      </c>
      <c r="M14" s="266" t="s">
        <v>31</v>
      </c>
      <c r="N14" s="266" t="s">
        <v>32</v>
      </c>
      <c r="O14" s="266" t="s">
        <v>127</v>
      </c>
      <c r="P14" s="266">
        <v>1</v>
      </c>
      <c r="Q14" s="266">
        <v>3</v>
      </c>
      <c r="R14" s="266">
        <v>1</v>
      </c>
      <c r="S14" s="266">
        <v>4</v>
      </c>
      <c r="T14" s="266">
        <v>3</v>
      </c>
      <c r="U14" s="266">
        <v>2</v>
      </c>
      <c r="V14" s="266">
        <v>4</v>
      </c>
      <c r="W14" s="266">
        <v>2</v>
      </c>
      <c r="X14" s="266">
        <v>1</v>
      </c>
      <c r="Y14" s="266">
        <v>3</v>
      </c>
      <c r="Z14" s="266">
        <v>0</v>
      </c>
      <c r="AA14" s="266" t="s">
        <v>100</v>
      </c>
      <c r="AB14" s="266" t="s">
        <v>141</v>
      </c>
      <c r="AC14" s="140" t="s">
        <v>142</v>
      </c>
      <c r="AD14" s="266" t="s">
        <v>139</v>
      </c>
      <c r="AE14" s="267" t="s">
        <v>49</v>
      </c>
      <c r="AF14" s="268" t="s">
        <v>38</v>
      </c>
    </row>
    <row r="15" spans="1:32">
      <c r="C15" s="287">
        <f>AVERAGE(C5:C14)</f>
        <v>3.5</v>
      </c>
      <c r="D15" s="287">
        <f t="shared" ref="D15:L15" si="0">AVERAGE(D5:D14)</f>
        <v>3.3</v>
      </c>
      <c r="E15" s="287">
        <f t="shared" si="0"/>
        <v>2.4</v>
      </c>
      <c r="F15" s="287">
        <f t="shared" si="0"/>
        <v>3.3</v>
      </c>
      <c r="G15" s="287">
        <f t="shared" si="0"/>
        <v>2.4</v>
      </c>
      <c r="H15" s="287">
        <f t="shared" si="0"/>
        <v>3.5</v>
      </c>
      <c r="I15" s="287">
        <f t="shared" si="0"/>
        <v>3.3</v>
      </c>
      <c r="J15" s="287">
        <f t="shared" si="0"/>
        <v>2.4</v>
      </c>
      <c r="K15" s="287">
        <f t="shared" si="0"/>
        <v>2.9</v>
      </c>
      <c r="L15" s="287">
        <f t="shared" si="0"/>
        <v>2.9</v>
      </c>
      <c r="P15" s="288">
        <f t="shared" ref="P15" si="1">AVERAGE(P5:P14)</f>
        <v>2.5</v>
      </c>
      <c r="Q15" s="288">
        <f t="shared" ref="Q15" si="2">AVERAGE(Q5:Q14)</f>
        <v>3.3</v>
      </c>
      <c r="R15" s="288">
        <f t="shared" ref="R15" si="3">AVERAGE(R5:R14)</f>
        <v>2.6</v>
      </c>
      <c r="S15" s="288">
        <f t="shared" ref="S15" si="4">AVERAGE(S5:S14)</f>
        <v>3.8</v>
      </c>
      <c r="T15" s="288">
        <f t="shared" ref="T15" si="5">AVERAGE(T5:T14)</f>
        <v>3.4</v>
      </c>
      <c r="U15" s="288">
        <f t="shared" ref="U15" si="6">AVERAGE(U5:U14)</f>
        <v>2.7</v>
      </c>
      <c r="V15" s="288">
        <f t="shared" ref="V15:W15" si="7">AVERAGE(V5:V14)</f>
        <v>2.9</v>
      </c>
      <c r="W15" s="288">
        <f t="shared" si="7"/>
        <v>3.5</v>
      </c>
      <c r="X15" s="288">
        <f t="shared" ref="X15" si="8">AVERAGE(X5:X14)</f>
        <v>3.4</v>
      </c>
      <c r="Y15" s="288">
        <f t="shared" ref="Y15" si="9">AVERAGE(Y5:Y14)</f>
        <v>2.9</v>
      </c>
      <c r="Z15" s="141">
        <f t="shared" ref="Z15" si="10">AVERAGE(Z5:Z14)</f>
        <v>4.5999999999999996</v>
      </c>
    </row>
    <row r="18" spans="3:9" ht="42">
      <c r="C18" s="280" t="s">
        <v>564</v>
      </c>
      <c r="D18" s="281" t="s">
        <v>565</v>
      </c>
      <c r="E18" s="281" t="s">
        <v>453</v>
      </c>
      <c r="F18" s="289"/>
      <c r="G18" s="290"/>
      <c r="H18" s="290"/>
      <c r="I18" s="291"/>
    </row>
    <row r="19" spans="3:9" ht="21">
      <c r="C19" s="282" t="s">
        <v>427</v>
      </c>
      <c r="D19" s="285">
        <f>C15</f>
        <v>3.5</v>
      </c>
      <c r="E19" s="286">
        <f>P15</f>
        <v>2.5</v>
      </c>
      <c r="F19" s="292"/>
      <c r="G19" s="292"/>
      <c r="H19" s="292"/>
      <c r="I19" s="291"/>
    </row>
    <row r="20" spans="3:9" ht="21">
      <c r="C20" s="282" t="s">
        <v>428</v>
      </c>
      <c r="D20" s="285">
        <f>D15</f>
        <v>3.3</v>
      </c>
      <c r="E20" s="286">
        <f>Q15</f>
        <v>3.3</v>
      </c>
      <c r="F20" s="292"/>
      <c r="G20" s="292"/>
      <c r="H20" s="292"/>
      <c r="I20" s="291"/>
    </row>
    <row r="21" spans="3:9" ht="21">
      <c r="C21" s="282" t="s">
        <v>429</v>
      </c>
      <c r="D21" s="285">
        <f>E15</f>
        <v>2.4</v>
      </c>
      <c r="E21" s="286">
        <f>R15</f>
        <v>2.6</v>
      </c>
      <c r="F21" s="292"/>
      <c r="G21" s="292"/>
      <c r="H21" s="292"/>
      <c r="I21" s="291"/>
    </row>
    <row r="22" spans="3:9" ht="21">
      <c r="C22" s="282" t="s">
        <v>566</v>
      </c>
      <c r="D22" s="285">
        <f>F15</f>
        <v>3.3</v>
      </c>
      <c r="E22" s="286">
        <f>S15</f>
        <v>3.8</v>
      </c>
      <c r="F22" s="292"/>
      <c r="G22" s="292"/>
      <c r="H22" s="292"/>
      <c r="I22" s="291"/>
    </row>
    <row r="23" spans="3:9" ht="21">
      <c r="C23" s="282" t="s">
        <v>432</v>
      </c>
      <c r="D23" s="285">
        <f>G15</f>
        <v>2.4</v>
      </c>
      <c r="E23" s="286">
        <f>T15</f>
        <v>3.4</v>
      </c>
      <c r="F23" s="292"/>
      <c r="G23" s="292"/>
      <c r="H23" s="292"/>
      <c r="I23" s="291"/>
    </row>
    <row r="24" spans="3:9" ht="21">
      <c r="C24" s="282" t="s">
        <v>567</v>
      </c>
      <c r="D24" s="285">
        <f>H15</f>
        <v>3.5</v>
      </c>
      <c r="E24" s="286">
        <f>U15</f>
        <v>2.7</v>
      </c>
      <c r="F24" s="292"/>
      <c r="G24" s="292"/>
      <c r="H24" s="292"/>
      <c r="I24" s="291"/>
    </row>
    <row r="25" spans="3:9" ht="21">
      <c r="C25" s="282" t="s">
        <v>568</v>
      </c>
      <c r="D25" s="285">
        <f>I15</f>
        <v>3.3</v>
      </c>
      <c r="E25" s="286">
        <f>V15</f>
        <v>2.9</v>
      </c>
      <c r="F25" s="292"/>
      <c r="G25" s="292"/>
      <c r="H25" s="292"/>
      <c r="I25" s="291"/>
    </row>
    <row r="26" spans="3:9" ht="21">
      <c r="C26" s="282" t="s">
        <v>500</v>
      </c>
      <c r="D26" s="285">
        <f>J15</f>
        <v>2.4</v>
      </c>
      <c r="E26" s="286">
        <f>W15</f>
        <v>3.5</v>
      </c>
      <c r="F26" s="292"/>
      <c r="G26" s="292"/>
      <c r="H26" s="292"/>
      <c r="I26" s="291"/>
    </row>
    <row r="27" spans="3:9" ht="21">
      <c r="C27" s="282" t="s">
        <v>569</v>
      </c>
      <c r="D27" s="285">
        <f>K15</f>
        <v>2.9</v>
      </c>
      <c r="E27" s="286">
        <f>X15</f>
        <v>3.4</v>
      </c>
      <c r="F27" s="292"/>
      <c r="G27" s="292"/>
      <c r="H27" s="292"/>
      <c r="I27" s="291"/>
    </row>
    <row r="28" spans="3:9" ht="21">
      <c r="C28" s="282" t="s">
        <v>570</v>
      </c>
      <c r="D28" s="285">
        <f>L15</f>
        <v>2.9</v>
      </c>
      <c r="E28" s="286">
        <f>Y15</f>
        <v>2.9</v>
      </c>
      <c r="F28" s="292"/>
      <c r="G28" s="292"/>
      <c r="H28" s="292"/>
      <c r="I28" s="291"/>
    </row>
    <row r="29" spans="3:9">
      <c r="F29" s="291"/>
      <c r="G29" s="291"/>
      <c r="H29" s="291"/>
      <c r="I29" s="291"/>
    </row>
  </sheetData>
  <hyperlinks>
    <hyperlink ref="AC6" r:id="rId1" xr:uid="{C9970BE8-2E84-4363-9565-9FA070691F6D}"/>
    <hyperlink ref="AC7" r:id="rId2" xr:uid="{19E90064-B33F-4E81-AF2C-1F99D01E26EE}"/>
    <hyperlink ref="AC8" r:id="rId3" xr:uid="{DD741E43-34A2-4C32-9A92-682B9D9379F6}"/>
    <hyperlink ref="AC9" r:id="rId4" xr:uid="{BFBF0486-BFA1-4671-9404-83960B13E26A}"/>
    <hyperlink ref="AC10" r:id="rId5" xr:uid="{3722C45F-D9AD-4219-BAD7-6D730CF30E4C}"/>
    <hyperlink ref="AC11" r:id="rId6" xr:uid="{48340106-FC2A-4B4B-B9AC-5EDC30843614}"/>
    <hyperlink ref="AC12" r:id="rId7" xr:uid="{BF9116C5-A56C-40DE-9943-C700831BF34C}"/>
    <hyperlink ref="AC13" r:id="rId8" xr:uid="{BF5BBCB4-72C2-48E3-8B3E-4DC43891BF29}"/>
    <hyperlink ref="AC14" r:id="rId9" xr:uid="{D7222F29-9375-48E6-9CD6-829206DA35E9}"/>
  </hyperlinks>
  <pageMargins left="0.7" right="0.7" top="0.75" bottom="0.75" header="0.3" footer="0.3"/>
  <drawing r:id="rId1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DE883-7E55-499B-836C-8B264D7524D3}">
  <dimension ref="A1:AF23"/>
  <sheetViews>
    <sheetView topLeftCell="A9" workbookViewId="0">
      <selection activeCell="C13" sqref="C13:E23"/>
    </sheetView>
  </sheetViews>
  <sheetFormatPr defaultRowHeight="13.2"/>
  <cols>
    <col min="1" max="1" width="12.109375" customWidth="1"/>
    <col min="3" max="3" width="16.5546875" customWidth="1"/>
    <col min="4" max="4" width="16.109375" customWidth="1"/>
    <col min="5" max="5" width="18.77734375" customWidth="1"/>
  </cols>
  <sheetData>
    <row r="1" spans="1:32" ht="72.599999999999994" customHeight="1">
      <c r="A1" s="241" t="s">
        <v>0</v>
      </c>
      <c r="B1" s="277" t="s">
        <v>1</v>
      </c>
      <c r="C1" s="239" t="s">
        <v>2</v>
      </c>
      <c r="D1" s="239" t="s">
        <v>3</v>
      </c>
      <c r="E1" s="239" t="s">
        <v>4</v>
      </c>
      <c r="F1" s="239" t="s">
        <v>5</v>
      </c>
      <c r="G1" s="239" t="s">
        <v>6</v>
      </c>
      <c r="H1" s="239" t="s">
        <v>7</v>
      </c>
      <c r="I1" s="239" t="s">
        <v>8</v>
      </c>
      <c r="J1" s="239" t="s">
        <v>9</v>
      </c>
      <c r="K1" s="239" t="s">
        <v>10</v>
      </c>
      <c r="L1" s="239" t="s">
        <v>11</v>
      </c>
      <c r="M1" s="239" t="s">
        <v>557</v>
      </c>
      <c r="N1" s="239" t="s">
        <v>556</v>
      </c>
      <c r="O1" s="277" t="s">
        <v>14</v>
      </c>
      <c r="P1" s="283" t="s">
        <v>15</v>
      </c>
      <c r="Q1" s="283" t="s">
        <v>571</v>
      </c>
      <c r="R1" s="239" t="s">
        <v>16</v>
      </c>
      <c r="S1" s="239" t="s">
        <v>17</v>
      </c>
      <c r="T1" s="239" t="s">
        <v>18</v>
      </c>
      <c r="U1" s="239" t="s">
        <v>19</v>
      </c>
      <c r="V1" s="239" t="s">
        <v>20</v>
      </c>
      <c r="W1" s="239" t="s">
        <v>21</v>
      </c>
      <c r="X1" s="239" t="s">
        <v>22</v>
      </c>
      <c r="Y1" s="239" t="s">
        <v>23</v>
      </c>
      <c r="Z1" s="239" t="s">
        <v>555</v>
      </c>
      <c r="AA1" s="239" t="s">
        <v>554</v>
      </c>
      <c r="AB1" s="277" t="s">
        <v>26</v>
      </c>
      <c r="AC1" s="239" t="s">
        <v>553</v>
      </c>
      <c r="AD1" s="239" t="s">
        <v>552</v>
      </c>
      <c r="AE1" s="238" t="s">
        <v>551</v>
      </c>
      <c r="AF1" s="237" t="s">
        <v>38</v>
      </c>
    </row>
    <row r="2" spans="1:32" ht="15">
      <c r="A2" s="261">
        <v>45772.569668587967</v>
      </c>
      <c r="B2" s="174" t="s">
        <v>50</v>
      </c>
      <c r="C2" s="262">
        <v>5</v>
      </c>
      <c r="D2" s="262">
        <v>5</v>
      </c>
      <c r="E2" s="262">
        <v>5</v>
      </c>
      <c r="F2" s="262">
        <v>4</v>
      </c>
      <c r="G2" s="262">
        <v>3</v>
      </c>
      <c r="H2" s="262">
        <v>2</v>
      </c>
      <c r="I2" s="262">
        <v>2</v>
      </c>
      <c r="J2" s="262">
        <v>2</v>
      </c>
      <c r="K2" s="262">
        <v>1</v>
      </c>
      <c r="L2" s="262">
        <v>1</v>
      </c>
      <c r="M2" s="262" t="s">
        <v>57</v>
      </c>
      <c r="N2" s="262" t="s">
        <v>41</v>
      </c>
      <c r="O2" s="262" t="s">
        <v>78</v>
      </c>
      <c r="P2" s="262">
        <v>4</v>
      </c>
      <c r="Q2" s="262">
        <v>2</v>
      </c>
      <c r="R2" s="262">
        <v>4</v>
      </c>
      <c r="S2" s="262">
        <v>5</v>
      </c>
      <c r="T2" s="262">
        <v>5</v>
      </c>
      <c r="U2" s="262">
        <v>5</v>
      </c>
      <c r="V2" s="262">
        <v>4</v>
      </c>
      <c r="W2" s="262">
        <v>4</v>
      </c>
      <c r="X2" s="262">
        <v>3</v>
      </c>
      <c r="Y2" s="262">
        <v>4</v>
      </c>
      <c r="Z2" s="262">
        <v>8</v>
      </c>
      <c r="AA2" s="262" t="s">
        <v>79</v>
      </c>
      <c r="AB2" s="262" t="s">
        <v>80</v>
      </c>
      <c r="AC2" s="262" t="s">
        <v>81</v>
      </c>
      <c r="AD2" s="262" t="s">
        <v>82</v>
      </c>
      <c r="AE2" s="263" t="s">
        <v>37</v>
      </c>
      <c r="AF2" s="264" t="s">
        <v>38</v>
      </c>
    </row>
    <row r="3" spans="1:32" ht="15">
      <c r="A3" s="269">
        <v>45772.617162754628</v>
      </c>
      <c r="B3" s="174" t="s">
        <v>50</v>
      </c>
      <c r="C3" s="270">
        <v>5</v>
      </c>
      <c r="D3" s="270">
        <v>2</v>
      </c>
      <c r="E3" s="270">
        <v>5</v>
      </c>
      <c r="F3" s="270">
        <v>5</v>
      </c>
      <c r="G3" s="270">
        <v>3</v>
      </c>
      <c r="H3" s="270">
        <v>5</v>
      </c>
      <c r="I3" s="270">
        <v>3</v>
      </c>
      <c r="J3" s="270">
        <v>3</v>
      </c>
      <c r="K3" s="270">
        <v>5</v>
      </c>
      <c r="L3" s="270">
        <v>4</v>
      </c>
      <c r="M3" s="270" t="s">
        <v>40</v>
      </c>
      <c r="N3" s="270" t="s">
        <v>76</v>
      </c>
      <c r="O3" s="270" t="s">
        <v>78</v>
      </c>
      <c r="P3" s="270">
        <v>5</v>
      </c>
      <c r="Q3" s="270">
        <v>4</v>
      </c>
      <c r="R3" s="270">
        <v>5</v>
      </c>
      <c r="S3" s="270">
        <v>5</v>
      </c>
      <c r="T3" s="270">
        <v>5</v>
      </c>
      <c r="U3" s="270">
        <v>4</v>
      </c>
      <c r="V3" s="270">
        <v>5</v>
      </c>
      <c r="W3" s="270">
        <v>4</v>
      </c>
      <c r="X3" s="270">
        <v>5</v>
      </c>
      <c r="Y3" s="270">
        <v>5</v>
      </c>
      <c r="Z3" s="270">
        <v>8</v>
      </c>
      <c r="AA3" s="270" t="s">
        <v>85</v>
      </c>
      <c r="AB3" s="270" t="s">
        <v>66</v>
      </c>
      <c r="AC3" s="138" t="s">
        <v>44</v>
      </c>
      <c r="AD3" s="270" t="s">
        <v>36</v>
      </c>
      <c r="AE3" s="271" t="s">
        <v>37</v>
      </c>
      <c r="AF3" s="272" t="s">
        <v>38</v>
      </c>
    </row>
    <row r="4" spans="1:32" ht="15">
      <c r="A4" s="273">
        <v>45772.8349308912</v>
      </c>
      <c r="B4" s="173" t="s">
        <v>39</v>
      </c>
      <c r="C4" s="274">
        <v>1</v>
      </c>
      <c r="D4" s="274">
        <v>2</v>
      </c>
      <c r="E4" s="274">
        <v>1</v>
      </c>
      <c r="F4" s="274">
        <v>2</v>
      </c>
      <c r="G4" s="274">
        <v>2</v>
      </c>
      <c r="H4" s="274">
        <v>1</v>
      </c>
      <c r="I4" s="274">
        <v>1</v>
      </c>
      <c r="J4" s="274">
        <v>2</v>
      </c>
      <c r="K4" s="274">
        <v>2</v>
      </c>
      <c r="L4" s="274">
        <v>1</v>
      </c>
      <c r="M4" s="274" t="s">
        <v>57</v>
      </c>
      <c r="N4" s="274" t="s">
        <v>76</v>
      </c>
      <c r="O4" s="274" t="s">
        <v>78</v>
      </c>
      <c r="P4" s="274">
        <v>1</v>
      </c>
      <c r="Q4" s="274">
        <v>2</v>
      </c>
      <c r="R4" s="274">
        <v>2</v>
      </c>
      <c r="S4" s="274">
        <v>1</v>
      </c>
      <c r="T4" s="274">
        <v>1</v>
      </c>
      <c r="U4" s="274">
        <v>1</v>
      </c>
      <c r="V4" s="274">
        <v>1</v>
      </c>
      <c r="W4" s="274">
        <v>2</v>
      </c>
      <c r="X4" s="274">
        <v>2</v>
      </c>
      <c r="Y4" s="274">
        <v>1</v>
      </c>
      <c r="Z4" s="274">
        <v>4</v>
      </c>
      <c r="AA4" s="122"/>
      <c r="AB4" s="274" t="s">
        <v>104</v>
      </c>
      <c r="AC4" s="274" t="s">
        <v>109</v>
      </c>
      <c r="AD4" s="274" t="s">
        <v>110</v>
      </c>
      <c r="AE4" s="275" t="s">
        <v>37</v>
      </c>
      <c r="AF4" s="276" t="s">
        <v>93</v>
      </c>
    </row>
    <row r="5" spans="1:32" ht="15">
      <c r="A5" s="265">
        <v>45777.923781307865</v>
      </c>
      <c r="B5" s="173" t="s">
        <v>50</v>
      </c>
      <c r="C5" s="266">
        <v>3</v>
      </c>
      <c r="D5" s="266">
        <v>5</v>
      </c>
      <c r="E5" s="266">
        <v>1</v>
      </c>
      <c r="F5" s="266">
        <v>3</v>
      </c>
      <c r="G5" s="266">
        <v>4</v>
      </c>
      <c r="H5" s="266">
        <v>4</v>
      </c>
      <c r="I5" s="266">
        <v>4</v>
      </c>
      <c r="J5" s="266">
        <v>2</v>
      </c>
      <c r="K5" s="266">
        <v>4</v>
      </c>
      <c r="L5" s="266">
        <v>5</v>
      </c>
      <c r="M5" s="266" t="s">
        <v>31</v>
      </c>
      <c r="N5" s="266" t="s">
        <v>32</v>
      </c>
      <c r="O5" s="266" t="s">
        <v>78</v>
      </c>
      <c r="P5" s="266">
        <v>2</v>
      </c>
      <c r="Q5" s="266">
        <v>2</v>
      </c>
      <c r="R5" s="266">
        <v>1</v>
      </c>
      <c r="S5" s="266">
        <v>2</v>
      </c>
      <c r="T5" s="266">
        <v>4</v>
      </c>
      <c r="U5" s="266">
        <v>1</v>
      </c>
      <c r="V5" s="266">
        <v>3</v>
      </c>
      <c r="W5" s="266">
        <v>1</v>
      </c>
      <c r="X5" s="266">
        <v>5</v>
      </c>
      <c r="Y5" s="266">
        <v>2</v>
      </c>
      <c r="Z5" s="266">
        <v>5</v>
      </c>
      <c r="AA5" s="266" t="s">
        <v>100</v>
      </c>
      <c r="AB5" s="266" t="s">
        <v>104</v>
      </c>
      <c r="AC5" s="140" t="s">
        <v>138</v>
      </c>
      <c r="AD5" s="266" t="s">
        <v>103</v>
      </c>
      <c r="AE5" s="267" t="s">
        <v>37</v>
      </c>
      <c r="AF5" s="268" t="s">
        <v>38</v>
      </c>
    </row>
    <row r="6" spans="1:32" ht="15">
      <c r="A6" s="273">
        <v>45777.931779166669</v>
      </c>
      <c r="B6" s="173" t="s">
        <v>50</v>
      </c>
      <c r="C6" s="274">
        <v>5</v>
      </c>
      <c r="D6" s="274">
        <v>1</v>
      </c>
      <c r="E6" s="274">
        <v>1</v>
      </c>
      <c r="F6" s="274">
        <v>1</v>
      </c>
      <c r="G6" s="274">
        <v>2</v>
      </c>
      <c r="H6" s="274">
        <v>2</v>
      </c>
      <c r="I6" s="274">
        <v>5</v>
      </c>
      <c r="J6" s="274">
        <v>2</v>
      </c>
      <c r="K6" s="274">
        <v>4</v>
      </c>
      <c r="L6" s="274">
        <v>2</v>
      </c>
      <c r="M6" s="274" t="s">
        <v>86</v>
      </c>
      <c r="N6" s="274" t="s">
        <v>32</v>
      </c>
      <c r="O6" s="274" t="s">
        <v>78</v>
      </c>
      <c r="P6" s="274">
        <v>3</v>
      </c>
      <c r="Q6" s="274">
        <v>3</v>
      </c>
      <c r="R6" s="274">
        <v>5</v>
      </c>
      <c r="S6" s="274">
        <v>3</v>
      </c>
      <c r="T6" s="274">
        <v>4</v>
      </c>
      <c r="U6" s="274">
        <v>5</v>
      </c>
      <c r="V6" s="274">
        <v>4</v>
      </c>
      <c r="W6" s="274">
        <v>3</v>
      </c>
      <c r="X6" s="274">
        <v>1</v>
      </c>
      <c r="Y6" s="274">
        <v>5</v>
      </c>
      <c r="Z6" s="274">
        <v>6</v>
      </c>
      <c r="AA6" s="274" t="s">
        <v>100</v>
      </c>
      <c r="AB6" s="274" t="s">
        <v>73</v>
      </c>
      <c r="AC6" s="137" t="s">
        <v>138</v>
      </c>
      <c r="AD6" s="274" t="s">
        <v>36</v>
      </c>
      <c r="AE6" s="275" t="s">
        <v>37</v>
      </c>
      <c r="AF6" s="276" t="s">
        <v>46</v>
      </c>
    </row>
    <row r="7" spans="1:32" ht="15">
      <c r="A7" s="265">
        <v>45777.936626736111</v>
      </c>
      <c r="B7" s="173" t="s">
        <v>74</v>
      </c>
      <c r="C7" s="266">
        <v>5</v>
      </c>
      <c r="D7" s="266">
        <v>1</v>
      </c>
      <c r="E7" s="266">
        <v>4</v>
      </c>
      <c r="F7" s="266">
        <v>3</v>
      </c>
      <c r="G7" s="266">
        <v>4</v>
      </c>
      <c r="H7" s="266">
        <v>5</v>
      </c>
      <c r="I7" s="266">
        <v>3</v>
      </c>
      <c r="J7" s="266">
        <v>4</v>
      </c>
      <c r="K7" s="266">
        <v>2</v>
      </c>
      <c r="L7" s="266">
        <v>3</v>
      </c>
      <c r="M7" s="266" t="s">
        <v>83</v>
      </c>
      <c r="N7" s="266" t="s">
        <v>41</v>
      </c>
      <c r="O7" s="266" t="s">
        <v>78</v>
      </c>
      <c r="P7" s="266">
        <v>1</v>
      </c>
      <c r="Q7" s="266">
        <v>2</v>
      </c>
      <c r="R7" s="266">
        <v>1</v>
      </c>
      <c r="S7" s="266">
        <v>3</v>
      </c>
      <c r="T7" s="266">
        <v>2</v>
      </c>
      <c r="U7" s="266">
        <v>1</v>
      </c>
      <c r="V7" s="266">
        <v>3</v>
      </c>
      <c r="W7" s="266">
        <v>2</v>
      </c>
      <c r="X7" s="266">
        <v>3</v>
      </c>
      <c r="Y7" s="266">
        <v>1</v>
      </c>
      <c r="Z7" s="266">
        <v>6</v>
      </c>
      <c r="AA7" s="266" t="s">
        <v>100</v>
      </c>
      <c r="AB7" s="266" t="s">
        <v>73</v>
      </c>
      <c r="AC7" s="140" t="s">
        <v>142</v>
      </c>
      <c r="AD7" s="266" t="s">
        <v>36</v>
      </c>
      <c r="AE7" s="267" t="s">
        <v>49</v>
      </c>
      <c r="AF7" s="268" t="s">
        <v>137</v>
      </c>
    </row>
    <row r="8" spans="1:32" ht="15">
      <c r="A8" s="273">
        <v>45777.947733460649</v>
      </c>
      <c r="B8" s="173" t="s">
        <v>74</v>
      </c>
      <c r="C8" s="274">
        <v>1</v>
      </c>
      <c r="D8" s="274">
        <v>2</v>
      </c>
      <c r="E8" s="274">
        <v>5</v>
      </c>
      <c r="F8" s="274">
        <v>5</v>
      </c>
      <c r="G8" s="274">
        <v>1</v>
      </c>
      <c r="H8" s="274">
        <v>3</v>
      </c>
      <c r="I8" s="274">
        <v>2</v>
      </c>
      <c r="J8" s="274">
        <v>4</v>
      </c>
      <c r="K8" s="274">
        <v>2</v>
      </c>
      <c r="L8" s="274">
        <v>2</v>
      </c>
      <c r="M8" s="274" t="s">
        <v>86</v>
      </c>
      <c r="N8" s="274" t="s">
        <v>32</v>
      </c>
      <c r="O8" s="274" t="s">
        <v>78</v>
      </c>
      <c r="P8" s="274">
        <v>5</v>
      </c>
      <c r="Q8" s="274">
        <v>4</v>
      </c>
      <c r="R8" s="274">
        <v>5</v>
      </c>
      <c r="S8" s="274">
        <v>1</v>
      </c>
      <c r="T8" s="274">
        <v>2</v>
      </c>
      <c r="U8" s="274">
        <v>2</v>
      </c>
      <c r="V8" s="274">
        <v>5</v>
      </c>
      <c r="W8" s="274">
        <v>3</v>
      </c>
      <c r="X8" s="274">
        <v>3</v>
      </c>
      <c r="Y8" s="274">
        <v>2</v>
      </c>
      <c r="Z8" s="274">
        <v>0</v>
      </c>
      <c r="AA8" s="274" t="s">
        <v>100</v>
      </c>
      <c r="AB8" s="274" t="s">
        <v>141</v>
      </c>
      <c r="AC8" s="137" t="s">
        <v>138</v>
      </c>
      <c r="AD8" s="274" t="s">
        <v>140</v>
      </c>
      <c r="AE8" s="275" t="s">
        <v>37</v>
      </c>
      <c r="AF8" s="276" t="s">
        <v>137</v>
      </c>
    </row>
    <row r="9" spans="1:32">
      <c r="C9" s="287">
        <f>AVERAGE(C2:C8)</f>
        <v>3.5714285714285716</v>
      </c>
      <c r="D9" s="287">
        <f t="shared" ref="D9:Z9" si="0">AVERAGE(D2:D8)</f>
        <v>2.5714285714285716</v>
      </c>
      <c r="E9" s="287">
        <f t="shared" si="0"/>
        <v>3.1428571428571428</v>
      </c>
      <c r="F9" s="287">
        <f t="shared" si="0"/>
        <v>3.2857142857142856</v>
      </c>
      <c r="G9" s="287">
        <f t="shared" si="0"/>
        <v>2.7142857142857144</v>
      </c>
      <c r="H9" s="287">
        <f t="shared" si="0"/>
        <v>3.1428571428571428</v>
      </c>
      <c r="I9" s="287">
        <f t="shared" si="0"/>
        <v>2.8571428571428572</v>
      </c>
      <c r="J9" s="287">
        <f t="shared" si="0"/>
        <v>2.7142857142857144</v>
      </c>
      <c r="K9" s="287">
        <f t="shared" si="0"/>
        <v>2.8571428571428572</v>
      </c>
      <c r="L9" s="287">
        <f t="shared" si="0"/>
        <v>2.5714285714285716</v>
      </c>
      <c r="P9" s="288">
        <f t="shared" si="0"/>
        <v>3</v>
      </c>
      <c r="Q9" s="288">
        <f t="shared" si="0"/>
        <v>2.7142857142857144</v>
      </c>
      <c r="R9" s="288">
        <f t="shared" si="0"/>
        <v>3.2857142857142856</v>
      </c>
      <c r="S9" s="288">
        <f t="shared" si="0"/>
        <v>2.8571428571428572</v>
      </c>
      <c r="T9" s="288">
        <f t="shared" si="0"/>
        <v>3.2857142857142856</v>
      </c>
      <c r="U9" s="288">
        <f t="shared" si="0"/>
        <v>2.7142857142857144</v>
      </c>
      <c r="V9" s="288">
        <f t="shared" si="0"/>
        <v>3.5714285714285716</v>
      </c>
      <c r="W9" s="288">
        <f t="shared" si="0"/>
        <v>2.7142857142857144</v>
      </c>
      <c r="X9" s="288">
        <f t="shared" si="0"/>
        <v>3.1428571428571428</v>
      </c>
      <c r="Y9" s="288">
        <f t="shared" si="0"/>
        <v>2.8571428571428572</v>
      </c>
      <c r="Z9" s="141">
        <f t="shared" si="0"/>
        <v>5.2857142857142856</v>
      </c>
    </row>
    <row r="13" spans="1:32" ht="42">
      <c r="C13" s="280" t="s">
        <v>564</v>
      </c>
      <c r="D13" s="281" t="s">
        <v>565</v>
      </c>
      <c r="E13" s="281" t="s">
        <v>453</v>
      </c>
    </row>
    <row r="14" spans="1:32" ht="21">
      <c r="C14" s="282" t="s">
        <v>427</v>
      </c>
      <c r="D14" s="285">
        <v>3.5714285714285716</v>
      </c>
      <c r="E14" s="286">
        <v>3</v>
      </c>
    </row>
    <row r="15" spans="1:32" ht="21">
      <c r="C15" s="282" t="s">
        <v>428</v>
      </c>
      <c r="D15" s="285">
        <v>2.5714285714285716</v>
      </c>
      <c r="E15" s="286">
        <v>2.7142857142857144</v>
      </c>
    </row>
    <row r="16" spans="1:32" ht="21">
      <c r="C16" s="282" t="s">
        <v>429</v>
      </c>
      <c r="D16" s="285">
        <v>3.1428571428571428</v>
      </c>
      <c r="E16" s="286">
        <v>3.2857142857142856</v>
      </c>
    </row>
    <row r="17" spans="3:5" ht="21">
      <c r="C17" s="282" t="s">
        <v>566</v>
      </c>
      <c r="D17" s="285">
        <v>3.2857142857142856</v>
      </c>
      <c r="E17" s="286">
        <v>2.8571428571428572</v>
      </c>
    </row>
    <row r="18" spans="3:5" ht="21">
      <c r="C18" s="282" t="s">
        <v>432</v>
      </c>
      <c r="D18" s="285">
        <v>2.7142857142857144</v>
      </c>
      <c r="E18" s="286">
        <v>3.2857142857142856</v>
      </c>
    </row>
    <row r="19" spans="3:5" ht="21">
      <c r="C19" s="282" t="s">
        <v>567</v>
      </c>
      <c r="D19" s="285">
        <v>3.1428571428571428</v>
      </c>
      <c r="E19" s="286">
        <v>2.7142857142857144</v>
      </c>
    </row>
    <row r="20" spans="3:5" ht="21">
      <c r="C20" s="282" t="s">
        <v>568</v>
      </c>
      <c r="D20" s="285">
        <v>2.8571428571428572</v>
      </c>
      <c r="E20" s="286">
        <v>3.5714285714285716</v>
      </c>
    </row>
    <row r="21" spans="3:5" ht="21">
      <c r="C21" s="282" t="s">
        <v>500</v>
      </c>
      <c r="D21" s="285">
        <v>2.7142857142857144</v>
      </c>
      <c r="E21" s="286">
        <v>2.7142857142857144</v>
      </c>
    </row>
    <row r="22" spans="3:5" ht="21">
      <c r="C22" s="282" t="s">
        <v>569</v>
      </c>
      <c r="D22" s="285">
        <v>2.8571428571428572</v>
      </c>
      <c r="E22" s="286">
        <v>3.1428571428571428</v>
      </c>
    </row>
    <row r="23" spans="3:5" ht="21">
      <c r="C23" s="282" t="s">
        <v>570</v>
      </c>
      <c r="D23" s="285">
        <v>2.5714285714285716</v>
      </c>
      <c r="E23" s="286">
        <v>2.8571428571428572</v>
      </c>
    </row>
  </sheetData>
  <hyperlinks>
    <hyperlink ref="AC3" r:id="rId1" xr:uid="{4BBAD99B-FD6E-427A-9AAC-7D9ABC2D9340}"/>
    <hyperlink ref="AC5" r:id="rId2" xr:uid="{609FD32E-8E39-4D4A-9623-DE7567CB26D8}"/>
    <hyperlink ref="AC6" r:id="rId3" xr:uid="{B1B5B5B8-6FD1-4B78-B7CE-156B3E2595C8}"/>
    <hyperlink ref="AC7" r:id="rId4" xr:uid="{69F2CE0F-6DA4-4BA3-BBD6-258E4E146B47}"/>
    <hyperlink ref="AC8" r:id="rId5" xr:uid="{3619B2B7-E16B-45A9-B1D8-117609EB1BF6}"/>
  </hyperlinks>
  <pageMargins left="0.7" right="0.7" top="0.75" bottom="0.75" header="0.3" footer="0.3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F1E082-2828-4E6E-B31D-5254F0E6EE6A}">
  <dimension ref="A1:E9"/>
  <sheetViews>
    <sheetView zoomScale="150" zoomScaleNormal="150" workbookViewId="0">
      <selection activeCell="A9" sqref="A9"/>
    </sheetView>
  </sheetViews>
  <sheetFormatPr defaultRowHeight="13.2"/>
  <cols>
    <col min="1" max="1" width="21.88671875" bestFit="1" customWidth="1"/>
    <col min="2" max="2" width="10" bestFit="1" customWidth="1"/>
    <col min="3" max="3" width="9.88671875" bestFit="1" customWidth="1"/>
  </cols>
  <sheetData>
    <row r="1" spans="1:5" ht="22.2" customHeight="1" thickBot="1">
      <c r="A1" s="308" t="s">
        <v>161</v>
      </c>
      <c r="B1" s="309"/>
      <c r="C1" s="309"/>
      <c r="D1" s="309"/>
      <c r="E1" s="310"/>
    </row>
    <row r="2" spans="1:5" ht="19.2" customHeight="1" thickBot="1">
      <c r="A2" s="16" t="s">
        <v>148</v>
      </c>
      <c r="B2" s="15" t="s">
        <v>149</v>
      </c>
      <c r="C2" s="9" t="s">
        <v>157</v>
      </c>
      <c r="D2" s="9" t="s">
        <v>158</v>
      </c>
      <c r="E2" s="9" t="s">
        <v>159</v>
      </c>
    </row>
    <row r="3" spans="1:5" ht="16.2" customHeight="1">
      <c r="A3" s="12" t="s">
        <v>150</v>
      </c>
      <c r="B3" s="10" t="s">
        <v>100</v>
      </c>
      <c r="C3" s="7" t="s">
        <v>100</v>
      </c>
      <c r="D3" s="7" t="s">
        <v>100</v>
      </c>
      <c r="E3" s="7" t="s">
        <v>100</v>
      </c>
    </row>
    <row r="4" spans="1:5" ht="19.8" customHeight="1">
      <c r="A4" s="13" t="s">
        <v>151</v>
      </c>
      <c r="B4" s="11" t="s">
        <v>156</v>
      </c>
      <c r="C4" s="8" t="s">
        <v>156</v>
      </c>
      <c r="D4" s="8" t="s">
        <v>100</v>
      </c>
      <c r="E4" s="8" t="s">
        <v>100</v>
      </c>
    </row>
    <row r="5" spans="1:5" ht="18.600000000000001" customHeight="1">
      <c r="A5" s="13" t="s">
        <v>152</v>
      </c>
      <c r="B5" s="11" t="s">
        <v>100</v>
      </c>
      <c r="C5" s="8" t="s">
        <v>156</v>
      </c>
      <c r="D5" s="8" t="s">
        <v>100</v>
      </c>
      <c r="E5" s="8" t="s">
        <v>100</v>
      </c>
    </row>
    <row r="6" spans="1:5" ht="21.6" customHeight="1">
      <c r="A6" s="13" t="s">
        <v>153</v>
      </c>
      <c r="B6" s="11" t="s">
        <v>100</v>
      </c>
      <c r="C6" s="8" t="s">
        <v>156</v>
      </c>
      <c r="D6" s="8" t="s">
        <v>156</v>
      </c>
      <c r="E6" s="8" t="s">
        <v>100</v>
      </c>
    </row>
    <row r="7" spans="1:5" ht="16.2" customHeight="1">
      <c r="A7" s="13" t="s">
        <v>154</v>
      </c>
      <c r="B7" s="11" t="s">
        <v>100</v>
      </c>
      <c r="C7" s="8" t="s">
        <v>156</v>
      </c>
      <c r="D7" s="8" t="s">
        <v>156</v>
      </c>
      <c r="E7" s="8" t="s">
        <v>100</v>
      </c>
    </row>
    <row r="8" spans="1:5" ht="16.2" customHeight="1">
      <c r="A8" s="13" t="s">
        <v>160</v>
      </c>
      <c r="B8" s="11" t="s">
        <v>156</v>
      </c>
      <c r="C8" s="8" t="s">
        <v>156</v>
      </c>
      <c r="D8" s="8" t="s">
        <v>156</v>
      </c>
      <c r="E8" s="8" t="s">
        <v>156</v>
      </c>
    </row>
    <row r="9" spans="1:5" ht="20.399999999999999" customHeight="1" thickBot="1">
      <c r="A9" s="14" t="s">
        <v>155</v>
      </c>
      <c r="B9" s="11" t="s">
        <v>100</v>
      </c>
      <c r="C9" s="8" t="s">
        <v>156</v>
      </c>
      <c r="D9" s="8" t="s">
        <v>100</v>
      </c>
      <c r="E9" s="8" t="s">
        <v>100</v>
      </c>
    </row>
  </sheetData>
  <mergeCells count="1">
    <mergeCell ref="A1:E1"/>
  </mergeCells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50AE4-A26C-425C-B170-D0397F117E3E}">
  <dimension ref="A1:AF27"/>
  <sheetViews>
    <sheetView topLeftCell="I1" workbookViewId="0">
      <selection activeCell="Z2" sqref="Z2:Z13"/>
    </sheetView>
  </sheetViews>
  <sheetFormatPr defaultRowHeight="13.2"/>
  <cols>
    <col min="4" max="4" width="8.88671875" customWidth="1"/>
  </cols>
  <sheetData>
    <row r="1" spans="1:32" ht="74.400000000000006" customHeight="1">
      <c r="A1" s="241" t="s">
        <v>0</v>
      </c>
      <c r="B1" s="277" t="s">
        <v>1</v>
      </c>
      <c r="C1" s="239" t="s">
        <v>2</v>
      </c>
      <c r="D1" s="239" t="s">
        <v>3</v>
      </c>
      <c r="E1" s="239" t="s">
        <v>4</v>
      </c>
      <c r="F1" s="239" t="s">
        <v>5</v>
      </c>
      <c r="G1" s="239" t="s">
        <v>6</v>
      </c>
      <c r="H1" s="239" t="s">
        <v>7</v>
      </c>
      <c r="I1" s="239" t="s">
        <v>8</v>
      </c>
      <c r="J1" s="239" t="s">
        <v>9</v>
      </c>
      <c r="K1" s="239" t="s">
        <v>10</v>
      </c>
      <c r="L1" s="239" t="s">
        <v>11</v>
      </c>
      <c r="M1" s="239" t="s">
        <v>557</v>
      </c>
      <c r="N1" s="239" t="s">
        <v>556</v>
      </c>
      <c r="O1" s="277" t="s">
        <v>14</v>
      </c>
      <c r="P1" s="283" t="s">
        <v>15</v>
      </c>
      <c r="Q1" s="283" t="s">
        <v>571</v>
      </c>
      <c r="R1" s="239" t="s">
        <v>16</v>
      </c>
      <c r="S1" s="239" t="s">
        <v>17</v>
      </c>
      <c r="T1" s="239" t="s">
        <v>18</v>
      </c>
      <c r="U1" s="239" t="s">
        <v>19</v>
      </c>
      <c r="V1" s="239" t="s">
        <v>20</v>
      </c>
      <c r="W1" s="239" t="s">
        <v>21</v>
      </c>
      <c r="X1" s="239" t="s">
        <v>22</v>
      </c>
      <c r="Y1" s="239" t="s">
        <v>23</v>
      </c>
      <c r="Z1" s="239" t="s">
        <v>555</v>
      </c>
      <c r="AA1" s="239" t="s">
        <v>554</v>
      </c>
      <c r="AB1" s="277" t="s">
        <v>26</v>
      </c>
      <c r="AC1" s="239" t="s">
        <v>553</v>
      </c>
      <c r="AD1" s="239" t="s">
        <v>552</v>
      </c>
      <c r="AE1" s="238" t="s">
        <v>551</v>
      </c>
      <c r="AF1" s="237" t="s">
        <v>38</v>
      </c>
    </row>
    <row r="2" spans="1:32" ht="15">
      <c r="A2" s="273">
        <v>45772.50339622685</v>
      </c>
      <c r="B2" s="173" t="s">
        <v>50</v>
      </c>
      <c r="C2" s="274">
        <v>5</v>
      </c>
      <c r="D2" s="274">
        <v>5</v>
      </c>
      <c r="E2" s="274">
        <v>5</v>
      </c>
      <c r="F2" s="274">
        <v>5</v>
      </c>
      <c r="G2" s="274">
        <v>4</v>
      </c>
      <c r="H2" s="274">
        <v>4</v>
      </c>
      <c r="I2" s="274">
        <v>4</v>
      </c>
      <c r="J2" s="274">
        <v>4</v>
      </c>
      <c r="K2" s="274">
        <v>3</v>
      </c>
      <c r="L2" s="274">
        <v>4</v>
      </c>
      <c r="M2" s="274" t="s">
        <v>57</v>
      </c>
      <c r="N2" s="274" t="s">
        <v>32</v>
      </c>
      <c r="O2" s="274" t="s">
        <v>69</v>
      </c>
      <c r="P2" s="274">
        <v>3</v>
      </c>
      <c r="Q2" s="274">
        <v>5</v>
      </c>
      <c r="R2" s="274">
        <v>5</v>
      </c>
      <c r="S2" s="274">
        <v>5</v>
      </c>
      <c r="T2" s="274">
        <v>5</v>
      </c>
      <c r="U2" s="274">
        <v>4</v>
      </c>
      <c r="V2" s="274">
        <v>5</v>
      </c>
      <c r="W2" s="274">
        <v>5</v>
      </c>
      <c r="X2" s="274">
        <v>5</v>
      </c>
      <c r="Y2" s="274">
        <v>3</v>
      </c>
      <c r="Z2" s="274">
        <v>9</v>
      </c>
      <c r="AA2" s="274"/>
      <c r="AB2" s="274" t="s">
        <v>70</v>
      </c>
      <c r="AC2" s="274" t="s">
        <v>71</v>
      </c>
      <c r="AD2" s="274" t="s">
        <v>36</v>
      </c>
      <c r="AE2" s="275" t="s">
        <v>37</v>
      </c>
      <c r="AF2" s="276" t="s">
        <v>38</v>
      </c>
    </row>
    <row r="3" spans="1:32" ht="15">
      <c r="A3" s="269">
        <v>45772.550467303241</v>
      </c>
      <c r="B3" s="174" t="s">
        <v>50</v>
      </c>
      <c r="C3" s="270">
        <v>5</v>
      </c>
      <c r="D3" s="270">
        <v>5</v>
      </c>
      <c r="E3" s="270">
        <v>5</v>
      </c>
      <c r="F3" s="270">
        <v>5</v>
      </c>
      <c r="G3" s="270">
        <v>4</v>
      </c>
      <c r="H3" s="270">
        <v>4</v>
      </c>
      <c r="I3" s="270">
        <v>4</v>
      </c>
      <c r="J3" s="270">
        <v>3</v>
      </c>
      <c r="K3" s="270">
        <v>2</v>
      </c>
      <c r="L3" s="270">
        <v>4</v>
      </c>
      <c r="M3" s="270" t="s">
        <v>40</v>
      </c>
      <c r="N3" s="270" t="s">
        <v>32</v>
      </c>
      <c r="O3" s="270" t="s">
        <v>69</v>
      </c>
      <c r="P3" s="270">
        <v>4</v>
      </c>
      <c r="Q3" s="270">
        <v>3</v>
      </c>
      <c r="R3" s="270">
        <v>4</v>
      </c>
      <c r="S3" s="270">
        <v>4</v>
      </c>
      <c r="T3" s="270">
        <v>4</v>
      </c>
      <c r="U3" s="270">
        <v>4</v>
      </c>
      <c r="V3" s="270">
        <v>4</v>
      </c>
      <c r="W3" s="270">
        <v>4</v>
      </c>
      <c r="X3" s="270">
        <v>4</v>
      </c>
      <c r="Y3" s="270">
        <v>4</v>
      </c>
      <c r="Z3" s="270">
        <v>7</v>
      </c>
      <c r="AA3" s="270"/>
      <c r="AB3" s="270" t="s">
        <v>66</v>
      </c>
      <c r="AC3" s="270" t="s">
        <v>75</v>
      </c>
      <c r="AD3" s="270"/>
      <c r="AE3" s="271" t="s">
        <v>49</v>
      </c>
      <c r="AF3" s="272" t="s">
        <v>38</v>
      </c>
    </row>
    <row r="4" spans="1:32" ht="15">
      <c r="A4" s="261">
        <v>45772.862434351853</v>
      </c>
      <c r="B4" s="174" t="s">
        <v>50</v>
      </c>
      <c r="C4" s="262">
        <v>4</v>
      </c>
      <c r="D4" s="262">
        <v>5</v>
      </c>
      <c r="E4" s="262">
        <v>5</v>
      </c>
      <c r="F4" s="262">
        <v>5</v>
      </c>
      <c r="G4" s="262">
        <v>5</v>
      </c>
      <c r="H4" s="262">
        <v>5</v>
      </c>
      <c r="I4" s="262">
        <v>4</v>
      </c>
      <c r="J4" s="262">
        <v>4</v>
      </c>
      <c r="K4" s="262">
        <v>5</v>
      </c>
      <c r="L4" s="262">
        <v>4</v>
      </c>
      <c r="M4" s="262" t="s">
        <v>40</v>
      </c>
      <c r="N4" s="262" t="s">
        <v>51</v>
      </c>
      <c r="O4" s="262" t="s">
        <v>69</v>
      </c>
      <c r="P4" s="262">
        <v>3</v>
      </c>
      <c r="Q4" s="262">
        <v>2</v>
      </c>
      <c r="R4" s="262">
        <v>4</v>
      </c>
      <c r="S4" s="262">
        <v>3</v>
      </c>
      <c r="T4" s="262">
        <v>4</v>
      </c>
      <c r="U4" s="262">
        <v>4</v>
      </c>
      <c r="V4" s="262">
        <v>5</v>
      </c>
      <c r="W4" s="262">
        <v>4</v>
      </c>
      <c r="X4" s="262">
        <v>4</v>
      </c>
      <c r="Y4" s="262">
        <v>4</v>
      </c>
      <c r="Z4" s="262">
        <v>6</v>
      </c>
      <c r="AA4" s="122"/>
      <c r="AB4" s="262" t="s">
        <v>125</v>
      </c>
      <c r="AC4" s="262" t="s">
        <v>35</v>
      </c>
      <c r="AD4" s="262" t="s">
        <v>36</v>
      </c>
      <c r="AE4" s="263" t="s">
        <v>37</v>
      </c>
      <c r="AF4" s="264" t="s">
        <v>38</v>
      </c>
    </row>
    <row r="5" spans="1:32" ht="15">
      <c r="A5" s="265">
        <v>45777.918301099533</v>
      </c>
      <c r="B5" s="173" t="s">
        <v>50</v>
      </c>
      <c r="C5" s="266">
        <v>2</v>
      </c>
      <c r="D5" s="266">
        <v>5</v>
      </c>
      <c r="E5" s="266">
        <v>5</v>
      </c>
      <c r="F5" s="266">
        <v>3</v>
      </c>
      <c r="G5" s="266">
        <v>3</v>
      </c>
      <c r="H5" s="266">
        <v>2</v>
      </c>
      <c r="I5" s="266">
        <v>4</v>
      </c>
      <c r="J5" s="266">
        <v>1</v>
      </c>
      <c r="K5" s="266">
        <v>3</v>
      </c>
      <c r="L5" s="266">
        <v>5</v>
      </c>
      <c r="M5" s="266" t="s">
        <v>83</v>
      </c>
      <c r="N5" s="266" t="s">
        <v>87</v>
      </c>
      <c r="O5" s="266" t="s">
        <v>69</v>
      </c>
      <c r="P5" s="266">
        <v>1</v>
      </c>
      <c r="Q5" s="266">
        <v>2</v>
      </c>
      <c r="R5" s="266">
        <v>1</v>
      </c>
      <c r="S5" s="266">
        <v>4</v>
      </c>
      <c r="T5" s="266">
        <v>2</v>
      </c>
      <c r="U5" s="266">
        <v>1</v>
      </c>
      <c r="V5" s="266">
        <v>3</v>
      </c>
      <c r="W5" s="266">
        <v>2</v>
      </c>
      <c r="X5" s="266">
        <v>2</v>
      </c>
      <c r="Y5" s="266">
        <v>4</v>
      </c>
      <c r="Z5" s="266">
        <v>1</v>
      </c>
      <c r="AA5" s="266" t="s">
        <v>100</v>
      </c>
      <c r="AB5" s="266" t="s">
        <v>73</v>
      </c>
      <c r="AC5" s="140" t="s">
        <v>99</v>
      </c>
      <c r="AD5" s="266" t="s">
        <v>136</v>
      </c>
      <c r="AE5" s="267" t="s">
        <v>37</v>
      </c>
      <c r="AF5" s="268" t="s">
        <v>38</v>
      </c>
    </row>
    <row r="6" spans="1:32" ht="15">
      <c r="A6" s="261">
        <v>45777.926573865741</v>
      </c>
      <c r="B6" s="174" t="s">
        <v>50</v>
      </c>
      <c r="C6" s="262">
        <v>1</v>
      </c>
      <c r="D6" s="262">
        <v>2</v>
      </c>
      <c r="E6" s="262">
        <v>3</v>
      </c>
      <c r="F6" s="262">
        <v>5</v>
      </c>
      <c r="G6" s="262">
        <v>5</v>
      </c>
      <c r="H6" s="262">
        <v>1</v>
      </c>
      <c r="I6" s="262">
        <v>2</v>
      </c>
      <c r="J6" s="262">
        <v>1</v>
      </c>
      <c r="K6" s="262">
        <v>2</v>
      </c>
      <c r="L6" s="262">
        <v>2</v>
      </c>
      <c r="M6" s="262" t="s">
        <v>86</v>
      </c>
      <c r="N6" s="262" t="s">
        <v>32</v>
      </c>
      <c r="O6" s="262" t="s">
        <v>69</v>
      </c>
      <c r="P6" s="262">
        <v>4</v>
      </c>
      <c r="Q6" s="262">
        <v>4</v>
      </c>
      <c r="R6" s="262">
        <v>2</v>
      </c>
      <c r="S6" s="262">
        <v>3</v>
      </c>
      <c r="T6" s="262">
        <v>4</v>
      </c>
      <c r="U6" s="262">
        <v>3</v>
      </c>
      <c r="V6" s="262">
        <v>1</v>
      </c>
      <c r="W6" s="262">
        <v>3</v>
      </c>
      <c r="X6" s="262">
        <v>2</v>
      </c>
      <c r="Y6" s="262">
        <v>3</v>
      </c>
      <c r="Z6" s="262">
        <v>4</v>
      </c>
      <c r="AA6" s="262" t="s">
        <v>100</v>
      </c>
      <c r="AB6" s="262" t="s">
        <v>104</v>
      </c>
      <c r="AC6" s="139" t="s">
        <v>107</v>
      </c>
      <c r="AD6" s="262" t="s">
        <v>108</v>
      </c>
      <c r="AE6" s="263" t="s">
        <v>37</v>
      </c>
      <c r="AF6" s="264" t="s">
        <v>38</v>
      </c>
    </row>
    <row r="7" spans="1:32" ht="15">
      <c r="A7" s="265">
        <v>45777.927180902778</v>
      </c>
      <c r="B7" s="173" t="s">
        <v>50</v>
      </c>
      <c r="C7" s="266">
        <v>1</v>
      </c>
      <c r="D7" s="266">
        <v>2</v>
      </c>
      <c r="E7" s="266">
        <v>1</v>
      </c>
      <c r="F7" s="266">
        <v>2</v>
      </c>
      <c r="G7" s="266">
        <v>1</v>
      </c>
      <c r="H7" s="266">
        <v>1</v>
      </c>
      <c r="I7" s="266">
        <v>2</v>
      </c>
      <c r="J7" s="266">
        <v>1</v>
      </c>
      <c r="K7" s="266">
        <v>2</v>
      </c>
      <c r="L7" s="266">
        <v>1</v>
      </c>
      <c r="M7" s="266" t="s">
        <v>86</v>
      </c>
      <c r="N7" s="266" t="s">
        <v>41</v>
      </c>
      <c r="O7" s="266" t="s">
        <v>69</v>
      </c>
      <c r="P7" s="266">
        <v>1</v>
      </c>
      <c r="Q7" s="266">
        <v>5</v>
      </c>
      <c r="R7" s="266">
        <v>5</v>
      </c>
      <c r="S7" s="266">
        <v>4</v>
      </c>
      <c r="T7" s="266">
        <v>1</v>
      </c>
      <c r="U7" s="266">
        <v>5</v>
      </c>
      <c r="V7" s="266">
        <v>4</v>
      </c>
      <c r="W7" s="266">
        <v>4</v>
      </c>
      <c r="X7" s="266">
        <v>5</v>
      </c>
      <c r="Y7" s="266">
        <v>3</v>
      </c>
      <c r="Z7" s="266">
        <v>5</v>
      </c>
      <c r="AA7" s="266" t="s">
        <v>100</v>
      </c>
      <c r="AB7" s="266" t="s">
        <v>141</v>
      </c>
      <c r="AC7" s="140" t="s">
        <v>123</v>
      </c>
      <c r="AD7" s="266" t="s">
        <v>140</v>
      </c>
      <c r="AE7" s="267" t="s">
        <v>49</v>
      </c>
      <c r="AF7" s="268" t="s">
        <v>137</v>
      </c>
    </row>
    <row r="8" spans="1:32" ht="15">
      <c r="A8" s="261">
        <v>45777.927785</v>
      </c>
      <c r="B8" s="174" t="s">
        <v>74</v>
      </c>
      <c r="C8" s="262">
        <v>5</v>
      </c>
      <c r="D8" s="262">
        <v>3</v>
      </c>
      <c r="E8" s="262">
        <v>4</v>
      </c>
      <c r="F8" s="262">
        <v>5</v>
      </c>
      <c r="G8" s="262">
        <v>2</v>
      </c>
      <c r="H8" s="262">
        <v>3</v>
      </c>
      <c r="I8" s="262">
        <v>2</v>
      </c>
      <c r="J8" s="262">
        <v>2</v>
      </c>
      <c r="K8" s="262">
        <v>4</v>
      </c>
      <c r="L8" s="262">
        <v>2</v>
      </c>
      <c r="M8" s="262" t="s">
        <v>83</v>
      </c>
      <c r="N8" s="262" t="s">
        <v>76</v>
      </c>
      <c r="O8" s="262" t="s">
        <v>69</v>
      </c>
      <c r="P8" s="262">
        <v>3</v>
      </c>
      <c r="Q8" s="262">
        <v>4</v>
      </c>
      <c r="R8" s="262">
        <v>5</v>
      </c>
      <c r="S8" s="262">
        <v>5</v>
      </c>
      <c r="T8" s="262">
        <v>3</v>
      </c>
      <c r="U8" s="262">
        <v>2</v>
      </c>
      <c r="V8" s="262">
        <v>2</v>
      </c>
      <c r="W8" s="262">
        <v>5</v>
      </c>
      <c r="X8" s="262">
        <v>1</v>
      </c>
      <c r="Y8" s="262">
        <v>4</v>
      </c>
      <c r="Z8" s="262">
        <v>4</v>
      </c>
      <c r="AA8" s="262" t="s">
        <v>100</v>
      </c>
      <c r="AB8" s="262" t="s">
        <v>141</v>
      </c>
      <c r="AC8" s="139" t="s">
        <v>138</v>
      </c>
      <c r="AD8" s="262" t="s">
        <v>103</v>
      </c>
      <c r="AE8" s="263" t="s">
        <v>37</v>
      </c>
      <c r="AF8" s="264" t="s">
        <v>93</v>
      </c>
    </row>
    <row r="9" spans="1:32" ht="15">
      <c r="A9" s="265">
        <v>45777.935230000003</v>
      </c>
      <c r="B9" s="173" t="s">
        <v>50</v>
      </c>
      <c r="C9" s="266">
        <v>2</v>
      </c>
      <c r="D9" s="266">
        <v>1</v>
      </c>
      <c r="E9" s="266">
        <v>1</v>
      </c>
      <c r="F9" s="266">
        <v>2</v>
      </c>
      <c r="G9" s="266">
        <v>2</v>
      </c>
      <c r="H9" s="266">
        <v>1</v>
      </c>
      <c r="I9" s="266">
        <v>3</v>
      </c>
      <c r="J9" s="266">
        <v>1</v>
      </c>
      <c r="K9" s="266">
        <v>2</v>
      </c>
      <c r="L9" s="266">
        <v>1</v>
      </c>
      <c r="M9" s="266" t="s">
        <v>83</v>
      </c>
      <c r="N9" s="266" t="s">
        <v>76</v>
      </c>
      <c r="O9" s="266" t="s">
        <v>69</v>
      </c>
      <c r="P9" s="266">
        <v>3</v>
      </c>
      <c r="Q9" s="266">
        <v>4</v>
      </c>
      <c r="R9" s="266">
        <v>3</v>
      </c>
      <c r="S9" s="266">
        <v>5</v>
      </c>
      <c r="T9" s="266">
        <v>5</v>
      </c>
      <c r="U9" s="266">
        <v>1</v>
      </c>
      <c r="V9" s="266">
        <v>5</v>
      </c>
      <c r="W9" s="266">
        <v>2</v>
      </c>
      <c r="X9" s="266">
        <v>3</v>
      </c>
      <c r="Y9" s="266">
        <v>5</v>
      </c>
      <c r="Z9" s="266">
        <v>5</v>
      </c>
      <c r="AA9" s="266" t="s">
        <v>100</v>
      </c>
      <c r="AB9" s="266" t="s">
        <v>73</v>
      </c>
      <c r="AC9" s="140" t="s">
        <v>54</v>
      </c>
      <c r="AD9" s="266" t="s">
        <v>82</v>
      </c>
      <c r="AE9" s="267" t="s">
        <v>37</v>
      </c>
      <c r="AF9" s="268" t="s">
        <v>38</v>
      </c>
    </row>
    <row r="10" spans="1:32" ht="15">
      <c r="A10" s="273">
        <v>45777.945525648145</v>
      </c>
      <c r="B10" s="173" t="s">
        <v>50</v>
      </c>
      <c r="C10" s="274">
        <v>1</v>
      </c>
      <c r="D10" s="274">
        <v>2</v>
      </c>
      <c r="E10" s="274">
        <v>1</v>
      </c>
      <c r="F10" s="274">
        <v>2</v>
      </c>
      <c r="G10" s="274">
        <v>3</v>
      </c>
      <c r="H10" s="274">
        <v>4</v>
      </c>
      <c r="I10" s="274">
        <v>1</v>
      </c>
      <c r="J10" s="274">
        <v>1</v>
      </c>
      <c r="K10" s="274">
        <v>2</v>
      </c>
      <c r="L10" s="274">
        <v>1</v>
      </c>
      <c r="M10" s="274" t="s">
        <v>40</v>
      </c>
      <c r="N10" s="274" t="s">
        <v>87</v>
      </c>
      <c r="O10" s="274" t="s">
        <v>69</v>
      </c>
      <c r="P10" s="274">
        <v>5</v>
      </c>
      <c r="Q10" s="274">
        <v>4</v>
      </c>
      <c r="R10" s="274">
        <v>3</v>
      </c>
      <c r="S10" s="274">
        <v>1</v>
      </c>
      <c r="T10" s="274">
        <v>5</v>
      </c>
      <c r="U10" s="274">
        <v>5</v>
      </c>
      <c r="V10" s="274">
        <v>3</v>
      </c>
      <c r="W10" s="274">
        <v>5</v>
      </c>
      <c r="X10" s="274">
        <v>4</v>
      </c>
      <c r="Y10" s="274">
        <v>5</v>
      </c>
      <c r="Z10" s="274">
        <v>6</v>
      </c>
      <c r="AA10" s="274" t="s">
        <v>100</v>
      </c>
      <c r="AB10" s="274" t="s">
        <v>105</v>
      </c>
      <c r="AC10" s="137" t="s">
        <v>123</v>
      </c>
      <c r="AD10" s="274" t="s">
        <v>140</v>
      </c>
      <c r="AE10" s="275" t="s">
        <v>37</v>
      </c>
      <c r="AF10" s="276" t="s">
        <v>137</v>
      </c>
    </row>
    <row r="11" spans="1:32" ht="15">
      <c r="A11" s="269">
        <v>45777.94611675926</v>
      </c>
      <c r="B11" s="174" t="s">
        <v>74</v>
      </c>
      <c r="C11" s="270">
        <v>3</v>
      </c>
      <c r="D11" s="270">
        <v>4</v>
      </c>
      <c r="E11" s="270">
        <v>2</v>
      </c>
      <c r="F11" s="270">
        <v>5</v>
      </c>
      <c r="G11" s="270">
        <v>4</v>
      </c>
      <c r="H11" s="270">
        <v>3</v>
      </c>
      <c r="I11" s="270">
        <v>2</v>
      </c>
      <c r="J11" s="270">
        <v>5</v>
      </c>
      <c r="K11" s="270">
        <v>4</v>
      </c>
      <c r="L11" s="270">
        <v>4</v>
      </c>
      <c r="M11" s="270" t="s">
        <v>31</v>
      </c>
      <c r="N11" s="270" t="s">
        <v>76</v>
      </c>
      <c r="O11" s="270" t="s">
        <v>69</v>
      </c>
      <c r="P11" s="270">
        <v>4</v>
      </c>
      <c r="Q11" s="270">
        <v>3</v>
      </c>
      <c r="R11" s="270">
        <v>5</v>
      </c>
      <c r="S11" s="270">
        <v>2</v>
      </c>
      <c r="T11" s="270">
        <v>3</v>
      </c>
      <c r="U11" s="270">
        <v>3</v>
      </c>
      <c r="V11" s="270">
        <v>2</v>
      </c>
      <c r="W11" s="270">
        <v>1</v>
      </c>
      <c r="X11" s="270">
        <v>2</v>
      </c>
      <c r="Y11" s="270">
        <v>1</v>
      </c>
      <c r="Z11" s="270">
        <v>2</v>
      </c>
      <c r="AA11" s="270" t="s">
        <v>100</v>
      </c>
      <c r="AB11" s="270" t="s">
        <v>73</v>
      </c>
      <c r="AC11" s="138" t="s">
        <v>138</v>
      </c>
      <c r="AD11" s="270" t="s">
        <v>139</v>
      </c>
      <c r="AE11" s="271" t="s">
        <v>37</v>
      </c>
      <c r="AF11" s="272" t="s">
        <v>137</v>
      </c>
    </row>
    <row r="12" spans="1:32" ht="15">
      <c r="A12" s="273">
        <v>45778.502863483794</v>
      </c>
      <c r="B12" s="173" t="s">
        <v>74</v>
      </c>
      <c r="C12" s="274">
        <v>5</v>
      </c>
      <c r="D12" s="274">
        <v>2</v>
      </c>
      <c r="E12" s="274">
        <v>4</v>
      </c>
      <c r="F12" s="274">
        <v>4</v>
      </c>
      <c r="G12" s="274">
        <v>1</v>
      </c>
      <c r="H12" s="274">
        <v>3</v>
      </c>
      <c r="I12" s="274">
        <v>4</v>
      </c>
      <c r="J12" s="274">
        <v>2</v>
      </c>
      <c r="K12" s="274">
        <v>3</v>
      </c>
      <c r="L12" s="274">
        <v>1</v>
      </c>
      <c r="M12" s="274" t="s">
        <v>83</v>
      </c>
      <c r="N12" s="274" t="s">
        <v>41</v>
      </c>
      <c r="O12" s="274" t="s">
        <v>69</v>
      </c>
      <c r="P12" s="274">
        <v>3</v>
      </c>
      <c r="Q12" s="274">
        <v>3</v>
      </c>
      <c r="R12" s="274">
        <v>1</v>
      </c>
      <c r="S12" s="274">
        <v>5</v>
      </c>
      <c r="T12" s="274">
        <v>1</v>
      </c>
      <c r="U12" s="274">
        <v>4</v>
      </c>
      <c r="V12" s="274">
        <v>4</v>
      </c>
      <c r="W12" s="274">
        <v>1</v>
      </c>
      <c r="X12" s="274">
        <v>2</v>
      </c>
      <c r="Y12" s="274">
        <v>2</v>
      </c>
      <c r="Z12" s="274">
        <v>9</v>
      </c>
      <c r="AA12" s="274" t="s">
        <v>100</v>
      </c>
      <c r="AB12" s="274" t="s">
        <v>105</v>
      </c>
      <c r="AC12" s="137" t="s">
        <v>48</v>
      </c>
      <c r="AD12" s="274" t="s">
        <v>136</v>
      </c>
      <c r="AE12" s="275" t="s">
        <v>37</v>
      </c>
      <c r="AF12" s="276" t="s">
        <v>137</v>
      </c>
    </row>
    <row r="13" spans="1:32" ht="15">
      <c r="A13" s="265">
        <v>45778.507518344908</v>
      </c>
      <c r="B13" s="173" t="s">
        <v>74</v>
      </c>
      <c r="C13" s="266">
        <v>3</v>
      </c>
      <c r="D13" s="266">
        <v>5</v>
      </c>
      <c r="E13" s="266">
        <v>2</v>
      </c>
      <c r="F13" s="266">
        <v>3</v>
      </c>
      <c r="G13" s="266">
        <v>1</v>
      </c>
      <c r="H13" s="266">
        <v>5</v>
      </c>
      <c r="I13" s="266">
        <v>4</v>
      </c>
      <c r="J13" s="266">
        <v>3</v>
      </c>
      <c r="K13" s="266">
        <v>5</v>
      </c>
      <c r="L13" s="266">
        <v>3</v>
      </c>
      <c r="M13" s="266" t="s">
        <v>40</v>
      </c>
      <c r="N13" s="266" t="s">
        <v>51</v>
      </c>
      <c r="O13" s="266" t="s">
        <v>69</v>
      </c>
      <c r="P13" s="266">
        <v>2</v>
      </c>
      <c r="Q13" s="266">
        <v>3</v>
      </c>
      <c r="R13" s="266">
        <v>5</v>
      </c>
      <c r="S13" s="266">
        <v>3</v>
      </c>
      <c r="T13" s="266">
        <v>5</v>
      </c>
      <c r="U13" s="266">
        <v>3</v>
      </c>
      <c r="V13" s="266">
        <v>4</v>
      </c>
      <c r="W13" s="266">
        <v>5</v>
      </c>
      <c r="X13" s="266">
        <v>3</v>
      </c>
      <c r="Y13" s="266">
        <v>5</v>
      </c>
      <c r="Z13" s="266">
        <v>6</v>
      </c>
      <c r="AA13" s="266" t="s">
        <v>100</v>
      </c>
      <c r="AB13" s="266" t="s">
        <v>53</v>
      </c>
      <c r="AC13" s="140" t="s">
        <v>54</v>
      </c>
      <c r="AD13" s="266" t="s">
        <v>103</v>
      </c>
      <c r="AE13" s="267" t="s">
        <v>37</v>
      </c>
      <c r="AF13" s="268" t="s">
        <v>38</v>
      </c>
    </row>
    <row r="14" spans="1:32">
      <c r="C14" s="287">
        <f>AVERAGE(C2:C13)</f>
        <v>3.0833333333333335</v>
      </c>
      <c r="D14" s="287">
        <f t="shared" ref="D14:L14" si="0">AVERAGE(D2:D13)</f>
        <v>3.4166666666666665</v>
      </c>
      <c r="E14" s="287">
        <f t="shared" si="0"/>
        <v>3.1666666666666665</v>
      </c>
      <c r="F14" s="287">
        <f t="shared" si="0"/>
        <v>3.8333333333333335</v>
      </c>
      <c r="G14" s="287">
        <f t="shared" si="0"/>
        <v>2.9166666666666665</v>
      </c>
      <c r="H14" s="287">
        <f t="shared" si="0"/>
        <v>3</v>
      </c>
      <c r="I14" s="287">
        <f t="shared" si="0"/>
        <v>3</v>
      </c>
      <c r="J14" s="287">
        <f t="shared" si="0"/>
        <v>2.3333333333333335</v>
      </c>
      <c r="K14" s="287">
        <f t="shared" si="0"/>
        <v>3.0833333333333335</v>
      </c>
      <c r="L14" s="287">
        <f t="shared" si="0"/>
        <v>2.6666666666666665</v>
      </c>
      <c r="P14" s="293">
        <f>AVERAGE(P2:P13)</f>
        <v>3</v>
      </c>
      <c r="Q14" s="293">
        <f t="shared" ref="Q14:Z14" si="1">AVERAGE(Q2:Q13)</f>
        <v>3.5</v>
      </c>
      <c r="R14" s="293">
        <f t="shared" si="1"/>
        <v>3.5833333333333335</v>
      </c>
      <c r="S14" s="293">
        <f t="shared" si="1"/>
        <v>3.6666666666666665</v>
      </c>
      <c r="T14" s="293">
        <f t="shared" si="1"/>
        <v>3.5</v>
      </c>
      <c r="U14" s="293">
        <f t="shared" si="1"/>
        <v>3.25</v>
      </c>
      <c r="V14" s="293">
        <f t="shared" si="1"/>
        <v>3.5</v>
      </c>
      <c r="W14" s="293">
        <f t="shared" si="1"/>
        <v>3.4166666666666665</v>
      </c>
      <c r="X14" s="293">
        <f t="shared" si="1"/>
        <v>3.0833333333333335</v>
      </c>
      <c r="Y14" s="293">
        <f t="shared" si="1"/>
        <v>3.5833333333333335</v>
      </c>
      <c r="Z14" s="141">
        <f t="shared" si="1"/>
        <v>5.333333333333333</v>
      </c>
    </row>
    <row r="17" spans="3:5" ht="84">
      <c r="C17" s="280" t="s">
        <v>564</v>
      </c>
      <c r="D17" s="281" t="s">
        <v>565</v>
      </c>
      <c r="E17" s="281" t="s">
        <v>453</v>
      </c>
    </row>
    <row r="18" spans="3:5" ht="21">
      <c r="C18" s="282" t="s">
        <v>427</v>
      </c>
      <c r="D18" s="285">
        <v>3.0833333333333335</v>
      </c>
      <c r="E18" s="286">
        <f>P14</f>
        <v>3</v>
      </c>
    </row>
    <row r="19" spans="3:5" ht="21">
      <c r="C19" s="282" t="s">
        <v>428</v>
      </c>
      <c r="D19" s="285">
        <v>3.4166666666666665</v>
      </c>
      <c r="E19" s="286">
        <f>Q14</f>
        <v>3.5</v>
      </c>
    </row>
    <row r="20" spans="3:5" ht="21">
      <c r="C20" s="282" t="s">
        <v>429</v>
      </c>
      <c r="D20" s="285">
        <v>3.1666666666666665</v>
      </c>
      <c r="E20" s="286">
        <f>R14</f>
        <v>3.5833333333333335</v>
      </c>
    </row>
    <row r="21" spans="3:5" ht="21">
      <c r="C21" s="282" t="s">
        <v>566</v>
      </c>
      <c r="D21" s="285">
        <v>3.8333333333333335</v>
      </c>
      <c r="E21" s="286">
        <f>S14</f>
        <v>3.6666666666666665</v>
      </c>
    </row>
    <row r="22" spans="3:5" ht="21">
      <c r="C22" s="282" t="s">
        <v>432</v>
      </c>
      <c r="D22" s="285">
        <v>2.9166666666666665</v>
      </c>
      <c r="E22" s="286">
        <f>T14</f>
        <v>3.5</v>
      </c>
    </row>
    <row r="23" spans="3:5" ht="21">
      <c r="C23" s="282" t="s">
        <v>567</v>
      </c>
      <c r="D23" s="285">
        <v>3</v>
      </c>
      <c r="E23" s="286">
        <f>U14</f>
        <v>3.25</v>
      </c>
    </row>
    <row r="24" spans="3:5" ht="21">
      <c r="C24" s="282" t="s">
        <v>568</v>
      </c>
      <c r="D24" s="285">
        <v>3</v>
      </c>
      <c r="E24" s="286">
        <f>V14</f>
        <v>3.5</v>
      </c>
    </row>
    <row r="25" spans="3:5" ht="21">
      <c r="C25" s="282" t="s">
        <v>500</v>
      </c>
      <c r="D25" s="285">
        <v>2.3333333333333335</v>
      </c>
      <c r="E25" s="286">
        <f>W14</f>
        <v>3.4166666666666665</v>
      </c>
    </row>
    <row r="26" spans="3:5" ht="21">
      <c r="C26" s="282" t="s">
        <v>569</v>
      </c>
      <c r="D26" s="285">
        <v>3.0833333333333335</v>
      </c>
      <c r="E26" s="286">
        <f>X14</f>
        <v>3.0833333333333335</v>
      </c>
    </row>
    <row r="27" spans="3:5" ht="21">
      <c r="C27" s="282" t="s">
        <v>570</v>
      </c>
      <c r="D27" s="285">
        <v>2.6666666666666665</v>
      </c>
      <c r="E27" s="286">
        <f>Y14</f>
        <v>3.5833333333333335</v>
      </c>
    </row>
  </sheetData>
  <hyperlinks>
    <hyperlink ref="AC5" r:id="rId1" xr:uid="{FA002958-6837-468C-93F0-E8A6152B7085}"/>
    <hyperlink ref="AC6" r:id="rId2" xr:uid="{17A8B358-955A-4ADB-B7D2-47A78955BA0D}"/>
    <hyperlink ref="AC7" r:id="rId3" xr:uid="{E409978E-CB21-4383-891A-8BC2DFC801FE}"/>
    <hyperlink ref="AC8" r:id="rId4" xr:uid="{0EE2AD00-9792-4410-8032-AC85C088B198}"/>
    <hyperlink ref="AC9" r:id="rId5" xr:uid="{ECCFF613-56D3-42B9-A7FC-AD36E4D2409A}"/>
    <hyperlink ref="AC10" r:id="rId6" xr:uid="{60C23239-5CD4-4167-B24B-96C8246E3A23}"/>
    <hyperlink ref="AC11" r:id="rId7" xr:uid="{9DADA604-F323-40BE-911C-909292F4CA36}"/>
    <hyperlink ref="AC12" r:id="rId8" xr:uid="{FEB4C476-CC8D-41B4-AC22-E05296FCF9D1}"/>
    <hyperlink ref="AC13" r:id="rId9" xr:uid="{0A3639CD-A7D6-44CF-B318-6DCD7643D376}"/>
  </hyperlinks>
  <pageMargins left="0.7" right="0.7" top="0.75" bottom="0.75" header="0.3" footer="0.3"/>
  <drawing r:id="rId1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F9954-8754-45AE-B47E-F59E08D86F55}">
  <dimension ref="A1:AF26"/>
  <sheetViews>
    <sheetView topLeftCell="J1" workbookViewId="0">
      <selection activeCell="Z2" sqref="Z2:Z11"/>
    </sheetView>
  </sheetViews>
  <sheetFormatPr defaultRowHeight="13.2"/>
  <cols>
    <col min="1" max="1" width="12.44140625" customWidth="1"/>
    <col min="3" max="3" width="23.109375" customWidth="1"/>
    <col min="4" max="4" width="14.33203125" customWidth="1"/>
    <col min="5" max="5" width="16.77734375" customWidth="1"/>
  </cols>
  <sheetData>
    <row r="1" spans="1:32" ht="51.6" customHeight="1">
      <c r="A1" s="241" t="s">
        <v>0</v>
      </c>
      <c r="B1" s="277" t="s">
        <v>1</v>
      </c>
      <c r="C1" s="239" t="s">
        <v>2</v>
      </c>
      <c r="D1" s="239" t="s">
        <v>3</v>
      </c>
      <c r="E1" s="239" t="s">
        <v>4</v>
      </c>
      <c r="F1" s="239" t="s">
        <v>5</v>
      </c>
      <c r="G1" s="239" t="s">
        <v>6</v>
      </c>
      <c r="H1" s="239" t="s">
        <v>7</v>
      </c>
      <c r="I1" s="239" t="s">
        <v>8</v>
      </c>
      <c r="J1" s="239" t="s">
        <v>9</v>
      </c>
      <c r="K1" s="239" t="s">
        <v>10</v>
      </c>
      <c r="L1" s="239" t="s">
        <v>11</v>
      </c>
      <c r="M1" s="239" t="s">
        <v>557</v>
      </c>
      <c r="N1" s="239" t="s">
        <v>556</v>
      </c>
      <c r="O1" s="277" t="s">
        <v>14</v>
      </c>
      <c r="P1" s="283" t="s">
        <v>15</v>
      </c>
      <c r="Q1" s="283" t="s">
        <v>571</v>
      </c>
      <c r="R1" s="239" t="s">
        <v>16</v>
      </c>
      <c r="S1" s="239" t="s">
        <v>17</v>
      </c>
      <c r="T1" s="239" t="s">
        <v>18</v>
      </c>
      <c r="U1" s="239" t="s">
        <v>19</v>
      </c>
      <c r="V1" s="239" t="s">
        <v>20</v>
      </c>
      <c r="W1" s="239" t="s">
        <v>21</v>
      </c>
      <c r="X1" s="239" t="s">
        <v>22</v>
      </c>
      <c r="Y1" s="239" t="s">
        <v>23</v>
      </c>
      <c r="Z1" s="239" t="s">
        <v>555</v>
      </c>
      <c r="AA1" s="239" t="s">
        <v>554</v>
      </c>
      <c r="AB1" s="277" t="s">
        <v>26</v>
      </c>
      <c r="AC1" s="239" t="s">
        <v>553</v>
      </c>
      <c r="AD1" s="239" t="s">
        <v>552</v>
      </c>
      <c r="AE1" s="238" t="s">
        <v>551</v>
      </c>
      <c r="AF1" s="237" t="s">
        <v>38</v>
      </c>
    </row>
    <row r="2" spans="1:32" ht="15">
      <c r="A2" s="261">
        <v>45772.459144641209</v>
      </c>
      <c r="B2" s="174" t="s">
        <v>50</v>
      </c>
      <c r="C2" s="262">
        <v>3</v>
      </c>
      <c r="D2" s="262">
        <v>4</v>
      </c>
      <c r="E2" s="262">
        <v>4</v>
      </c>
      <c r="F2" s="262">
        <v>4</v>
      </c>
      <c r="G2" s="262">
        <v>4</v>
      </c>
      <c r="H2" s="262">
        <v>4</v>
      </c>
      <c r="I2" s="262">
        <v>3</v>
      </c>
      <c r="J2" s="262">
        <v>4</v>
      </c>
      <c r="K2" s="262">
        <v>2</v>
      </c>
      <c r="L2" s="262">
        <v>3</v>
      </c>
      <c r="M2" s="262" t="s">
        <v>40</v>
      </c>
      <c r="N2" s="262" t="s">
        <v>41</v>
      </c>
      <c r="O2" s="262" t="s">
        <v>60</v>
      </c>
      <c r="P2" s="262">
        <v>3</v>
      </c>
      <c r="Q2" s="262">
        <v>4</v>
      </c>
      <c r="R2" s="262">
        <v>5</v>
      </c>
      <c r="S2" s="262">
        <v>4</v>
      </c>
      <c r="T2" s="262">
        <v>5</v>
      </c>
      <c r="U2" s="262">
        <v>4</v>
      </c>
      <c r="V2" s="262">
        <v>2</v>
      </c>
      <c r="W2" s="262">
        <v>4</v>
      </c>
      <c r="X2" s="262">
        <v>3</v>
      </c>
      <c r="Y2" s="262">
        <v>3</v>
      </c>
      <c r="Z2" s="262">
        <v>5</v>
      </c>
      <c r="AA2" s="262"/>
      <c r="AB2" s="262" t="s">
        <v>61</v>
      </c>
      <c r="AC2" s="262" t="s">
        <v>62</v>
      </c>
      <c r="AD2" s="262" t="s">
        <v>36</v>
      </c>
      <c r="AE2" s="263" t="s">
        <v>37</v>
      </c>
      <c r="AF2" s="264" t="s">
        <v>38</v>
      </c>
    </row>
    <row r="3" spans="1:32" ht="15">
      <c r="A3" s="265">
        <v>45772.597299606481</v>
      </c>
      <c r="B3" s="173" t="s">
        <v>50</v>
      </c>
      <c r="C3" s="266">
        <v>3</v>
      </c>
      <c r="D3" s="266">
        <v>5</v>
      </c>
      <c r="E3" s="266">
        <v>5</v>
      </c>
      <c r="F3" s="266">
        <v>5</v>
      </c>
      <c r="G3" s="266">
        <v>5</v>
      </c>
      <c r="H3" s="266">
        <v>3</v>
      </c>
      <c r="I3" s="266">
        <v>5</v>
      </c>
      <c r="J3" s="266">
        <v>4</v>
      </c>
      <c r="K3" s="266">
        <v>5</v>
      </c>
      <c r="L3" s="266">
        <v>5</v>
      </c>
      <c r="M3" s="266" t="s">
        <v>83</v>
      </c>
      <c r="N3" s="266" t="s">
        <v>51</v>
      </c>
      <c r="O3" s="266" t="s">
        <v>60</v>
      </c>
      <c r="P3" s="266">
        <v>4</v>
      </c>
      <c r="Q3" s="266">
        <v>3</v>
      </c>
      <c r="R3" s="266">
        <v>4</v>
      </c>
      <c r="S3" s="266">
        <v>4</v>
      </c>
      <c r="T3" s="266">
        <v>4</v>
      </c>
      <c r="U3" s="266">
        <v>4</v>
      </c>
      <c r="V3" s="266">
        <v>4</v>
      </c>
      <c r="W3" s="266">
        <v>4</v>
      </c>
      <c r="X3" s="266">
        <v>4</v>
      </c>
      <c r="Y3" s="266">
        <v>4</v>
      </c>
      <c r="Z3" s="266">
        <v>6</v>
      </c>
      <c r="AA3" s="266"/>
      <c r="AB3" s="266" t="s">
        <v>84</v>
      </c>
      <c r="AC3" s="266"/>
      <c r="AD3" s="266"/>
      <c r="AE3" s="267" t="s">
        <v>37</v>
      </c>
      <c r="AF3" s="268" t="s">
        <v>38</v>
      </c>
    </row>
    <row r="4" spans="1:32" ht="15">
      <c r="A4" s="273">
        <v>45772.833162256946</v>
      </c>
      <c r="B4" s="173" t="s">
        <v>30</v>
      </c>
      <c r="C4" s="274">
        <v>1</v>
      </c>
      <c r="D4" s="274">
        <v>2</v>
      </c>
      <c r="E4" s="274">
        <v>2</v>
      </c>
      <c r="F4" s="274">
        <v>2</v>
      </c>
      <c r="G4" s="274">
        <v>2</v>
      </c>
      <c r="H4" s="274">
        <v>1</v>
      </c>
      <c r="I4" s="274">
        <v>1</v>
      </c>
      <c r="J4" s="274">
        <v>1</v>
      </c>
      <c r="K4" s="274">
        <v>2</v>
      </c>
      <c r="L4" s="274">
        <v>2</v>
      </c>
      <c r="M4" s="274" t="s">
        <v>83</v>
      </c>
      <c r="N4" s="274" t="s">
        <v>41</v>
      </c>
      <c r="O4" s="274" t="s">
        <v>60</v>
      </c>
      <c r="P4" s="274">
        <v>2</v>
      </c>
      <c r="Q4" s="274">
        <v>3</v>
      </c>
      <c r="R4" s="274">
        <v>2</v>
      </c>
      <c r="S4" s="274">
        <v>1</v>
      </c>
      <c r="T4" s="274">
        <v>2</v>
      </c>
      <c r="U4" s="274">
        <v>2</v>
      </c>
      <c r="V4" s="274">
        <v>2</v>
      </c>
      <c r="W4" s="274">
        <v>2</v>
      </c>
      <c r="X4" s="274">
        <v>2</v>
      </c>
      <c r="Y4" s="274">
        <v>2</v>
      </c>
      <c r="Z4" s="274">
        <v>3</v>
      </c>
      <c r="AA4" s="274" t="s">
        <v>100</v>
      </c>
      <c r="AB4" s="274" t="s">
        <v>101</v>
      </c>
      <c r="AC4" s="274" t="s">
        <v>102</v>
      </c>
      <c r="AD4" s="274" t="s">
        <v>103</v>
      </c>
      <c r="AE4" s="275" t="s">
        <v>37</v>
      </c>
      <c r="AF4" s="276" t="s">
        <v>46</v>
      </c>
    </row>
    <row r="5" spans="1:32" ht="15">
      <c r="A5" s="269">
        <v>45772.841229074074</v>
      </c>
      <c r="B5" s="174" t="s">
        <v>39</v>
      </c>
      <c r="C5" s="270">
        <v>3</v>
      </c>
      <c r="D5" s="270">
        <v>3</v>
      </c>
      <c r="E5" s="270">
        <v>2</v>
      </c>
      <c r="F5" s="270">
        <v>2</v>
      </c>
      <c r="G5" s="270">
        <v>2</v>
      </c>
      <c r="H5" s="270">
        <v>2</v>
      </c>
      <c r="I5" s="270">
        <v>2</v>
      </c>
      <c r="J5" s="270">
        <v>2</v>
      </c>
      <c r="K5" s="270">
        <v>2</v>
      </c>
      <c r="L5" s="270">
        <v>2</v>
      </c>
      <c r="M5" s="270" t="s">
        <v>31</v>
      </c>
      <c r="N5" s="270" t="s">
        <v>76</v>
      </c>
      <c r="O5" s="270" t="s">
        <v>60</v>
      </c>
      <c r="P5" s="270">
        <v>3</v>
      </c>
      <c r="Q5" s="270">
        <v>2</v>
      </c>
      <c r="R5" s="270">
        <v>3</v>
      </c>
      <c r="S5" s="270">
        <v>2</v>
      </c>
      <c r="T5" s="270">
        <v>2</v>
      </c>
      <c r="U5" s="270">
        <v>3</v>
      </c>
      <c r="V5" s="270">
        <v>3</v>
      </c>
      <c r="W5" s="270">
        <v>3</v>
      </c>
      <c r="X5" s="270">
        <v>3</v>
      </c>
      <c r="Y5" s="270">
        <v>3</v>
      </c>
      <c r="Z5" s="270">
        <v>4</v>
      </c>
      <c r="AA5" s="123"/>
      <c r="AB5" s="270" t="s">
        <v>113</v>
      </c>
      <c r="AC5" s="270" t="s">
        <v>114</v>
      </c>
      <c r="AD5" s="270" t="s">
        <v>115</v>
      </c>
      <c r="AE5" s="271" t="s">
        <v>37</v>
      </c>
      <c r="AF5" s="272" t="s">
        <v>93</v>
      </c>
    </row>
    <row r="6" spans="1:32" ht="15">
      <c r="A6" s="261">
        <v>45777.932450023145</v>
      </c>
      <c r="B6" s="174" t="s">
        <v>50</v>
      </c>
      <c r="C6" s="262">
        <v>3</v>
      </c>
      <c r="D6" s="262">
        <v>5</v>
      </c>
      <c r="E6" s="262">
        <v>4</v>
      </c>
      <c r="F6" s="262">
        <v>3</v>
      </c>
      <c r="G6" s="262">
        <v>4</v>
      </c>
      <c r="H6" s="262">
        <v>4</v>
      </c>
      <c r="I6" s="262">
        <v>1</v>
      </c>
      <c r="J6" s="262">
        <v>3</v>
      </c>
      <c r="K6" s="262">
        <v>1</v>
      </c>
      <c r="L6" s="262">
        <v>1</v>
      </c>
      <c r="M6" s="262" t="s">
        <v>83</v>
      </c>
      <c r="N6" s="262" t="s">
        <v>87</v>
      </c>
      <c r="O6" s="262" t="s">
        <v>60</v>
      </c>
      <c r="P6" s="262">
        <v>4</v>
      </c>
      <c r="Q6" s="262">
        <v>4</v>
      </c>
      <c r="R6" s="262">
        <v>4</v>
      </c>
      <c r="S6" s="262">
        <v>3</v>
      </c>
      <c r="T6" s="262">
        <v>4</v>
      </c>
      <c r="U6" s="262">
        <v>5</v>
      </c>
      <c r="V6" s="262">
        <v>5</v>
      </c>
      <c r="W6" s="262">
        <v>1</v>
      </c>
      <c r="X6" s="262">
        <v>2</v>
      </c>
      <c r="Y6" s="262">
        <v>5</v>
      </c>
      <c r="Z6" s="262">
        <v>9</v>
      </c>
      <c r="AA6" s="262" t="s">
        <v>100</v>
      </c>
      <c r="AB6" s="262" t="s">
        <v>53</v>
      </c>
      <c r="AC6" s="139" t="s">
        <v>92</v>
      </c>
      <c r="AD6" s="262" t="s">
        <v>45</v>
      </c>
      <c r="AE6" s="263" t="s">
        <v>37</v>
      </c>
      <c r="AF6" s="264" t="s">
        <v>38</v>
      </c>
    </row>
    <row r="7" spans="1:32" ht="15">
      <c r="A7" s="269">
        <v>45777.933529444446</v>
      </c>
      <c r="B7" s="174" t="s">
        <v>74</v>
      </c>
      <c r="C7" s="270">
        <v>1</v>
      </c>
      <c r="D7" s="270">
        <v>4</v>
      </c>
      <c r="E7" s="270">
        <v>3</v>
      </c>
      <c r="F7" s="270">
        <v>4</v>
      </c>
      <c r="G7" s="270">
        <v>1</v>
      </c>
      <c r="H7" s="270">
        <v>5</v>
      </c>
      <c r="I7" s="270">
        <v>2</v>
      </c>
      <c r="J7" s="270">
        <v>1</v>
      </c>
      <c r="K7" s="270">
        <v>4</v>
      </c>
      <c r="L7" s="270">
        <v>1</v>
      </c>
      <c r="M7" s="270" t="s">
        <v>57</v>
      </c>
      <c r="N7" s="270" t="s">
        <v>41</v>
      </c>
      <c r="O7" s="270" t="s">
        <v>60</v>
      </c>
      <c r="P7" s="270">
        <v>5</v>
      </c>
      <c r="Q7" s="270">
        <v>4</v>
      </c>
      <c r="R7" s="270">
        <v>3</v>
      </c>
      <c r="S7" s="270">
        <v>3</v>
      </c>
      <c r="T7" s="270">
        <v>5</v>
      </c>
      <c r="U7" s="270">
        <v>5</v>
      </c>
      <c r="V7" s="270">
        <v>2</v>
      </c>
      <c r="W7" s="270">
        <v>1</v>
      </c>
      <c r="X7" s="270">
        <v>3</v>
      </c>
      <c r="Y7" s="270">
        <v>2</v>
      </c>
      <c r="Z7" s="270">
        <v>4</v>
      </c>
      <c r="AA7" s="270" t="s">
        <v>100</v>
      </c>
      <c r="AB7" s="270" t="s">
        <v>105</v>
      </c>
      <c r="AC7" s="138" t="s">
        <v>123</v>
      </c>
      <c r="AD7" s="270" t="s">
        <v>136</v>
      </c>
      <c r="AE7" s="271" t="s">
        <v>37</v>
      </c>
      <c r="AF7" s="272" t="s">
        <v>38</v>
      </c>
    </row>
    <row r="8" spans="1:32" ht="15">
      <c r="A8" s="273">
        <v>45777.940278472219</v>
      </c>
      <c r="B8" s="173" t="s">
        <v>74</v>
      </c>
      <c r="C8" s="274">
        <v>3</v>
      </c>
      <c r="D8" s="274">
        <v>3</v>
      </c>
      <c r="E8" s="274">
        <v>5</v>
      </c>
      <c r="F8" s="274">
        <v>3</v>
      </c>
      <c r="G8" s="274">
        <v>2</v>
      </c>
      <c r="H8" s="274">
        <v>2</v>
      </c>
      <c r="I8" s="274">
        <v>1</v>
      </c>
      <c r="J8" s="274">
        <v>5</v>
      </c>
      <c r="K8" s="274">
        <v>3</v>
      </c>
      <c r="L8" s="274">
        <v>3</v>
      </c>
      <c r="M8" s="274" t="s">
        <v>86</v>
      </c>
      <c r="N8" s="274" t="s">
        <v>87</v>
      </c>
      <c r="O8" s="274" t="s">
        <v>60</v>
      </c>
      <c r="P8" s="274">
        <v>3</v>
      </c>
      <c r="Q8" s="274">
        <v>3</v>
      </c>
      <c r="R8" s="274">
        <v>2</v>
      </c>
      <c r="S8" s="274">
        <v>4</v>
      </c>
      <c r="T8" s="274">
        <v>3</v>
      </c>
      <c r="U8" s="274">
        <v>3</v>
      </c>
      <c r="V8" s="274">
        <v>5</v>
      </c>
      <c r="W8" s="274">
        <v>2</v>
      </c>
      <c r="X8" s="274">
        <v>5</v>
      </c>
      <c r="Y8" s="274">
        <v>4</v>
      </c>
      <c r="Z8" s="274">
        <v>7</v>
      </c>
      <c r="AA8" s="274" t="s">
        <v>100</v>
      </c>
      <c r="AB8" s="274" t="s">
        <v>105</v>
      </c>
      <c r="AC8" s="137" t="s">
        <v>107</v>
      </c>
      <c r="AD8" s="274" t="s">
        <v>140</v>
      </c>
      <c r="AE8" s="275" t="s">
        <v>37</v>
      </c>
      <c r="AF8" s="276" t="s">
        <v>38</v>
      </c>
    </row>
    <row r="9" spans="1:32" ht="15">
      <c r="A9" s="265">
        <v>45777.942637326385</v>
      </c>
      <c r="B9" s="173" t="s">
        <v>50</v>
      </c>
      <c r="C9" s="266">
        <v>1</v>
      </c>
      <c r="D9" s="266">
        <v>5</v>
      </c>
      <c r="E9" s="266">
        <v>5</v>
      </c>
      <c r="F9" s="266">
        <v>3</v>
      </c>
      <c r="G9" s="266">
        <v>3</v>
      </c>
      <c r="H9" s="266">
        <v>1</v>
      </c>
      <c r="I9" s="266">
        <v>1</v>
      </c>
      <c r="J9" s="266">
        <v>4</v>
      </c>
      <c r="K9" s="266">
        <v>5</v>
      </c>
      <c r="L9" s="266">
        <v>1</v>
      </c>
      <c r="M9" s="266" t="s">
        <v>86</v>
      </c>
      <c r="N9" s="266" t="s">
        <v>76</v>
      </c>
      <c r="O9" s="266" t="s">
        <v>60</v>
      </c>
      <c r="P9" s="266">
        <v>2</v>
      </c>
      <c r="Q9" s="266">
        <v>3</v>
      </c>
      <c r="R9" s="266">
        <v>5</v>
      </c>
      <c r="S9" s="266">
        <v>4</v>
      </c>
      <c r="T9" s="266">
        <v>4</v>
      </c>
      <c r="U9" s="266">
        <v>1</v>
      </c>
      <c r="V9" s="266">
        <v>5</v>
      </c>
      <c r="W9" s="266">
        <v>2</v>
      </c>
      <c r="X9" s="266">
        <v>3</v>
      </c>
      <c r="Y9" s="266">
        <v>4</v>
      </c>
      <c r="Z9" s="266">
        <v>3</v>
      </c>
      <c r="AA9" s="266" t="s">
        <v>100</v>
      </c>
      <c r="AB9" s="266" t="s">
        <v>105</v>
      </c>
      <c r="AC9" s="140" t="s">
        <v>99</v>
      </c>
      <c r="AD9" s="266" t="s">
        <v>82</v>
      </c>
      <c r="AE9" s="267" t="s">
        <v>37</v>
      </c>
      <c r="AF9" s="268" t="s">
        <v>38</v>
      </c>
    </row>
    <row r="10" spans="1:32" ht="15">
      <c r="A10" s="273">
        <v>45777.944372361111</v>
      </c>
      <c r="B10" s="173" t="s">
        <v>50</v>
      </c>
      <c r="C10" s="274">
        <v>4</v>
      </c>
      <c r="D10" s="274">
        <v>2</v>
      </c>
      <c r="E10" s="274">
        <v>3</v>
      </c>
      <c r="F10" s="274">
        <v>5</v>
      </c>
      <c r="G10" s="274">
        <v>1</v>
      </c>
      <c r="H10" s="274">
        <v>5</v>
      </c>
      <c r="I10" s="274">
        <v>4</v>
      </c>
      <c r="J10" s="274">
        <v>1</v>
      </c>
      <c r="K10" s="274">
        <v>4</v>
      </c>
      <c r="L10" s="274">
        <v>4</v>
      </c>
      <c r="M10" s="274" t="s">
        <v>40</v>
      </c>
      <c r="N10" s="274" t="s">
        <v>51</v>
      </c>
      <c r="O10" s="274" t="s">
        <v>60</v>
      </c>
      <c r="P10" s="274">
        <v>1</v>
      </c>
      <c r="Q10" s="274">
        <v>4</v>
      </c>
      <c r="R10" s="274">
        <v>4</v>
      </c>
      <c r="S10" s="274">
        <v>5</v>
      </c>
      <c r="T10" s="274">
        <v>3</v>
      </c>
      <c r="U10" s="274">
        <v>5</v>
      </c>
      <c r="V10" s="274">
        <v>2</v>
      </c>
      <c r="W10" s="274">
        <v>4</v>
      </c>
      <c r="X10" s="274">
        <v>2</v>
      </c>
      <c r="Y10" s="274">
        <v>1</v>
      </c>
      <c r="Z10" s="274">
        <v>8</v>
      </c>
      <c r="AA10" s="274" t="s">
        <v>100</v>
      </c>
      <c r="AB10" s="274" t="s">
        <v>105</v>
      </c>
      <c r="AC10" s="137" t="s">
        <v>142</v>
      </c>
      <c r="AD10" s="274" t="s">
        <v>108</v>
      </c>
      <c r="AE10" s="275" t="s">
        <v>37</v>
      </c>
      <c r="AF10" s="276" t="s">
        <v>38</v>
      </c>
    </row>
    <row r="11" spans="1:32" ht="15">
      <c r="A11" s="269">
        <v>45778.502273402773</v>
      </c>
      <c r="B11" s="174" t="s">
        <v>74</v>
      </c>
      <c r="C11" s="270">
        <v>1</v>
      </c>
      <c r="D11" s="270">
        <v>4</v>
      </c>
      <c r="E11" s="270">
        <v>3</v>
      </c>
      <c r="F11" s="270">
        <v>5</v>
      </c>
      <c r="G11" s="270">
        <v>1</v>
      </c>
      <c r="H11" s="270">
        <v>5</v>
      </c>
      <c r="I11" s="270">
        <v>4</v>
      </c>
      <c r="J11" s="270">
        <v>4</v>
      </c>
      <c r="K11" s="270">
        <v>2</v>
      </c>
      <c r="L11" s="270">
        <v>3</v>
      </c>
      <c r="M11" s="270" t="s">
        <v>40</v>
      </c>
      <c r="N11" s="270" t="s">
        <v>32</v>
      </c>
      <c r="O11" s="270" t="s">
        <v>60</v>
      </c>
      <c r="P11" s="270">
        <v>5</v>
      </c>
      <c r="Q11" s="270">
        <v>5</v>
      </c>
      <c r="R11" s="270">
        <v>4</v>
      </c>
      <c r="S11" s="270">
        <v>1</v>
      </c>
      <c r="T11" s="270">
        <v>5</v>
      </c>
      <c r="U11" s="270">
        <v>4</v>
      </c>
      <c r="V11" s="270">
        <v>1</v>
      </c>
      <c r="W11" s="270">
        <v>5</v>
      </c>
      <c r="X11" s="270">
        <v>5</v>
      </c>
      <c r="Y11" s="270">
        <v>2</v>
      </c>
      <c r="Z11" s="270">
        <v>5</v>
      </c>
      <c r="AA11" s="270" t="s">
        <v>100</v>
      </c>
      <c r="AB11" s="270" t="s">
        <v>141</v>
      </c>
      <c r="AC11" s="138" t="s">
        <v>142</v>
      </c>
      <c r="AD11" s="270" t="s">
        <v>143</v>
      </c>
      <c r="AE11" s="271" t="s">
        <v>37</v>
      </c>
      <c r="AF11" s="272" t="s">
        <v>38</v>
      </c>
    </row>
    <row r="12" spans="1:32">
      <c r="C12" s="287">
        <f>AVERAGE(C2:C11)</f>
        <v>2.2999999999999998</v>
      </c>
      <c r="D12" s="287">
        <f t="shared" ref="D12:Z12" si="0">AVERAGE(D2:D11)</f>
        <v>3.7</v>
      </c>
      <c r="E12" s="287">
        <f t="shared" si="0"/>
        <v>3.6</v>
      </c>
      <c r="F12" s="287">
        <f t="shared" si="0"/>
        <v>3.6</v>
      </c>
      <c r="G12" s="287">
        <f t="shared" si="0"/>
        <v>2.5</v>
      </c>
      <c r="H12" s="287">
        <f t="shared" si="0"/>
        <v>3.2</v>
      </c>
      <c r="I12" s="287">
        <f t="shared" si="0"/>
        <v>2.4</v>
      </c>
      <c r="J12" s="287">
        <f t="shared" si="0"/>
        <v>2.9</v>
      </c>
      <c r="K12" s="287">
        <f t="shared" si="0"/>
        <v>3</v>
      </c>
      <c r="L12" s="287">
        <f t="shared" si="0"/>
        <v>2.5</v>
      </c>
      <c r="P12" s="288">
        <f t="shared" si="0"/>
        <v>3.2</v>
      </c>
      <c r="Q12" s="288">
        <f t="shared" si="0"/>
        <v>3.5</v>
      </c>
      <c r="R12" s="288">
        <f t="shared" si="0"/>
        <v>3.6</v>
      </c>
      <c r="S12" s="288">
        <f t="shared" si="0"/>
        <v>3.1</v>
      </c>
      <c r="T12" s="288">
        <f t="shared" si="0"/>
        <v>3.7</v>
      </c>
      <c r="U12" s="288">
        <f t="shared" si="0"/>
        <v>3.6</v>
      </c>
      <c r="V12" s="288">
        <f t="shared" si="0"/>
        <v>3.1</v>
      </c>
      <c r="W12" s="288">
        <f t="shared" si="0"/>
        <v>2.8</v>
      </c>
      <c r="X12" s="288">
        <f t="shared" si="0"/>
        <v>3.2</v>
      </c>
      <c r="Y12" s="288">
        <f t="shared" si="0"/>
        <v>3</v>
      </c>
      <c r="Z12" s="141">
        <f t="shared" si="0"/>
        <v>5.4</v>
      </c>
    </row>
    <row r="16" spans="1:32" ht="42">
      <c r="C16" s="280" t="s">
        <v>564</v>
      </c>
      <c r="D16" s="281" t="s">
        <v>565</v>
      </c>
      <c r="E16" s="281" t="s">
        <v>453</v>
      </c>
    </row>
    <row r="17" spans="3:5" ht="21">
      <c r="C17" s="282" t="s">
        <v>427</v>
      </c>
      <c r="D17" s="285">
        <v>2.2999999999999998</v>
      </c>
      <c r="E17" s="286">
        <v>3.2</v>
      </c>
    </row>
    <row r="18" spans="3:5" ht="21">
      <c r="C18" s="282" t="s">
        <v>428</v>
      </c>
      <c r="D18" s="285">
        <v>3.7</v>
      </c>
      <c r="E18" s="286">
        <v>3.5</v>
      </c>
    </row>
    <row r="19" spans="3:5" ht="21">
      <c r="C19" s="282" t="s">
        <v>429</v>
      </c>
      <c r="D19" s="285">
        <v>3.6</v>
      </c>
      <c r="E19" s="286">
        <v>3.6</v>
      </c>
    </row>
    <row r="20" spans="3:5" ht="21">
      <c r="C20" s="282" t="s">
        <v>566</v>
      </c>
      <c r="D20" s="285">
        <v>3.6</v>
      </c>
      <c r="E20" s="286">
        <v>3.1</v>
      </c>
    </row>
    <row r="21" spans="3:5" ht="21">
      <c r="C21" s="282" t="s">
        <v>432</v>
      </c>
      <c r="D21" s="285">
        <v>2.5</v>
      </c>
      <c r="E21" s="286">
        <v>3.7</v>
      </c>
    </row>
    <row r="22" spans="3:5" ht="21">
      <c r="C22" s="282" t="s">
        <v>567</v>
      </c>
      <c r="D22" s="285">
        <v>3.2</v>
      </c>
      <c r="E22" s="286">
        <v>3.6</v>
      </c>
    </row>
    <row r="23" spans="3:5" ht="21">
      <c r="C23" s="282" t="s">
        <v>568</v>
      </c>
      <c r="D23" s="285">
        <v>2.4</v>
      </c>
      <c r="E23" s="286">
        <v>3.1</v>
      </c>
    </row>
    <row r="24" spans="3:5" ht="21">
      <c r="C24" s="282" t="s">
        <v>500</v>
      </c>
      <c r="D24" s="285">
        <v>2.9</v>
      </c>
      <c r="E24" s="286">
        <v>2.8</v>
      </c>
    </row>
    <row r="25" spans="3:5" ht="21">
      <c r="C25" s="282" t="s">
        <v>569</v>
      </c>
      <c r="D25" s="285">
        <v>3</v>
      </c>
      <c r="E25" s="286">
        <v>3.2</v>
      </c>
    </row>
    <row r="26" spans="3:5" ht="21">
      <c r="C26" s="282" t="s">
        <v>570</v>
      </c>
      <c r="D26" s="285">
        <v>2.5</v>
      </c>
      <c r="E26" s="286">
        <v>3</v>
      </c>
    </row>
  </sheetData>
  <hyperlinks>
    <hyperlink ref="AC6" r:id="rId1" xr:uid="{50185693-BB59-4B00-929B-91DE5935DEB0}"/>
    <hyperlink ref="AC7" r:id="rId2" xr:uid="{E4184DC4-D478-4AAC-BDB2-63B9EE3F1F37}"/>
    <hyperlink ref="AC8" r:id="rId3" xr:uid="{BD2E9A66-81FC-480B-86D9-9182043A867D}"/>
    <hyperlink ref="AC9" r:id="rId4" xr:uid="{802DA118-854B-4D67-8CFC-43EC209BB15F}"/>
    <hyperlink ref="AC10" r:id="rId5" xr:uid="{0CE94BFE-0135-4BD6-AE17-EE8F6247E278}"/>
    <hyperlink ref="AC11" r:id="rId6" xr:uid="{B5C441E2-D7E4-4054-AE97-DBC45D05ED39}"/>
  </hyperlinks>
  <pageMargins left="0.7" right="0.7" top="0.75" bottom="0.75" header="0.3" footer="0.3"/>
  <drawing r:id="rId7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DAC10-9FD8-4A3E-91F0-451E0484938F}">
  <dimension ref="A1:AF21"/>
  <sheetViews>
    <sheetView topLeftCell="A8" workbookViewId="0">
      <selection activeCell="I12" sqref="I12"/>
    </sheetView>
  </sheetViews>
  <sheetFormatPr defaultRowHeight="13.2"/>
  <cols>
    <col min="1" max="1" width="14.109375" customWidth="1"/>
    <col min="3" max="3" width="24.109375" customWidth="1"/>
    <col min="4" max="4" width="14.5546875" customWidth="1"/>
    <col min="5" max="5" width="16.44140625" customWidth="1"/>
  </cols>
  <sheetData>
    <row r="1" spans="1:32" ht="61.2" customHeight="1">
      <c r="A1" s="241" t="s">
        <v>0</v>
      </c>
      <c r="B1" s="277" t="s">
        <v>1</v>
      </c>
      <c r="C1" s="239" t="s">
        <v>2</v>
      </c>
      <c r="D1" s="239" t="s">
        <v>3</v>
      </c>
      <c r="E1" s="239" t="s">
        <v>4</v>
      </c>
      <c r="F1" s="239" t="s">
        <v>5</v>
      </c>
      <c r="G1" s="239" t="s">
        <v>6</v>
      </c>
      <c r="H1" s="239" t="s">
        <v>7</v>
      </c>
      <c r="I1" s="239" t="s">
        <v>8</v>
      </c>
      <c r="J1" s="239" t="s">
        <v>9</v>
      </c>
      <c r="K1" s="239" t="s">
        <v>10</v>
      </c>
      <c r="L1" s="239" t="s">
        <v>11</v>
      </c>
      <c r="M1" s="239" t="s">
        <v>557</v>
      </c>
      <c r="N1" s="239" t="s">
        <v>556</v>
      </c>
      <c r="O1" s="277" t="s">
        <v>14</v>
      </c>
      <c r="P1" s="283" t="s">
        <v>15</v>
      </c>
      <c r="Q1" s="283" t="s">
        <v>571</v>
      </c>
      <c r="R1" s="239" t="s">
        <v>16</v>
      </c>
      <c r="S1" s="239" t="s">
        <v>17</v>
      </c>
      <c r="T1" s="239" t="s">
        <v>18</v>
      </c>
      <c r="U1" s="239" t="s">
        <v>19</v>
      </c>
      <c r="V1" s="239" t="s">
        <v>20</v>
      </c>
      <c r="W1" s="239" t="s">
        <v>21</v>
      </c>
      <c r="X1" s="239" t="s">
        <v>22</v>
      </c>
      <c r="Y1" s="239" t="s">
        <v>23</v>
      </c>
      <c r="Z1" s="239" t="s">
        <v>555</v>
      </c>
      <c r="AA1" s="239" t="s">
        <v>554</v>
      </c>
      <c r="AB1" s="277" t="s">
        <v>26</v>
      </c>
      <c r="AC1" s="239" t="s">
        <v>553</v>
      </c>
      <c r="AD1" s="239" t="s">
        <v>552</v>
      </c>
      <c r="AE1" s="238" t="s">
        <v>551</v>
      </c>
      <c r="AF1" s="237" t="s">
        <v>38</v>
      </c>
    </row>
    <row r="2" spans="1:32" ht="15">
      <c r="A2" s="273">
        <v>45772.56819244213</v>
      </c>
      <c r="B2" s="173" t="s">
        <v>50</v>
      </c>
      <c r="C2" s="274">
        <v>5</v>
      </c>
      <c r="D2" s="274">
        <v>5</v>
      </c>
      <c r="E2" s="274">
        <v>4</v>
      </c>
      <c r="F2" s="274">
        <v>5</v>
      </c>
      <c r="G2" s="274">
        <v>4</v>
      </c>
      <c r="H2" s="274">
        <v>5</v>
      </c>
      <c r="I2" s="274">
        <v>3</v>
      </c>
      <c r="J2" s="274">
        <v>3</v>
      </c>
      <c r="K2" s="274">
        <v>4</v>
      </c>
      <c r="L2" s="274">
        <v>3</v>
      </c>
      <c r="M2" s="274" t="s">
        <v>31</v>
      </c>
      <c r="N2" s="274" t="s">
        <v>76</v>
      </c>
      <c r="O2" s="274" t="s">
        <v>77</v>
      </c>
      <c r="P2" s="274">
        <v>2</v>
      </c>
      <c r="Q2" s="274">
        <v>3</v>
      </c>
      <c r="R2" s="274">
        <v>4</v>
      </c>
      <c r="S2" s="274">
        <v>4</v>
      </c>
      <c r="T2" s="274">
        <v>4</v>
      </c>
      <c r="U2" s="274">
        <v>5</v>
      </c>
      <c r="V2" s="274">
        <v>4</v>
      </c>
      <c r="W2" s="274">
        <v>5</v>
      </c>
      <c r="X2" s="274">
        <v>5</v>
      </c>
      <c r="Y2" s="274">
        <v>5</v>
      </c>
      <c r="Z2" s="274">
        <v>9</v>
      </c>
      <c r="AA2" s="274"/>
      <c r="AB2" s="274" t="s">
        <v>68</v>
      </c>
      <c r="AC2" s="274"/>
      <c r="AD2" s="274" t="s">
        <v>36</v>
      </c>
      <c r="AE2" s="275" t="s">
        <v>37</v>
      </c>
      <c r="AF2" s="276" t="s">
        <v>38</v>
      </c>
    </row>
    <row r="3" spans="1:32" ht="15">
      <c r="A3" s="265">
        <v>45775.920778796295</v>
      </c>
      <c r="B3" s="173" t="s">
        <v>50</v>
      </c>
      <c r="C3" s="266">
        <v>5</v>
      </c>
      <c r="D3" s="266">
        <v>5</v>
      </c>
      <c r="E3" s="266">
        <v>5</v>
      </c>
      <c r="F3" s="266">
        <v>5</v>
      </c>
      <c r="G3" s="266">
        <v>3</v>
      </c>
      <c r="H3" s="266">
        <v>4</v>
      </c>
      <c r="I3" s="266">
        <v>3</v>
      </c>
      <c r="J3" s="266">
        <v>4</v>
      </c>
      <c r="K3" s="266">
        <v>4</v>
      </c>
      <c r="L3" s="266">
        <v>5</v>
      </c>
      <c r="M3" s="266" t="s">
        <v>31</v>
      </c>
      <c r="N3" s="266" t="s">
        <v>32</v>
      </c>
      <c r="O3" s="266" t="s">
        <v>77</v>
      </c>
      <c r="P3" s="266">
        <v>3</v>
      </c>
      <c r="Q3" s="266">
        <v>3</v>
      </c>
      <c r="R3" s="266">
        <v>3</v>
      </c>
      <c r="S3" s="266">
        <v>3</v>
      </c>
      <c r="T3" s="266">
        <v>3</v>
      </c>
      <c r="U3" s="266">
        <v>3</v>
      </c>
      <c r="V3" s="266">
        <v>3</v>
      </c>
      <c r="W3" s="266">
        <v>3</v>
      </c>
      <c r="X3" s="266">
        <v>3</v>
      </c>
      <c r="Y3" s="266">
        <v>3</v>
      </c>
      <c r="Z3" s="266">
        <v>5</v>
      </c>
      <c r="AA3" s="123"/>
      <c r="AB3" s="266" t="s">
        <v>132</v>
      </c>
      <c r="AC3" s="266" t="s">
        <v>133</v>
      </c>
      <c r="AD3" s="266" t="s">
        <v>36</v>
      </c>
      <c r="AE3" s="267" t="s">
        <v>37</v>
      </c>
      <c r="AF3" s="268" t="s">
        <v>38</v>
      </c>
    </row>
    <row r="4" spans="1:32" ht="15">
      <c r="A4" s="273">
        <v>45777.922609398149</v>
      </c>
      <c r="B4" s="173" t="s">
        <v>74</v>
      </c>
      <c r="C4" s="274">
        <v>3</v>
      </c>
      <c r="D4" s="274">
        <v>3</v>
      </c>
      <c r="E4" s="274">
        <v>2</v>
      </c>
      <c r="F4" s="274">
        <v>3</v>
      </c>
      <c r="G4" s="274">
        <v>2</v>
      </c>
      <c r="H4" s="274">
        <v>1</v>
      </c>
      <c r="I4" s="274">
        <v>5</v>
      </c>
      <c r="J4" s="274">
        <v>3</v>
      </c>
      <c r="K4" s="274">
        <v>4</v>
      </c>
      <c r="L4" s="274">
        <v>4</v>
      </c>
      <c r="M4" s="274" t="s">
        <v>40</v>
      </c>
      <c r="N4" s="274" t="s">
        <v>41</v>
      </c>
      <c r="O4" s="274" t="s">
        <v>77</v>
      </c>
      <c r="P4" s="274">
        <v>2</v>
      </c>
      <c r="Q4" s="274">
        <v>4</v>
      </c>
      <c r="R4" s="274">
        <v>3</v>
      </c>
      <c r="S4" s="274">
        <v>2</v>
      </c>
      <c r="T4" s="274">
        <v>5</v>
      </c>
      <c r="U4" s="274">
        <v>4</v>
      </c>
      <c r="V4" s="274">
        <v>2</v>
      </c>
      <c r="W4" s="274">
        <v>4</v>
      </c>
      <c r="X4" s="274">
        <v>2</v>
      </c>
      <c r="Y4" s="274">
        <v>3</v>
      </c>
      <c r="Z4" s="274">
        <v>8</v>
      </c>
      <c r="AA4" s="274" t="s">
        <v>100</v>
      </c>
      <c r="AB4" s="274" t="s">
        <v>104</v>
      </c>
      <c r="AC4" s="137" t="s">
        <v>48</v>
      </c>
      <c r="AD4" s="274" t="s">
        <v>36</v>
      </c>
      <c r="AE4" s="275" t="s">
        <v>49</v>
      </c>
      <c r="AF4" s="276" t="s">
        <v>46</v>
      </c>
    </row>
    <row r="5" spans="1:32" ht="15">
      <c r="A5" s="265">
        <v>45777.932997800926</v>
      </c>
      <c r="B5" s="173" t="s">
        <v>50</v>
      </c>
      <c r="C5" s="266">
        <v>3</v>
      </c>
      <c r="D5" s="266">
        <v>4</v>
      </c>
      <c r="E5" s="266">
        <v>2</v>
      </c>
      <c r="F5" s="266">
        <v>5</v>
      </c>
      <c r="G5" s="266">
        <v>1</v>
      </c>
      <c r="H5" s="266">
        <v>4</v>
      </c>
      <c r="I5" s="266">
        <v>1</v>
      </c>
      <c r="J5" s="266">
        <v>2</v>
      </c>
      <c r="K5" s="266">
        <v>5</v>
      </c>
      <c r="L5" s="266">
        <v>4</v>
      </c>
      <c r="M5" s="266" t="s">
        <v>86</v>
      </c>
      <c r="N5" s="266" t="s">
        <v>41</v>
      </c>
      <c r="O5" s="266" t="s">
        <v>77</v>
      </c>
      <c r="P5" s="266">
        <v>2</v>
      </c>
      <c r="Q5" s="266">
        <v>4</v>
      </c>
      <c r="R5" s="266">
        <v>2</v>
      </c>
      <c r="S5" s="266">
        <v>3</v>
      </c>
      <c r="T5" s="266">
        <v>1</v>
      </c>
      <c r="U5" s="266">
        <v>3</v>
      </c>
      <c r="V5" s="266">
        <v>2</v>
      </c>
      <c r="W5" s="266">
        <v>3</v>
      </c>
      <c r="X5" s="266">
        <v>1</v>
      </c>
      <c r="Y5" s="266">
        <v>3</v>
      </c>
      <c r="Z5" s="266">
        <v>0</v>
      </c>
      <c r="AA5" s="266" t="s">
        <v>100</v>
      </c>
      <c r="AB5" s="266" t="s">
        <v>105</v>
      </c>
      <c r="AC5" s="140" t="s">
        <v>99</v>
      </c>
      <c r="AD5" s="266" t="s">
        <v>36</v>
      </c>
      <c r="AE5" s="267" t="s">
        <v>49</v>
      </c>
      <c r="AF5" s="268" t="s">
        <v>38</v>
      </c>
    </row>
    <row r="6" spans="1:32" ht="15">
      <c r="A6" s="261">
        <v>45777.937170590274</v>
      </c>
      <c r="B6" s="174" t="s">
        <v>50</v>
      </c>
      <c r="C6" s="262">
        <v>3</v>
      </c>
      <c r="D6" s="262">
        <v>1</v>
      </c>
      <c r="E6" s="262">
        <v>4</v>
      </c>
      <c r="F6" s="262">
        <v>3</v>
      </c>
      <c r="G6" s="262">
        <v>1</v>
      </c>
      <c r="H6" s="262">
        <v>4</v>
      </c>
      <c r="I6" s="262">
        <v>1</v>
      </c>
      <c r="J6" s="262">
        <v>5</v>
      </c>
      <c r="K6" s="262">
        <v>3</v>
      </c>
      <c r="L6" s="262">
        <v>4</v>
      </c>
      <c r="M6" s="262" t="s">
        <v>83</v>
      </c>
      <c r="N6" s="262" t="s">
        <v>41</v>
      </c>
      <c r="O6" s="262" t="s">
        <v>77</v>
      </c>
      <c r="P6" s="262">
        <v>3</v>
      </c>
      <c r="Q6" s="262">
        <v>4</v>
      </c>
      <c r="R6" s="262">
        <v>4</v>
      </c>
      <c r="S6" s="262">
        <v>5</v>
      </c>
      <c r="T6" s="262">
        <v>2</v>
      </c>
      <c r="U6" s="262">
        <v>3</v>
      </c>
      <c r="V6" s="262">
        <v>4</v>
      </c>
      <c r="W6" s="262">
        <v>2</v>
      </c>
      <c r="X6" s="262">
        <v>1</v>
      </c>
      <c r="Y6" s="262">
        <v>5</v>
      </c>
      <c r="Z6" s="262">
        <v>0</v>
      </c>
      <c r="AA6" s="262" t="s">
        <v>100</v>
      </c>
      <c r="AB6" s="262" t="s">
        <v>141</v>
      </c>
      <c r="AC6" s="139" t="s">
        <v>142</v>
      </c>
      <c r="AD6" s="262" t="s">
        <v>108</v>
      </c>
      <c r="AE6" s="263" t="s">
        <v>49</v>
      </c>
      <c r="AF6" s="264" t="s">
        <v>38</v>
      </c>
    </row>
    <row r="7" spans="1:32" ht="15">
      <c r="A7" s="265">
        <v>45778.505260300924</v>
      </c>
      <c r="B7" s="173" t="s">
        <v>74</v>
      </c>
      <c r="C7" s="266">
        <v>5</v>
      </c>
      <c r="D7" s="266">
        <v>4</v>
      </c>
      <c r="E7" s="266">
        <v>4</v>
      </c>
      <c r="F7" s="266">
        <v>4</v>
      </c>
      <c r="G7" s="266">
        <v>1</v>
      </c>
      <c r="H7" s="266">
        <v>1</v>
      </c>
      <c r="I7" s="266">
        <v>4</v>
      </c>
      <c r="J7" s="266">
        <v>3</v>
      </c>
      <c r="K7" s="266">
        <v>1</v>
      </c>
      <c r="L7" s="266">
        <v>3</v>
      </c>
      <c r="M7" s="266" t="s">
        <v>83</v>
      </c>
      <c r="N7" s="266" t="s">
        <v>87</v>
      </c>
      <c r="O7" s="266" t="s">
        <v>77</v>
      </c>
      <c r="P7" s="266">
        <v>5</v>
      </c>
      <c r="Q7" s="266">
        <v>3</v>
      </c>
      <c r="R7" s="266">
        <v>2</v>
      </c>
      <c r="S7" s="266">
        <v>4</v>
      </c>
      <c r="T7" s="266">
        <v>5</v>
      </c>
      <c r="U7" s="266">
        <v>1</v>
      </c>
      <c r="V7" s="266">
        <v>3</v>
      </c>
      <c r="W7" s="266">
        <v>3</v>
      </c>
      <c r="X7" s="266">
        <v>3</v>
      </c>
      <c r="Y7" s="266">
        <v>4</v>
      </c>
      <c r="Z7" s="266">
        <v>2</v>
      </c>
      <c r="AA7" s="266" t="s">
        <v>100</v>
      </c>
      <c r="AB7" s="266" t="s">
        <v>73</v>
      </c>
      <c r="AC7" s="140" t="s">
        <v>99</v>
      </c>
      <c r="AD7" s="266" t="s">
        <v>136</v>
      </c>
      <c r="AE7" s="267" t="s">
        <v>37</v>
      </c>
      <c r="AF7" s="268" t="s">
        <v>38</v>
      </c>
    </row>
    <row r="8" spans="1:32">
      <c r="C8" s="287">
        <f>AVERAGE(C2:C7)</f>
        <v>4</v>
      </c>
      <c r="D8" s="287">
        <f t="shared" ref="D8:Z8" si="0">AVERAGE(D2:D7)</f>
        <v>3.6666666666666665</v>
      </c>
      <c r="E8" s="287">
        <f t="shared" si="0"/>
        <v>3.5</v>
      </c>
      <c r="F8" s="287">
        <f t="shared" si="0"/>
        <v>4.166666666666667</v>
      </c>
      <c r="G8" s="287">
        <f t="shared" si="0"/>
        <v>2</v>
      </c>
      <c r="H8" s="287">
        <f t="shared" si="0"/>
        <v>3.1666666666666665</v>
      </c>
      <c r="I8" s="287">
        <f t="shared" si="0"/>
        <v>2.8333333333333335</v>
      </c>
      <c r="J8" s="287">
        <f t="shared" si="0"/>
        <v>3.3333333333333335</v>
      </c>
      <c r="K8" s="287">
        <f t="shared" si="0"/>
        <v>3.5</v>
      </c>
      <c r="L8" s="287">
        <f t="shared" si="0"/>
        <v>3.8333333333333335</v>
      </c>
      <c r="P8" s="288">
        <f t="shared" si="0"/>
        <v>2.8333333333333335</v>
      </c>
      <c r="Q8" s="288">
        <f t="shared" si="0"/>
        <v>3.5</v>
      </c>
      <c r="R8" s="288">
        <f t="shared" si="0"/>
        <v>3</v>
      </c>
      <c r="S8" s="288">
        <f t="shared" si="0"/>
        <v>3.5</v>
      </c>
      <c r="T8" s="288">
        <f t="shared" si="0"/>
        <v>3.3333333333333335</v>
      </c>
      <c r="U8" s="288">
        <f t="shared" si="0"/>
        <v>3.1666666666666665</v>
      </c>
      <c r="V8" s="288">
        <f t="shared" si="0"/>
        <v>3</v>
      </c>
      <c r="W8" s="288">
        <f t="shared" si="0"/>
        <v>3.3333333333333335</v>
      </c>
      <c r="X8" s="288">
        <f t="shared" si="0"/>
        <v>2.5</v>
      </c>
      <c r="Y8" s="288">
        <f t="shared" si="0"/>
        <v>3.8333333333333335</v>
      </c>
      <c r="Z8" s="141">
        <f t="shared" si="0"/>
        <v>4</v>
      </c>
    </row>
    <row r="11" spans="1:32" ht="42">
      <c r="C11" s="280" t="s">
        <v>564</v>
      </c>
      <c r="D11" s="281" t="s">
        <v>565</v>
      </c>
      <c r="E11" s="281" t="s">
        <v>453</v>
      </c>
    </row>
    <row r="12" spans="1:32" ht="21">
      <c r="C12" s="282" t="s">
        <v>427</v>
      </c>
      <c r="D12" s="285">
        <v>4</v>
      </c>
      <c r="E12" s="294">
        <v>2.8333333333333335</v>
      </c>
    </row>
    <row r="13" spans="1:32" ht="21">
      <c r="C13" s="282" t="s">
        <v>428</v>
      </c>
      <c r="D13" s="285">
        <v>3.6666666666666665</v>
      </c>
      <c r="E13" s="294">
        <v>3.5</v>
      </c>
    </row>
    <row r="14" spans="1:32" ht="21">
      <c r="C14" s="282" t="s">
        <v>429</v>
      </c>
      <c r="D14" s="285">
        <v>3.5</v>
      </c>
      <c r="E14" s="294">
        <v>3</v>
      </c>
    </row>
    <row r="15" spans="1:32" ht="21">
      <c r="C15" s="282" t="s">
        <v>566</v>
      </c>
      <c r="D15" s="285">
        <v>4.166666666666667</v>
      </c>
      <c r="E15" s="294">
        <v>3.5</v>
      </c>
    </row>
    <row r="16" spans="1:32" ht="21">
      <c r="C16" s="282" t="s">
        <v>432</v>
      </c>
      <c r="D16" s="285">
        <v>2</v>
      </c>
      <c r="E16" s="294">
        <v>3.3333333333333335</v>
      </c>
    </row>
    <row r="17" spans="3:5" ht="21">
      <c r="C17" s="282" t="s">
        <v>567</v>
      </c>
      <c r="D17" s="285">
        <v>3.1666666666666665</v>
      </c>
      <c r="E17" s="294">
        <v>3.1666666666666665</v>
      </c>
    </row>
    <row r="18" spans="3:5" ht="21">
      <c r="C18" s="282" t="s">
        <v>568</v>
      </c>
      <c r="D18" s="285">
        <v>2.8333333333333335</v>
      </c>
      <c r="E18" s="294">
        <v>3</v>
      </c>
    </row>
    <row r="19" spans="3:5" ht="21">
      <c r="C19" s="282" t="s">
        <v>500</v>
      </c>
      <c r="D19" s="285">
        <v>3.3333333333333335</v>
      </c>
      <c r="E19" s="294">
        <v>3.3333333333333335</v>
      </c>
    </row>
    <row r="20" spans="3:5" ht="21">
      <c r="C20" s="282" t="s">
        <v>569</v>
      </c>
      <c r="D20" s="285">
        <v>3.5</v>
      </c>
      <c r="E20" s="294">
        <v>2.5</v>
      </c>
    </row>
    <row r="21" spans="3:5" ht="21">
      <c r="C21" s="282" t="s">
        <v>570</v>
      </c>
      <c r="D21" s="285">
        <v>3.8333333333333335</v>
      </c>
      <c r="E21" s="294">
        <v>3.8333333333333335</v>
      </c>
    </row>
  </sheetData>
  <hyperlinks>
    <hyperlink ref="AC4" r:id="rId1" xr:uid="{3DDED2EE-4444-421A-A0FC-44629C131C50}"/>
    <hyperlink ref="AC5" r:id="rId2" xr:uid="{0F1E7D7A-EB3D-4F59-B45E-CA2F6B091020}"/>
    <hyperlink ref="AC6" r:id="rId3" xr:uid="{EE9E0A2F-443D-4E6D-AF0D-4B337366AA77}"/>
    <hyperlink ref="AC7" r:id="rId4" xr:uid="{9CA1D065-56F9-4C12-8D92-E1C4E3C61E24}"/>
  </hyperlinks>
  <pageMargins left="0.7" right="0.7" top="0.75" bottom="0.75" header="0.3" footer="0.3"/>
  <drawing r:id="rId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3E0B2-B950-4636-849C-6F685C31F329}">
  <dimension ref="A1:AH32"/>
  <sheetViews>
    <sheetView topLeftCell="K1" zoomScale="74" zoomScaleNormal="130" workbookViewId="0">
      <selection activeCell="AA15" sqref="AA15"/>
    </sheetView>
  </sheetViews>
  <sheetFormatPr defaultRowHeight="13.2"/>
  <cols>
    <col min="3" max="3" width="13.6640625" customWidth="1"/>
    <col min="4" max="4" width="15.33203125" customWidth="1"/>
    <col min="5" max="5" width="10.21875" customWidth="1"/>
    <col min="6" max="6" width="11.21875" customWidth="1"/>
    <col min="10" max="10" width="15" customWidth="1"/>
    <col min="11" max="11" width="12.109375" customWidth="1"/>
  </cols>
  <sheetData>
    <row r="1" spans="1:34">
      <c r="A1" s="337" t="s">
        <v>33</v>
      </c>
      <c r="B1" s="338"/>
      <c r="C1" s="338"/>
      <c r="D1" s="338"/>
      <c r="E1" s="338"/>
      <c r="F1" s="338"/>
      <c r="H1" s="339" t="s">
        <v>578</v>
      </c>
      <c r="I1" s="339"/>
      <c r="J1" s="339"/>
      <c r="K1" s="339"/>
      <c r="L1" s="339"/>
      <c r="M1" s="339"/>
      <c r="O1" s="340" t="s">
        <v>579</v>
      </c>
      <c r="P1" s="341"/>
      <c r="Q1" s="341"/>
      <c r="R1" s="341"/>
      <c r="S1" s="341"/>
      <c r="T1" s="341"/>
      <c r="V1" s="342" t="s">
        <v>452</v>
      </c>
      <c r="W1" s="343"/>
      <c r="X1" s="343"/>
      <c r="Y1" s="343"/>
      <c r="Z1" s="343"/>
      <c r="AA1" s="343"/>
      <c r="AC1" s="344" t="s">
        <v>451</v>
      </c>
      <c r="AD1" s="345"/>
      <c r="AE1" s="345"/>
      <c r="AF1" s="345"/>
      <c r="AG1" s="345"/>
      <c r="AH1" s="345"/>
    </row>
    <row r="2" spans="1:34">
      <c r="A2" s="262">
        <v>6</v>
      </c>
      <c r="H2" s="274">
        <v>8</v>
      </c>
      <c r="O2">
        <v>5</v>
      </c>
      <c r="V2" s="274">
        <v>9</v>
      </c>
      <c r="AC2" s="274">
        <v>10</v>
      </c>
    </row>
    <row r="3" spans="1:34" ht="26.4">
      <c r="A3" s="266">
        <v>5</v>
      </c>
      <c r="C3" s="295" t="s">
        <v>572</v>
      </c>
      <c r="D3" s="295" t="s">
        <v>573</v>
      </c>
      <c r="E3" s="295" t="s">
        <v>574</v>
      </c>
      <c r="F3" s="296" t="s">
        <v>575</v>
      </c>
      <c r="H3" s="270">
        <v>8</v>
      </c>
      <c r="J3" s="295" t="s">
        <v>572</v>
      </c>
      <c r="K3" s="295" t="s">
        <v>573</v>
      </c>
      <c r="L3" s="295" t="s">
        <v>574</v>
      </c>
      <c r="M3" s="296" t="s">
        <v>575</v>
      </c>
      <c r="O3">
        <v>6</v>
      </c>
      <c r="Q3" s="295" t="s">
        <v>572</v>
      </c>
      <c r="R3" s="295" t="s">
        <v>573</v>
      </c>
      <c r="S3" s="295" t="s">
        <v>574</v>
      </c>
      <c r="T3" s="296" t="s">
        <v>575</v>
      </c>
      <c r="V3" s="270">
        <v>7</v>
      </c>
      <c r="X3" s="295" t="s">
        <v>572</v>
      </c>
      <c r="Y3" s="295" t="s">
        <v>573</v>
      </c>
      <c r="Z3" s="295" t="s">
        <v>574</v>
      </c>
      <c r="AA3" s="296" t="s">
        <v>575</v>
      </c>
      <c r="AC3" s="270">
        <v>7</v>
      </c>
      <c r="AE3" s="295" t="s">
        <v>572</v>
      </c>
      <c r="AF3" s="295" t="s">
        <v>573</v>
      </c>
      <c r="AG3" s="295" t="s">
        <v>574</v>
      </c>
      <c r="AH3" s="296" t="s">
        <v>575</v>
      </c>
    </row>
    <row r="4" spans="1:34">
      <c r="A4" s="262"/>
      <c r="C4">
        <f>COUNTIF(A:A,9)+COUNTIF(A:A,10)</f>
        <v>3</v>
      </c>
      <c r="D4">
        <f>COUNTIF(A:A,7)+COUNTIF(A:A,8)</f>
        <v>8</v>
      </c>
      <c r="E4">
        <f>COUNTIFS(A:A,"&gt;=0",A:A,"&lt;=6")</f>
        <v>19</v>
      </c>
      <c r="F4" s="141">
        <f>SUM(C4:E4)</f>
        <v>30</v>
      </c>
      <c r="H4" s="274">
        <v>0</v>
      </c>
      <c r="J4">
        <f>COUNTIF(H:H,9)+COUNTIF(H:H,10)</f>
        <v>1</v>
      </c>
      <c r="K4">
        <f>COUNTIF(H:H,7)+COUNTIF(H:H,8)</f>
        <v>12</v>
      </c>
      <c r="L4">
        <f>COUNTIFS(H:H,"&gt;=0",H:H,"&lt;=6")</f>
        <v>7</v>
      </c>
      <c r="M4" s="141">
        <f>SUM(J4:L4)</f>
        <v>20</v>
      </c>
      <c r="O4">
        <v>3</v>
      </c>
      <c r="Q4">
        <f>COUNTIF(O:O,9)+COUNTIF(O:O,10)</f>
        <v>1</v>
      </c>
      <c r="R4">
        <f>COUNTIF(O:O,7)+COUNTIF(O:O,8)</f>
        <v>2</v>
      </c>
      <c r="S4">
        <f>COUNTIFS(O:O,"&gt;=0",O:O,"&lt;=6")</f>
        <v>7</v>
      </c>
      <c r="T4" s="141">
        <f>SUM(Q4:S4)</f>
        <v>10</v>
      </c>
      <c r="V4" s="262">
        <v>6</v>
      </c>
      <c r="X4">
        <f>COUNTIF(V:V,9)+COUNTIF(V:V,10)</f>
        <v>2</v>
      </c>
      <c r="Y4">
        <f>COUNTIF(V:V,7)+COUNTIF(V:V,8)</f>
        <v>1</v>
      </c>
      <c r="Z4">
        <f>COUNTIFS(V:V,"&gt;=0",V:V,"&lt;=6")</f>
        <v>9</v>
      </c>
      <c r="AA4" s="141">
        <f>SUM(X4:Z4)</f>
        <v>12</v>
      </c>
      <c r="AC4" s="274">
        <v>2</v>
      </c>
      <c r="AE4">
        <f>COUNTIF(AC:AC,9)+COUNTIF(AC:AC,10)</f>
        <v>1</v>
      </c>
      <c r="AF4">
        <f>COUNTIF(AC:AC,7)+COUNTIF(AC:AC,8)</f>
        <v>1</v>
      </c>
      <c r="AG4">
        <f>COUNTIFS(AC:AC,"&gt;=0",AC:AC,"&lt;=6")</f>
        <v>10</v>
      </c>
      <c r="AH4" s="141">
        <f>SUM(AE4:AG4)</f>
        <v>12</v>
      </c>
    </row>
    <row r="5" spans="1:34">
      <c r="A5" s="270">
        <v>8</v>
      </c>
      <c r="H5" s="270">
        <v>7</v>
      </c>
      <c r="O5">
        <v>4</v>
      </c>
      <c r="V5" s="266">
        <v>1</v>
      </c>
      <c r="AC5" s="270">
        <v>2</v>
      </c>
    </row>
    <row r="6" spans="1:34">
      <c r="A6" s="274">
        <v>0</v>
      </c>
      <c r="H6" s="274">
        <v>7</v>
      </c>
      <c r="O6">
        <v>9</v>
      </c>
      <c r="V6" s="262">
        <v>4</v>
      </c>
      <c r="AC6" s="274">
        <v>4</v>
      </c>
    </row>
    <row r="7" spans="1:34">
      <c r="A7" s="270">
        <v>8</v>
      </c>
      <c r="C7" s="68">
        <f>C4/$F$4</f>
        <v>0.1</v>
      </c>
      <c r="D7" s="68">
        <f t="shared" ref="D7:E7" si="0">D4/$F$4</f>
        <v>0.26666666666666666</v>
      </c>
      <c r="E7" s="68">
        <f t="shared" si="0"/>
        <v>0.6333333333333333</v>
      </c>
      <c r="H7" s="266">
        <v>5</v>
      </c>
      <c r="J7" s="68">
        <f>J4/$M$4</f>
        <v>0.05</v>
      </c>
      <c r="K7" s="68">
        <f t="shared" ref="K7:L7" si="1">K4/$M$4</f>
        <v>0.6</v>
      </c>
      <c r="L7" s="68">
        <f t="shared" si="1"/>
        <v>0.35</v>
      </c>
      <c r="O7">
        <v>4</v>
      </c>
      <c r="Q7" s="68">
        <f>Q4/$T$4</f>
        <v>0.1</v>
      </c>
      <c r="R7" s="68">
        <f t="shared" ref="R7:S7" si="2">R4/$T$4</f>
        <v>0.2</v>
      </c>
      <c r="S7" s="68">
        <f t="shared" si="2"/>
        <v>0.7</v>
      </c>
      <c r="V7" s="266">
        <v>5</v>
      </c>
      <c r="X7" s="68">
        <f>X4/$AA$4</f>
        <v>0.16666666666666666</v>
      </c>
      <c r="Y7" s="68">
        <f t="shared" ref="Y7:Z7" si="3">Y4/$AA$4</f>
        <v>8.3333333333333329E-2</v>
      </c>
      <c r="Z7" s="68">
        <f t="shared" si="3"/>
        <v>0.75</v>
      </c>
      <c r="AC7" s="266">
        <v>4</v>
      </c>
      <c r="AE7" s="68">
        <f>AE4/$AH$4</f>
        <v>8.3333333333333329E-2</v>
      </c>
      <c r="AF7" s="68">
        <f t="shared" ref="AF7:AG7" si="4">AF4/$AH$4</f>
        <v>8.3333333333333329E-2</v>
      </c>
      <c r="AG7" s="68">
        <f t="shared" si="4"/>
        <v>0.83333333333333337</v>
      </c>
    </row>
    <row r="8" spans="1:34">
      <c r="A8" s="262">
        <v>4</v>
      </c>
      <c r="H8" s="262">
        <v>5</v>
      </c>
      <c r="O8">
        <v>7</v>
      </c>
      <c r="V8" s="262">
        <v>4</v>
      </c>
      <c r="AC8" s="122"/>
    </row>
    <row r="9" spans="1:34">
      <c r="A9" s="270">
        <v>4</v>
      </c>
      <c r="C9" s="298" t="s">
        <v>577</v>
      </c>
      <c r="D9" s="299">
        <f>C7-E7</f>
        <v>-0.53333333333333333</v>
      </c>
      <c r="H9" s="266">
        <v>8</v>
      </c>
      <c r="J9" s="300" t="s">
        <v>577</v>
      </c>
      <c r="K9" s="301">
        <f>J7-L7</f>
        <v>-0.3</v>
      </c>
      <c r="O9">
        <v>3</v>
      </c>
      <c r="Q9" s="302" t="s">
        <v>577</v>
      </c>
      <c r="R9" s="303">
        <f>Q7-S7</f>
        <v>-0.6</v>
      </c>
      <c r="V9" s="266">
        <v>5</v>
      </c>
      <c r="X9" s="304" t="s">
        <v>577</v>
      </c>
      <c r="Y9" s="305">
        <f>X7-Z7</f>
        <v>-0.58333333333333337</v>
      </c>
      <c r="AC9" s="266">
        <v>6</v>
      </c>
      <c r="AE9" s="306" t="s">
        <v>577</v>
      </c>
      <c r="AF9" s="307">
        <f>AE7-AG7</f>
        <v>-0.75</v>
      </c>
    </row>
    <row r="10" spans="1:34">
      <c r="A10" s="262">
        <v>5</v>
      </c>
      <c r="H10" s="274">
        <v>8</v>
      </c>
      <c r="O10">
        <v>8</v>
      </c>
      <c r="V10" s="274">
        <v>6</v>
      </c>
      <c r="AC10" s="274">
        <v>4</v>
      </c>
    </row>
    <row r="11" spans="1:34">
      <c r="A11" s="270">
        <v>2</v>
      </c>
      <c r="H11" s="266">
        <v>8</v>
      </c>
      <c r="O11">
        <v>5</v>
      </c>
      <c r="V11" s="270">
        <v>2</v>
      </c>
      <c r="AC11" s="266">
        <v>1</v>
      </c>
    </row>
    <row r="12" spans="1:34">
      <c r="A12" s="262">
        <v>5</v>
      </c>
      <c r="H12" s="262">
        <v>8</v>
      </c>
      <c r="V12" s="274">
        <v>9</v>
      </c>
      <c r="AC12" s="274">
        <v>5</v>
      </c>
    </row>
    <row r="13" spans="1:34">
      <c r="A13" s="270">
        <v>7</v>
      </c>
      <c r="H13" s="266">
        <v>7</v>
      </c>
      <c r="V13" s="266">
        <v>6</v>
      </c>
      <c r="AC13" s="266">
        <v>3</v>
      </c>
    </row>
    <row r="14" spans="1:34">
      <c r="A14" s="262">
        <v>8</v>
      </c>
      <c r="H14" s="262">
        <v>8</v>
      </c>
      <c r="AC14" s="262">
        <v>5</v>
      </c>
    </row>
    <row r="15" spans="1:34">
      <c r="A15" s="270">
        <v>4</v>
      </c>
      <c r="H15" s="270">
        <v>6</v>
      </c>
    </row>
    <row r="16" spans="1:34">
      <c r="A16" s="262">
        <v>9</v>
      </c>
      <c r="H16" s="262">
        <v>8</v>
      </c>
    </row>
    <row r="17" spans="1:8">
      <c r="A17" s="270">
        <v>4</v>
      </c>
      <c r="H17" s="266">
        <v>1</v>
      </c>
    </row>
    <row r="18" spans="1:8">
      <c r="A18" s="262">
        <v>1</v>
      </c>
      <c r="H18" s="262">
        <v>9</v>
      </c>
    </row>
    <row r="19" spans="1:8">
      <c r="A19" s="266">
        <v>2</v>
      </c>
      <c r="H19" s="266">
        <v>0</v>
      </c>
    </row>
    <row r="20" spans="1:8">
      <c r="A20" s="262">
        <v>0</v>
      </c>
      <c r="H20" s="262">
        <v>6</v>
      </c>
    </row>
    <row r="21" spans="1:8">
      <c r="A21" s="266">
        <v>8</v>
      </c>
      <c r="H21" s="266">
        <v>7</v>
      </c>
    </row>
    <row r="22" spans="1:8">
      <c r="A22" s="262">
        <v>9</v>
      </c>
    </row>
    <row r="23" spans="1:8">
      <c r="A23" s="270">
        <v>5</v>
      </c>
    </row>
    <row r="24" spans="1:8">
      <c r="A24" s="262">
        <v>5</v>
      </c>
    </row>
    <row r="25" spans="1:8">
      <c r="A25" s="270">
        <v>5</v>
      </c>
    </row>
    <row r="26" spans="1:8">
      <c r="A26" s="262">
        <v>1</v>
      </c>
    </row>
    <row r="27" spans="1:8">
      <c r="A27" s="270">
        <v>7</v>
      </c>
    </row>
    <row r="28" spans="1:8">
      <c r="A28" s="262">
        <v>3</v>
      </c>
    </row>
    <row r="29" spans="1:8">
      <c r="A29" s="266">
        <v>9</v>
      </c>
    </row>
    <row r="30" spans="1:8">
      <c r="A30" s="262">
        <v>7</v>
      </c>
    </row>
    <row r="31" spans="1:8">
      <c r="A31" s="270">
        <v>7</v>
      </c>
    </row>
    <row r="32" spans="1:8">
      <c r="A32" s="262">
        <v>4</v>
      </c>
    </row>
  </sheetData>
  <mergeCells count="5">
    <mergeCell ref="A1:F1"/>
    <mergeCell ref="H1:M1"/>
    <mergeCell ref="O1:T1"/>
    <mergeCell ref="V1:AA1"/>
    <mergeCell ref="AC1:AH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7F4A6-A608-4454-86FB-713036E2410A}">
  <dimension ref="A1:C41"/>
  <sheetViews>
    <sheetView zoomScale="110" zoomScaleNormal="110" workbookViewId="0">
      <selection activeCell="C40" sqref="C40"/>
    </sheetView>
  </sheetViews>
  <sheetFormatPr defaultRowHeight="13.2"/>
  <cols>
    <col min="1" max="1" width="15.44140625" bestFit="1" customWidth="1"/>
    <col min="2" max="2" width="27.77734375" bestFit="1" customWidth="1"/>
    <col min="3" max="3" width="34" bestFit="1" customWidth="1"/>
  </cols>
  <sheetData>
    <row r="1" spans="1:3" ht="20.399999999999999" customHeight="1" thickBot="1">
      <c r="A1" s="26"/>
      <c r="B1" s="27" t="s">
        <v>162</v>
      </c>
      <c r="C1" s="27" t="s">
        <v>163</v>
      </c>
    </row>
    <row r="2" spans="1:3">
      <c r="A2" s="314" t="s">
        <v>164</v>
      </c>
      <c r="B2" s="23" t="s">
        <v>174</v>
      </c>
      <c r="C2" s="18" t="s">
        <v>179</v>
      </c>
    </row>
    <row r="3" spans="1:3">
      <c r="A3" s="315"/>
      <c r="B3" s="23" t="s">
        <v>175</v>
      </c>
      <c r="C3" s="18" t="s">
        <v>180</v>
      </c>
    </row>
    <row r="4" spans="1:3">
      <c r="A4" s="315"/>
      <c r="B4" s="23" t="s">
        <v>176</v>
      </c>
      <c r="C4" s="18" t="s">
        <v>181</v>
      </c>
    </row>
    <row r="5" spans="1:3">
      <c r="A5" s="315"/>
      <c r="B5" s="23" t="s">
        <v>177</v>
      </c>
      <c r="C5" s="18" t="s">
        <v>172</v>
      </c>
    </row>
    <row r="6" spans="1:3" ht="13.8" thickBot="1">
      <c r="A6" s="316"/>
      <c r="B6" s="24" t="s">
        <v>178</v>
      </c>
      <c r="C6" s="19" t="s">
        <v>173</v>
      </c>
    </row>
    <row r="7" spans="1:3">
      <c r="A7" s="311" t="s">
        <v>165</v>
      </c>
      <c r="B7" s="20" t="s">
        <v>182</v>
      </c>
      <c r="C7" s="17" t="s">
        <v>187</v>
      </c>
    </row>
    <row r="8" spans="1:3">
      <c r="A8" s="312"/>
      <c r="B8" s="21" t="s">
        <v>183</v>
      </c>
      <c r="C8" s="18" t="s">
        <v>188</v>
      </c>
    </row>
    <row r="9" spans="1:3">
      <c r="A9" s="312"/>
      <c r="B9" s="21" t="s">
        <v>184</v>
      </c>
      <c r="C9" s="18" t="s">
        <v>189</v>
      </c>
    </row>
    <row r="10" spans="1:3">
      <c r="A10" s="312"/>
      <c r="B10" s="21" t="s">
        <v>185</v>
      </c>
      <c r="C10" s="18" t="s">
        <v>190</v>
      </c>
    </row>
    <row r="11" spans="1:3" ht="13.8" thickBot="1">
      <c r="A11" s="313"/>
      <c r="B11" s="22" t="s">
        <v>186</v>
      </c>
      <c r="C11" s="19" t="s">
        <v>191</v>
      </c>
    </row>
    <row r="12" spans="1:3">
      <c r="A12" s="311" t="s">
        <v>166</v>
      </c>
      <c r="B12" s="25" t="s">
        <v>192</v>
      </c>
      <c r="C12" s="18" t="s">
        <v>200</v>
      </c>
    </row>
    <row r="13" spans="1:3">
      <c r="A13" s="312"/>
      <c r="B13" s="23" t="s">
        <v>193</v>
      </c>
      <c r="C13" s="23" t="s">
        <v>197</v>
      </c>
    </row>
    <row r="14" spans="1:3">
      <c r="A14" s="312"/>
      <c r="B14" s="21" t="s">
        <v>194</v>
      </c>
      <c r="C14" s="18" t="s">
        <v>201</v>
      </c>
    </row>
    <row r="15" spans="1:3">
      <c r="A15" s="312"/>
      <c r="B15" s="23" t="s">
        <v>195</v>
      </c>
      <c r="C15" s="23" t="s">
        <v>198</v>
      </c>
    </row>
    <row r="16" spans="1:3" ht="13.8" thickBot="1">
      <c r="A16" s="313"/>
      <c r="B16" s="24" t="s">
        <v>196</v>
      </c>
      <c r="C16" s="24" t="s">
        <v>199</v>
      </c>
    </row>
    <row r="17" spans="1:3">
      <c r="A17" s="311" t="s">
        <v>167</v>
      </c>
      <c r="B17" s="25" t="s">
        <v>202</v>
      </c>
      <c r="C17" s="25" t="s">
        <v>207</v>
      </c>
    </row>
    <row r="18" spans="1:3">
      <c r="A18" s="312"/>
      <c r="B18" s="23" t="s">
        <v>203</v>
      </c>
      <c r="C18" s="23" t="s">
        <v>208</v>
      </c>
    </row>
    <row r="19" spans="1:3">
      <c r="A19" s="312"/>
      <c r="B19" s="23" t="s">
        <v>204</v>
      </c>
      <c r="C19" s="23" t="s">
        <v>209</v>
      </c>
    </row>
    <row r="20" spans="1:3">
      <c r="A20" s="312"/>
      <c r="B20" s="23" t="s">
        <v>205</v>
      </c>
      <c r="C20" s="23"/>
    </row>
    <row r="21" spans="1:3" ht="13.8" thickBot="1">
      <c r="A21" s="313"/>
      <c r="B21" s="24" t="s">
        <v>206</v>
      </c>
      <c r="C21" s="24"/>
    </row>
    <row r="22" spans="1:3">
      <c r="A22" s="311" t="s">
        <v>168</v>
      </c>
      <c r="B22" s="25" t="s">
        <v>210</v>
      </c>
      <c r="C22" s="25" t="s">
        <v>215</v>
      </c>
    </row>
    <row r="23" spans="1:3">
      <c r="A23" s="312"/>
      <c r="B23" s="23" t="s">
        <v>211</v>
      </c>
      <c r="C23" s="23" t="s">
        <v>218</v>
      </c>
    </row>
    <row r="24" spans="1:3">
      <c r="A24" s="312"/>
      <c r="B24" s="23" t="s">
        <v>212</v>
      </c>
      <c r="C24" s="23" t="s">
        <v>219</v>
      </c>
    </row>
    <row r="25" spans="1:3">
      <c r="A25" s="312"/>
      <c r="B25" s="23" t="s">
        <v>213</v>
      </c>
      <c r="C25" s="23" t="s">
        <v>216</v>
      </c>
    </row>
    <row r="26" spans="1:3" ht="13.8" thickBot="1">
      <c r="A26" s="313"/>
      <c r="B26" s="24" t="s">
        <v>214</v>
      </c>
      <c r="C26" s="24" t="s">
        <v>217</v>
      </c>
    </row>
    <row r="27" spans="1:3">
      <c r="A27" s="311" t="s">
        <v>169</v>
      </c>
      <c r="B27" s="25" t="s">
        <v>220</v>
      </c>
      <c r="C27" s="25" t="s">
        <v>225</v>
      </c>
    </row>
    <row r="28" spans="1:3">
      <c r="A28" s="312"/>
      <c r="B28" s="23" t="s">
        <v>221</v>
      </c>
      <c r="C28" s="23" t="s">
        <v>226</v>
      </c>
    </row>
    <row r="29" spans="1:3">
      <c r="A29" s="312"/>
      <c r="B29" s="23" t="s">
        <v>222</v>
      </c>
      <c r="C29" s="23" t="s">
        <v>227</v>
      </c>
    </row>
    <row r="30" spans="1:3">
      <c r="A30" s="312"/>
      <c r="B30" s="23" t="s">
        <v>223</v>
      </c>
      <c r="C30" s="23" t="s">
        <v>228</v>
      </c>
    </row>
    <row r="31" spans="1:3" ht="13.8" thickBot="1">
      <c r="A31" s="313"/>
      <c r="B31" s="24" t="s">
        <v>224</v>
      </c>
      <c r="C31" s="24" t="s">
        <v>229</v>
      </c>
    </row>
    <row r="32" spans="1:3">
      <c r="A32" s="311" t="s">
        <v>170</v>
      </c>
      <c r="B32" s="25" t="s">
        <v>230</v>
      </c>
      <c r="C32" s="25" t="s">
        <v>235</v>
      </c>
    </row>
    <row r="33" spans="1:3">
      <c r="A33" s="312"/>
      <c r="B33" s="23" t="s">
        <v>231</v>
      </c>
      <c r="C33" s="23" t="s">
        <v>236</v>
      </c>
    </row>
    <row r="34" spans="1:3">
      <c r="A34" s="312"/>
      <c r="B34" s="23" t="s">
        <v>232</v>
      </c>
      <c r="C34" s="23" t="s">
        <v>237</v>
      </c>
    </row>
    <row r="35" spans="1:3">
      <c r="A35" s="312"/>
      <c r="B35" s="23" t="s">
        <v>233</v>
      </c>
      <c r="C35" s="23" t="s">
        <v>238</v>
      </c>
    </row>
    <row r="36" spans="1:3" ht="13.8" thickBot="1">
      <c r="A36" s="313"/>
      <c r="B36" s="24" t="s">
        <v>234</v>
      </c>
      <c r="C36" s="24" t="s">
        <v>239</v>
      </c>
    </row>
    <row r="37" spans="1:3" ht="16.8" customHeight="1">
      <c r="A37" s="312" t="s">
        <v>171</v>
      </c>
      <c r="B37" s="25" t="s">
        <v>240</v>
      </c>
      <c r="C37" s="25" t="s">
        <v>245</v>
      </c>
    </row>
    <row r="38" spans="1:3" ht="14.4" customHeight="1">
      <c r="A38" s="312"/>
      <c r="B38" s="23" t="s">
        <v>241</v>
      </c>
      <c r="C38" s="23" t="s">
        <v>246</v>
      </c>
    </row>
    <row r="39" spans="1:3" ht="13.2" customHeight="1">
      <c r="A39" s="312"/>
      <c r="B39" s="23" t="s">
        <v>242</v>
      </c>
      <c r="C39" s="23" t="s">
        <v>247</v>
      </c>
    </row>
    <row r="40" spans="1:3" ht="13.2" customHeight="1">
      <c r="A40" s="312"/>
      <c r="B40" s="23" t="s">
        <v>243</v>
      </c>
      <c r="C40" s="23" t="s">
        <v>248</v>
      </c>
    </row>
    <row r="41" spans="1:3" ht="13.8" thickBot="1">
      <c r="A41" s="313"/>
      <c r="B41" s="24" t="s">
        <v>244</v>
      </c>
      <c r="C41" s="24" t="s">
        <v>249</v>
      </c>
    </row>
  </sheetData>
  <mergeCells count="8">
    <mergeCell ref="A32:A36"/>
    <mergeCell ref="A37:A41"/>
    <mergeCell ref="A2:A6"/>
    <mergeCell ref="A7:A11"/>
    <mergeCell ref="A12:A16"/>
    <mergeCell ref="A17:A21"/>
    <mergeCell ref="A22:A26"/>
    <mergeCell ref="A27:A3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B414C-8B6B-450F-9DF8-3DC93B043C77}">
  <dimension ref="A1:E13"/>
  <sheetViews>
    <sheetView topLeftCell="B1" workbookViewId="0">
      <selection activeCell="F23" sqref="F23"/>
    </sheetView>
  </sheetViews>
  <sheetFormatPr defaultRowHeight="15"/>
  <cols>
    <col min="1" max="1" width="24.109375" style="28" customWidth="1"/>
    <col min="2" max="2" width="16.6640625" style="28" customWidth="1"/>
    <col min="3" max="3" width="25.88671875" style="28" customWidth="1"/>
    <col min="4" max="16384" width="8.88671875" style="28"/>
  </cols>
  <sheetData>
    <row r="1" spans="1:5" ht="15.6">
      <c r="A1" s="31" t="s">
        <v>250</v>
      </c>
      <c r="B1" s="31" t="s">
        <v>33</v>
      </c>
      <c r="C1" s="31" t="s">
        <v>42</v>
      </c>
      <c r="D1" s="31" t="s">
        <v>78</v>
      </c>
      <c r="E1" s="31" t="s">
        <v>127</v>
      </c>
    </row>
    <row r="2" spans="1:5" ht="15.6">
      <c r="A2" s="29">
        <v>45383</v>
      </c>
      <c r="B2" s="30">
        <v>2517338</v>
      </c>
      <c r="C2" s="30">
        <v>6617</v>
      </c>
      <c r="D2" s="30">
        <v>145910</v>
      </c>
      <c r="E2" s="30">
        <v>108352</v>
      </c>
    </row>
    <row r="3" spans="1:5" ht="15.6">
      <c r="A3" s="29">
        <v>45413</v>
      </c>
      <c r="B3" s="30">
        <v>2598894</v>
      </c>
      <c r="C3" s="30">
        <v>6099</v>
      </c>
      <c r="D3" s="30">
        <v>142090</v>
      </c>
      <c r="E3" s="30">
        <v>106659</v>
      </c>
    </row>
    <row r="4" spans="1:5" ht="15.6">
      <c r="A4" s="29">
        <v>45444</v>
      </c>
      <c r="B4" s="30">
        <v>2367316</v>
      </c>
      <c r="C4" s="30">
        <v>5744</v>
      </c>
      <c r="D4" s="30">
        <v>123847</v>
      </c>
      <c r="E4" s="30">
        <v>94670</v>
      </c>
    </row>
    <row r="5" spans="1:5" ht="15.6">
      <c r="A5" s="29">
        <v>45474</v>
      </c>
      <c r="B5" s="30">
        <v>2395177</v>
      </c>
      <c r="C5" s="30">
        <v>6163</v>
      </c>
      <c r="D5" s="30">
        <v>119907</v>
      </c>
      <c r="E5" s="30">
        <v>93662</v>
      </c>
    </row>
    <row r="6" spans="1:5" ht="15.6">
      <c r="A6" s="29">
        <v>45505</v>
      </c>
      <c r="B6" s="30">
        <v>2503876</v>
      </c>
      <c r="C6" s="30">
        <v>8597</v>
      </c>
      <c r="D6" s="30">
        <v>116866</v>
      </c>
      <c r="E6" s="30">
        <v>96396</v>
      </c>
    </row>
    <row r="7" spans="1:5" ht="15.6">
      <c r="A7" s="29">
        <v>45536</v>
      </c>
      <c r="B7" s="30">
        <v>2328266</v>
      </c>
      <c r="C7" s="30">
        <v>7683</v>
      </c>
      <c r="D7" s="30">
        <v>116195</v>
      </c>
      <c r="E7" s="30">
        <v>106788</v>
      </c>
    </row>
    <row r="8" spans="1:5" ht="15.6">
      <c r="A8" s="29">
        <v>45566</v>
      </c>
      <c r="B8" s="30">
        <v>2559916</v>
      </c>
      <c r="C8" s="30">
        <v>6834</v>
      </c>
      <c r="D8" s="30">
        <v>127004</v>
      </c>
      <c r="E8" s="30">
        <v>110568</v>
      </c>
    </row>
    <row r="9" spans="1:5" ht="15.6">
      <c r="A9" s="29">
        <v>45597</v>
      </c>
      <c r="B9" s="30">
        <v>2634634</v>
      </c>
      <c r="C9" s="30">
        <v>6952</v>
      </c>
      <c r="D9" s="30">
        <v>132244</v>
      </c>
      <c r="E9" s="30">
        <v>129706</v>
      </c>
    </row>
    <row r="10" spans="1:5" ht="15.6">
      <c r="A10" s="29">
        <v>45627</v>
      </c>
      <c r="B10" s="30">
        <v>2747175</v>
      </c>
      <c r="C10" s="30">
        <v>7158</v>
      </c>
      <c r="D10" s="30">
        <v>137086</v>
      </c>
      <c r="E10" s="30">
        <v>149471</v>
      </c>
    </row>
    <row r="11" spans="1:5" ht="15.6">
      <c r="A11" s="29">
        <v>45658</v>
      </c>
      <c r="B11" s="30">
        <v>2800103</v>
      </c>
      <c r="C11" s="30">
        <v>7463</v>
      </c>
      <c r="D11" s="30">
        <v>142178</v>
      </c>
      <c r="E11" s="30">
        <v>125757</v>
      </c>
    </row>
    <row r="12" spans="1:5" ht="15.6">
      <c r="A12" s="29">
        <v>45689</v>
      </c>
      <c r="B12" s="30">
        <v>2740183</v>
      </c>
      <c r="C12" s="30">
        <v>6946</v>
      </c>
      <c r="D12" s="30">
        <v>140579</v>
      </c>
      <c r="E12" s="30">
        <v>131510</v>
      </c>
    </row>
    <row r="13" spans="1:5" ht="15.6">
      <c r="A13" s="29">
        <v>45717</v>
      </c>
      <c r="B13" s="30">
        <v>3088047</v>
      </c>
      <c r="C13" s="30">
        <v>9724</v>
      </c>
      <c r="D13" s="30">
        <v>142142</v>
      </c>
      <c r="E13" s="30">
        <v>127778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24C25-58BF-449F-B5BD-E9F9A14B3E0B}">
  <dimension ref="A1:O17"/>
  <sheetViews>
    <sheetView topLeftCell="D1" zoomScale="140" zoomScaleNormal="140" workbookViewId="0">
      <selection activeCell="E1" sqref="E1:O10"/>
    </sheetView>
  </sheetViews>
  <sheetFormatPr defaultRowHeight="13.2"/>
  <cols>
    <col min="1" max="1" width="12.21875" bestFit="1" customWidth="1"/>
    <col min="2" max="2" width="18.88671875" bestFit="1" customWidth="1"/>
    <col min="3" max="3" width="18.33203125" bestFit="1" customWidth="1"/>
    <col min="4" max="4" width="26.33203125" bestFit="1" customWidth="1"/>
    <col min="5" max="5" width="12.21875" bestFit="1" customWidth="1"/>
    <col min="6" max="6" width="16.77734375" style="33" bestFit="1" customWidth="1"/>
    <col min="7" max="7" width="12.6640625" bestFit="1" customWidth="1"/>
    <col min="8" max="8" width="12.77734375" bestFit="1" customWidth="1"/>
  </cols>
  <sheetData>
    <row r="1" spans="1:15" ht="14.4" thickBot="1">
      <c r="A1" s="317" t="s">
        <v>314</v>
      </c>
      <c r="B1" s="317"/>
      <c r="C1" s="317"/>
      <c r="D1" s="317"/>
      <c r="E1" s="318" t="s">
        <v>291</v>
      </c>
      <c r="F1" s="318"/>
      <c r="G1" s="318"/>
      <c r="H1" s="318"/>
      <c r="I1" s="318"/>
      <c r="J1" s="318"/>
      <c r="K1" s="318"/>
      <c r="L1" s="318"/>
      <c r="M1" s="318"/>
      <c r="N1" s="318"/>
      <c r="O1" s="319"/>
    </row>
    <row r="2" spans="1:15" ht="14.4" thickBot="1">
      <c r="A2" s="35"/>
      <c r="B2" s="35" t="s">
        <v>312</v>
      </c>
      <c r="C2" s="35" t="s">
        <v>252</v>
      </c>
      <c r="D2" s="35" t="s">
        <v>313</v>
      </c>
      <c r="E2" s="57"/>
      <c r="F2" s="38" t="s">
        <v>303</v>
      </c>
      <c r="G2" s="39" t="s">
        <v>251</v>
      </c>
      <c r="H2" s="39" t="s">
        <v>273</v>
      </c>
      <c r="I2" s="39" t="s">
        <v>256</v>
      </c>
      <c r="J2" s="39" t="s">
        <v>257</v>
      </c>
      <c r="K2" s="39" t="s">
        <v>259</v>
      </c>
      <c r="L2" s="39" t="s">
        <v>261</v>
      </c>
      <c r="M2" s="39" t="s">
        <v>263</v>
      </c>
      <c r="N2" s="39" t="s">
        <v>265</v>
      </c>
      <c r="O2" s="40" t="s">
        <v>267</v>
      </c>
    </row>
    <row r="3" spans="1:15" ht="13.8">
      <c r="A3" s="41" t="s">
        <v>253</v>
      </c>
      <c r="B3" s="36">
        <v>85.4</v>
      </c>
      <c r="C3" s="36">
        <v>509</v>
      </c>
      <c r="D3" s="61">
        <v>86</v>
      </c>
      <c r="E3" s="58" t="s">
        <v>253</v>
      </c>
      <c r="F3" s="42" t="s">
        <v>310</v>
      </c>
      <c r="G3" s="47">
        <v>595502</v>
      </c>
      <c r="H3" s="48">
        <v>5</v>
      </c>
      <c r="I3" s="47">
        <v>3108</v>
      </c>
      <c r="J3" s="48" t="s">
        <v>268</v>
      </c>
      <c r="K3" s="48" t="s">
        <v>269</v>
      </c>
      <c r="L3" s="48" t="s">
        <v>270</v>
      </c>
      <c r="M3" s="48" t="s">
        <v>271</v>
      </c>
      <c r="N3" s="48" t="s">
        <v>272</v>
      </c>
      <c r="O3" s="49">
        <v>0</v>
      </c>
    </row>
    <row r="4" spans="1:15" ht="13.8">
      <c r="A4" s="43" t="s">
        <v>42</v>
      </c>
      <c r="B4" s="34">
        <v>15.9</v>
      </c>
      <c r="C4" s="34">
        <v>1094</v>
      </c>
      <c r="D4" s="37">
        <v>21</v>
      </c>
      <c r="E4" s="59" t="s">
        <v>42</v>
      </c>
      <c r="F4" s="44" t="s">
        <v>309</v>
      </c>
      <c r="G4" s="50">
        <v>18892</v>
      </c>
      <c r="H4" s="51">
        <v>7</v>
      </c>
      <c r="I4" s="51">
        <v>221</v>
      </c>
      <c r="J4" s="51" t="s">
        <v>274</v>
      </c>
      <c r="K4" s="51" t="s">
        <v>275</v>
      </c>
      <c r="L4" s="51" t="s">
        <v>276</v>
      </c>
      <c r="M4" s="51" t="s">
        <v>277</v>
      </c>
      <c r="N4" s="51" t="s">
        <v>278</v>
      </c>
      <c r="O4" s="52">
        <v>0</v>
      </c>
    </row>
    <row r="5" spans="1:15" ht="13.8">
      <c r="A5" s="43" t="s">
        <v>94</v>
      </c>
      <c r="B5" s="34">
        <v>55.8</v>
      </c>
      <c r="C5" s="34">
        <v>2380</v>
      </c>
      <c r="D5" s="37">
        <v>29</v>
      </c>
      <c r="E5" s="59" t="s">
        <v>94</v>
      </c>
      <c r="F5" s="44" t="s">
        <v>308</v>
      </c>
      <c r="G5" s="50">
        <v>107258</v>
      </c>
      <c r="H5" s="51">
        <v>7</v>
      </c>
      <c r="I5" s="51">
        <v>873</v>
      </c>
      <c r="J5" s="51" t="s">
        <v>279</v>
      </c>
      <c r="K5" s="51" t="s">
        <v>279</v>
      </c>
      <c r="L5" s="51" t="s">
        <v>280</v>
      </c>
      <c r="M5" s="51" t="s">
        <v>280</v>
      </c>
      <c r="N5" s="51" t="s">
        <v>281</v>
      </c>
      <c r="O5" s="53" t="s">
        <v>282</v>
      </c>
    </row>
    <row r="6" spans="1:15" ht="13.8">
      <c r="A6" s="43" t="s">
        <v>69</v>
      </c>
      <c r="B6" s="34">
        <v>31.4</v>
      </c>
      <c r="C6" s="34">
        <v>2768</v>
      </c>
      <c r="D6" s="37">
        <v>13</v>
      </c>
      <c r="E6" s="59" t="s">
        <v>69</v>
      </c>
      <c r="F6" s="44" t="s">
        <v>307</v>
      </c>
      <c r="G6" s="50">
        <v>13381</v>
      </c>
      <c r="H6" s="51">
        <v>8</v>
      </c>
      <c r="I6" s="51">
        <v>107</v>
      </c>
      <c r="J6" s="51" t="s">
        <v>283</v>
      </c>
      <c r="K6" s="51" t="s">
        <v>283</v>
      </c>
      <c r="L6" s="51" t="s">
        <v>284</v>
      </c>
      <c r="M6" s="51" t="s">
        <v>284</v>
      </c>
      <c r="N6" s="51" t="s">
        <v>285</v>
      </c>
      <c r="O6" s="52">
        <v>0</v>
      </c>
    </row>
    <row r="7" spans="1:15" ht="13.8">
      <c r="A7" s="43" t="s">
        <v>254</v>
      </c>
      <c r="B7" s="34">
        <v>40.4</v>
      </c>
      <c r="C7" s="34">
        <v>1855</v>
      </c>
      <c r="D7" s="37">
        <v>76</v>
      </c>
      <c r="E7" s="59" t="s">
        <v>254</v>
      </c>
      <c r="F7" s="44" t="s">
        <v>311</v>
      </c>
      <c r="G7" s="50">
        <v>360037</v>
      </c>
      <c r="H7" s="51">
        <v>8</v>
      </c>
      <c r="I7" s="50">
        <v>1943</v>
      </c>
      <c r="J7" s="51" t="s">
        <v>258</v>
      </c>
      <c r="K7" s="51" t="s">
        <v>260</v>
      </c>
      <c r="L7" s="51" t="s">
        <v>262</v>
      </c>
      <c r="M7" s="51" t="s">
        <v>264</v>
      </c>
      <c r="N7" s="51" t="s">
        <v>266</v>
      </c>
      <c r="O7" s="52">
        <v>0</v>
      </c>
    </row>
    <row r="8" spans="1:15" ht="13.8">
      <c r="A8" s="43" t="s">
        <v>255</v>
      </c>
      <c r="B8" s="320" t="s">
        <v>316</v>
      </c>
      <c r="C8" s="320"/>
      <c r="D8" s="321"/>
      <c r="E8" s="59" t="s">
        <v>255</v>
      </c>
      <c r="F8" s="44" t="s">
        <v>306</v>
      </c>
      <c r="G8" s="50">
        <v>9290</v>
      </c>
      <c r="H8" s="51">
        <v>5</v>
      </c>
      <c r="I8" s="51">
        <v>666</v>
      </c>
      <c r="J8" s="51" t="s">
        <v>286</v>
      </c>
      <c r="K8" s="51" t="s">
        <v>287</v>
      </c>
      <c r="L8" s="51" t="s">
        <v>288</v>
      </c>
      <c r="M8" s="51" t="s">
        <v>289</v>
      </c>
      <c r="N8" s="51" t="s">
        <v>290</v>
      </c>
      <c r="O8" s="52">
        <v>0</v>
      </c>
    </row>
    <row r="9" spans="1:15" ht="13.8">
      <c r="A9" s="43" t="s">
        <v>60</v>
      </c>
      <c r="B9" s="320" t="s">
        <v>315</v>
      </c>
      <c r="C9" s="320"/>
      <c r="D9" s="321"/>
      <c r="E9" s="59" t="s">
        <v>60</v>
      </c>
      <c r="F9" s="44" t="s">
        <v>304</v>
      </c>
      <c r="G9" s="50">
        <v>44958</v>
      </c>
      <c r="H9" s="51">
        <v>32</v>
      </c>
      <c r="I9" s="50">
        <v>1943</v>
      </c>
      <c r="J9" s="51" t="s">
        <v>292</v>
      </c>
      <c r="K9" s="51" t="s">
        <v>293</v>
      </c>
      <c r="L9" s="51" t="s">
        <v>294</v>
      </c>
      <c r="M9" s="51" t="s">
        <v>295</v>
      </c>
      <c r="N9" s="51" t="s">
        <v>296</v>
      </c>
      <c r="O9" s="53" t="s">
        <v>297</v>
      </c>
    </row>
    <row r="10" spans="1:15" ht="14.4" thickBot="1">
      <c r="A10" s="45" t="s">
        <v>77</v>
      </c>
      <c r="B10" s="322" t="s">
        <v>315</v>
      </c>
      <c r="C10" s="322"/>
      <c r="D10" s="323"/>
      <c r="E10" s="60" t="s">
        <v>77</v>
      </c>
      <c r="F10" s="46" t="s">
        <v>305</v>
      </c>
      <c r="G10" s="54">
        <v>7404</v>
      </c>
      <c r="H10" s="55">
        <v>4</v>
      </c>
      <c r="I10" s="55">
        <v>112</v>
      </c>
      <c r="J10" s="55" t="s">
        <v>298</v>
      </c>
      <c r="K10" s="55" t="s">
        <v>299</v>
      </c>
      <c r="L10" s="55" t="s">
        <v>300</v>
      </c>
      <c r="M10" s="55" t="s">
        <v>301</v>
      </c>
      <c r="N10" s="55" t="s">
        <v>302</v>
      </c>
      <c r="O10" s="56">
        <v>0</v>
      </c>
    </row>
    <row r="17" spans="10:10">
      <c r="J17" s="32"/>
    </row>
  </sheetData>
  <mergeCells count="5">
    <mergeCell ref="A1:D1"/>
    <mergeCell ref="E1:O1"/>
    <mergeCell ref="B9:D9"/>
    <mergeCell ref="B8:D8"/>
    <mergeCell ref="B10:D1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0A8B7-6B35-4634-9F93-C0CFE211B3CD}">
  <dimension ref="A1:I101"/>
  <sheetViews>
    <sheetView zoomScale="60" zoomScaleNormal="120" workbookViewId="0">
      <selection activeCell="G26" sqref="G26"/>
    </sheetView>
  </sheetViews>
  <sheetFormatPr defaultRowHeight="13.2"/>
  <cols>
    <col min="1" max="1" width="53.21875" bestFit="1" customWidth="1"/>
    <col min="2" max="2" width="43" bestFit="1" customWidth="1"/>
    <col min="3" max="3" width="23.77734375" bestFit="1" customWidth="1"/>
    <col min="4" max="4" width="18.44140625" bestFit="1" customWidth="1"/>
    <col min="5" max="5" width="16.88671875" bestFit="1" customWidth="1"/>
    <col min="6" max="6" width="43.77734375" bestFit="1" customWidth="1"/>
    <col min="7" max="7" width="46" bestFit="1" customWidth="1"/>
    <col min="8" max="8" width="23.77734375" bestFit="1" customWidth="1"/>
    <col min="9" max="9" width="18.44140625" bestFit="1" customWidth="1"/>
  </cols>
  <sheetData>
    <row r="1" spans="1:9">
      <c r="A1" s="73" t="s">
        <v>318</v>
      </c>
      <c r="B1" s="21" t="s">
        <v>319</v>
      </c>
      <c r="C1" s="21" t="s">
        <v>320</v>
      </c>
      <c r="D1" s="74" t="s">
        <v>321</v>
      </c>
      <c r="E1" s="21"/>
      <c r="F1" s="75" t="s">
        <v>318</v>
      </c>
      <c r="G1" s="76" t="s">
        <v>319</v>
      </c>
      <c r="H1" s="76" t="s">
        <v>320</v>
      </c>
      <c r="I1" s="62" t="s">
        <v>321</v>
      </c>
    </row>
    <row r="2" spans="1:9">
      <c r="A2" s="73">
        <v>1</v>
      </c>
      <c r="B2" s="21" t="s">
        <v>322</v>
      </c>
      <c r="C2" s="21">
        <v>60</v>
      </c>
      <c r="D2" s="74">
        <v>2</v>
      </c>
      <c r="E2" s="21"/>
      <c r="F2" s="73">
        <v>1</v>
      </c>
      <c r="G2" s="21" t="s">
        <v>327</v>
      </c>
      <c r="H2" s="21">
        <v>24</v>
      </c>
      <c r="I2" s="63">
        <v>3</v>
      </c>
    </row>
    <row r="3" spans="1:9">
      <c r="A3" s="73">
        <v>2</v>
      </c>
      <c r="B3" s="21" t="s">
        <v>323</v>
      </c>
      <c r="C3" s="21">
        <v>25</v>
      </c>
      <c r="D3" s="74">
        <v>1</v>
      </c>
      <c r="E3" s="21"/>
      <c r="F3" s="73">
        <v>2</v>
      </c>
      <c r="G3" s="21" t="s">
        <v>332</v>
      </c>
      <c r="H3" s="21">
        <v>3</v>
      </c>
      <c r="I3" s="63">
        <v>3</v>
      </c>
    </row>
    <row r="4" spans="1:9">
      <c r="A4" s="73">
        <v>3</v>
      </c>
      <c r="B4" s="21" t="s">
        <v>324</v>
      </c>
      <c r="C4" s="21">
        <v>13</v>
      </c>
      <c r="D4" s="74">
        <v>2</v>
      </c>
      <c r="E4" s="21"/>
      <c r="F4" s="73">
        <v>3</v>
      </c>
      <c r="G4" s="21" t="s">
        <v>324</v>
      </c>
      <c r="H4" s="21">
        <v>2</v>
      </c>
      <c r="I4" s="63">
        <v>3</v>
      </c>
    </row>
    <row r="5" spans="1:9">
      <c r="A5" s="73">
        <v>4</v>
      </c>
      <c r="B5" s="21" t="s">
        <v>325</v>
      </c>
      <c r="C5" s="21">
        <v>12</v>
      </c>
      <c r="D5" s="74">
        <v>1</v>
      </c>
      <c r="E5" s="21"/>
      <c r="F5" s="73">
        <v>4</v>
      </c>
      <c r="G5" s="21" t="s">
        <v>355</v>
      </c>
      <c r="H5" s="21">
        <v>0</v>
      </c>
      <c r="I5" s="63">
        <v>3</v>
      </c>
    </row>
    <row r="6" spans="1:9">
      <c r="A6" s="73">
        <v>5</v>
      </c>
      <c r="B6" s="21" t="s">
        <v>317</v>
      </c>
      <c r="C6" s="21">
        <v>10</v>
      </c>
      <c r="D6" s="74">
        <v>1</v>
      </c>
      <c r="E6" s="21"/>
      <c r="F6" s="73">
        <v>5</v>
      </c>
      <c r="G6" s="21" t="s">
        <v>352</v>
      </c>
      <c r="H6" s="21">
        <v>0</v>
      </c>
      <c r="I6" s="63">
        <v>3</v>
      </c>
    </row>
    <row r="7" spans="1:9">
      <c r="A7" s="73">
        <v>6</v>
      </c>
      <c r="B7" s="21" t="s">
        <v>326</v>
      </c>
      <c r="C7" s="21">
        <v>8</v>
      </c>
      <c r="D7" s="74">
        <v>1</v>
      </c>
      <c r="E7" s="21"/>
      <c r="F7" s="73">
        <v>6</v>
      </c>
      <c r="G7" s="21" t="s">
        <v>350</v>
      </c>
      <c r="H7" s="21">
        <v>0</v>
      </c>
      <c r="I7" s="63">
        <v>3</v>
      </c>
    </row>
    <row r="8" spans="1:9">
      <c r="A8" s="73">
        <v>7</v>
      </c>
      <c r="B8" s="21" t="s">
        <v>327</v>
      </c>
      <c r="C8" s="21">
        <v>8</v>
      </c>
      <c r="D8" s="74">
        <v>1</v>
      </c>
      <c r="E8" s="21"/>
      <c r="F8" s="73">
        <v>7</v>
      </c>
      <c r="G8" s="21" t="s">
        <v>349</v>
      </c>
      <c r="H8" s="21">
        <v>0</v>
      </c>
      <c r="I8" s="63">
        <v>3</v>
      </c>
    </row>
    <row r="9" spans="1:9">
      <c r="A9" s="73">
        <v>8</v>
      </c>
      <c r="B9" s="21" t="s">
        <v>328</v>
      </c>
      <c r="C9" s="21">
        <v>7</v>
      </c>
      <c r="D9" s="74">
        <v>1</v>
      </c>
      <c r="E9" s="21"/>
      <c r="F9" s="73">
        <v>8</v>
      </c>
      <c r="G9" s="21" t="s">
        <v>346</v>
      </c>
      <c r="H9" s="21">
        <v>0</v>
      </c>
      <c r="I9" s="63">
        <v>3</v>
      </c>
    </row>
    <row r="10" spans="1:9">
      <c r="A10" s="73">
        <v>9</v>
      </c>
      <c r="B10" s="21" t="s">
        <v>329</v>
      </c>
      <c r="C10" s="21">
        <v>5</v>
      </c>
      <c r="D10" s="74">
        <v>1</v>
      </c>
      <c r="E10" s="21"/>
      <c r="F10" s="73">
        <v>9</v>
      </c>
      <c r="G10" s="21" t="s">
        <v>344</v>
      </c>
      <c r="H10" s="21">
        <v>0</v>
      </c>
      <c r="I10" s="63">
        <v>3</v>
      </c>
    </row>
    <row r="11" spans="1:9">
      <c r="A11" s="73">
        <v>10</v>
      </c>
      <c r="B11" s="21" t="s">
        <v>330</v>
      </c>
      <c r="C11" s="21">
        <v>5</v>
      </c>
      <c r="D11" s="74">
        <v>1</v>
      </c>
      <c r="E11" s="21"/>
      <c r="F11" s="73">
        <v>10</v>
      </c>
      <c r="G11" s="21" t="s">
        <v>342</v>
      </c>
      <c r="H11" s="21">
        <v>0</v>
      </c>
      <c r="I11" s="63">
        <v>3</v>
      </c>
    </row>
    <row r="12" spans="1:9">
      <c r="A12" s="73">
        <v>11</v>
      </c>
      <c r="B12" s="21" t="s">
        <v>331</v>
      </c>
      <c r="C12" s="21">
        <v>3</v>
      </c>
      <c r="D12" s="74">
        <v>1</v>
      </c>
      <c r="E12" s="21"/>
      <c r="F12" s="73">
        <v>11</v>
      </c>
      <c r="G12" s="21" t="s">
        <v>341</v>
      </c>
      <c r="H12" s="21">
        <v>0</v>
      </c>
      <c r="I12" s="63">
        <v>3</v>
      </c>
    </row>
    <row r="13" spans="1:9" ht="13.8" thickBot="1">
      <c r="A13" s="73">
        <v>12</v>
      </c>
      <c r="B13" s="21" t="s">
        <v>332</v>
      </c>
      <c r="C13" s="21">
        <v>2</v>
      </c>
      <c r="D13" s="74">
        <v>2</v>
      </c>
      <c r="E13" s="21"/>
      <c r="F13" s="77">
        <v>12</v>
      </c>
      <c r="G13" s="78" t="s">
        <v>339</v>
      </c>
      <c r="H13" s="78">
        <v>0</v>
      </c>
      <c r="I13" s="64">
        <v>3</v>
      </c>
    </row>
    <row r="14" spans="1:9">
      <c r="A14" s="73">
        <v>13</v>
      </c>
      <c r="B14" s="21" t="s">
        <v>333</v>
      </c>
      <c r="C14" s="21">
        <v>2</v>
      </c>
      <c r="D14" s="74">
        <v>2</v>
      </c>
      <c r="E14" s="21"/>
      <c r="F14" s="21"/>
      <c r="G14" s="21"/>
      <c r="H14" s="21"/>
    </row>
    <row r="15" spans="1:9">
      <c r="A15" s="73">
        <v>14</v>
      </c>
      <c r="B15" s="21" t="s">
        <v>334</v>
      </c>
      <c r="C15" s="21">
        <v>1</v>
      </c>
      <c r="D15" s="74">
        <v>1</v>
      </c>
      <c r="E15" s="21"/>
      <c r="F15" s="21"/>
      <c r="G15" s="21"/>
      <c r="H15" s="21"/>
    </row>
    <row r="16" spans="1:9">
      <c r="A16" s="73">
        <v>15</v>
      </c>
      <c r="B16" s="21" t="s">
        <v>335</v>
      </c>
      <c r="C16" s="21">
        <v>1</v>
      </c>
      <c r="D16" s="74">
        <v>1</v>
      </c>
      <c r="E16" s="21"/>
      <c r="F16" s="21"/>
      <c r="G16" s="21"/>
      <c r="H16" s="21"/>
    </row>
    <row r="17" spans="1:8">
      <c r="A17" s="73">
        <v>16</v>
      </c>
      <c r="B17" s="21" t="s">
        <v>336</v>
      </c>
      <c r="C17" s="21">
        <v>1</v>
      </c>
      <c r="D17" s="74">
        <v>1</v>
      </c>
      <c r="E17" s="21"/>
      <c r="F17" s="21"/>
      <c r="G17" s="21"/>
      <c r="H17" s="21"/>
    </row>
    <row r="18" spans="1:8">
      <c r="A18" s="73">
        <v>17</v>
      </c>
      <c r="B18" s="21" t="s">
        <v>337</v>
      </c>
      <c r="C18" s="21">
        <v>1</v>
      </c>
      <c r="D18" s="74">
        <v>1</v>
      </c>
      <c r="E18" s="21"/>
      <c r="F18" s="21"/>
      <c r="G18" s="21"/>
      <c r="H18" s="21"/>
    </row>
    <row r="19" spans="1:8">
      <c r="A19" s="73">
        <v>18</v>
      </c>
      <c r="B19" s="21" t="s">
        <v>338</v>
      </c>
      <c r="C19" s="21">
        <v>0</v>
      </c>
      <c r="D19" s="74">
        <v>1</v>
      </c>
      <c r="E19" s="21"/>
      <c r="F19" s="21"/>
      <c r="G19" s="21"/>
      <c r="H19" s="21"/>
    </row>
    <row r="20" spans="1:8">
      <c r="A20" s="73">
        <v>19</v>
      </c>
      <c r="B20" s="21" t="s">
        <v>339</v>
      </c>
      <c r="C20" s="21">
        <v>0</v>
      </c>
      <c r="D20" s="74">
        <v>1</v>
      </c>
      <c r="E20" s="21"/>
      <c r="F20" s="21"/>
      <c r="G20" s="21"/>
      <c r="H20" s="21"/>
    </row>
    <row r="21" spans="1:8">
      <c r="A21" s="73">
        <v>20</v>
      </c>
      <c r="B21" s="21" t="s">
        <v>340</v>
      </c>
      <c r="C21" s="21">
        <v>0</v>
      </c>
      <c r="D21" s="74">
        <v>1</v>
      </c>
      <c r="E21" s="21"/>
      <c r="F21" s="21"/>
      <c r="G21" s="21"/>
      <c r="H21" s="21"/>
    </row>
    <row r="22" spans="1:8">
      <c r="A22" s="73">
        <v>21</v>
      </c>
      <c r="B22" s="21" t="s">
        <v>341</v>
      </c>
      <c r="C22" s="21">
        <v>0</v>
      </c>
      <c r="D22" s="74">
        <v>2</v>
      </c>
      <c r="E22" s="21"/>
      <c r="F22" s="21"/>
      <c r="G22" s="21"/>
      <c r="H22" s="21"/>
    </row>
    <row r="23" spans="1:8">
      <c r="A23" s="73">
        <v>22</v>
      </c>
      <c r="B23" s="21" t="s">
        <v>342</v>
      </c>
      <c r="C23" s="21">
        <v>0</v>
      </c>
      <c r="D23" s="74">
        <v>1</v>
      </c>
      <c r="E23" s="21"/>
      <c r="F23" s="21"/>
      <c r="G23" s="21"/>
      <c r="H23" s="21"/>
    </row>
    <row r="24" spans="1:8">
      <c r="A24" s="73">
        <v>23</v>
      </c>
      <c r="B24" s="21" t="s">
        <v>343</v>
      </c>
      <c r="C24" s="21">
        <v>0</v>
      </c>
      <c r="D24" s="74">
        <v>2</v>
      </c>
      <c r="E24" s="21"/>
      <c r="F24" s="21"/>
      <c r="G24" s="21"/>
      <c r="H24" s="21"/>
    </row>
    <row r="25" spans="1:8">
      <c r="A25" s="73">
        <v>24</v>
      </c>
      <c r="B25" s="21" t="s">
        <v>344</v>
      </c>
      <c r="C25" s="21">
        <v>0</v>
      </c>
      <c r="D25" s="74">
        <v>2</v>
      </c>
      <c r="E25" s="21"/>
      <c r="F25" s="21"/>
      <c r="G25" s="21"/>
      <c r="H25" s="21"/>
    </row>
    <row r="26" spans="1:8">
      <c r="A26" s="73">
        <v>25</v>
      </c>
      <c r="B26" s="21" t="s">
        <v>345</v>
      </c>
      <c r="C26" s="21">
        <v>0</v>
      </c>
      <c r="D26" s="74">
        <v>1</v>
      </c>
      <c r="E26" s="21"/>
      <c r="F26" s="21"/>
      <c r="G26" s="21"/>
      <c r="H26" s="21"/>
    </row>
    <row r="27" spans="1:8">
      <c r="A27" s="73">
        <v>26</v>
      </c>
      <c r="B27" s="21" t="s">
        <v>346</v>
      </c>
      <c r="C27" s="21">
        <v>0</v>
      </c>
      <c r="D27" s="74">
        <v>1</v>
      </c>
      <c r="E27" s="21"/>
      <c r="F27" s="21"/>
      <c r="G27" s="21"/>
      <c r="H27" s="21"/>
    </row>
    <row r="28" spans="1:8">
      <c r="A28" s="73">
        <v>27</v>
      </c>
      <c r="B28" s="21" t="s">
        <v>347</v>
      </c>
      <c r="C28" s="21">
        <v>0</v>
      </c>
      <c r="D28" s="74">
        <v>1</v>
      </c>
      <c r="E28" s="21"/>
      <c r="F28" s="21"/>
      <c r="G28" s="21"/>
      <c r="H28" s="21"/>
    </row>
    <row r="29" spans="1:8">
      <c r="A29" s="73">
        <v>28</v>
      </c>
      <c r="B29" s="21" t="s">
        <v>348</v>
      </c>
      <c r="C29" s="21">
        <v>0</v>
      </c>
      <c r="D29" s="74">
        <v>1</v>
      </c>
      <c r="E29" s="21"/>
      <c r="F29" s="21"/>
      <c r="G29" s="21"/>
      <c r="H29" s="21"/>
    </row>
    <row r="30" spans="1:8">
      <c r="A30" s="73">
        <v>29</v>
      </c>
      <c r="B30" s="21" t="s">
        <v>349</v>
      </c>
      <c r="C30" s="21">
        <v>0</v>
      </c>
      <c r="D30" s="74">
        <v>1</v>
      </c>
      <c r="E30" s="21"/>
      <c r="F30" s="21"/>
      <c r="G30" s="21"/>
      <c r="H30" s="21"/>
    </row>
    <row r="31" spans="1:8">
      <c r="A31" s="73">
        <v>30</v>
      </c>
      <c r="B31" s="21" t="s">
        <v>350</v>
      </c>
      <c r="C31" s="21">
        <v>0</v>
      </c>
      <c r="D31" s="74">
        <v>1</v>
      </c>
      <c r="E31" s="21"/>
      <c r="F31" s="21"/>
      <c r="G31" s="21"/>
      <c r="H31" s="21"/>
    </row>
    <row r="32" spans="1:8">
      <c r="A32" s="73">
        <v>31</v>
      </c>
      <c r="B32" s="21" t="s">
        <v>351</v>
      </c>
      <c r="C32" s="21">
        <v>0</v>
      </c>
      <c r="D32" s="74">
        <v>1</v>
      </c>
      <c r="E32" s="21"/>
      <c r="F32" s="21"/>
      <c r="G32" s="21"/>
      <c r="H32" s="21"/>
    </row>
    <row r="33" spans="1:8">
      <c r="A33" s="73">
        <v>32</v>
      </c>
      <c r="B33" s="21" t="s">
        <v>352</v>
      </c>
      <c r="C33" s="21">
        <v>0</v>
      </c>
      <c r="D33" s="74">
        <v>1</v>
      </c>
      <c r="E33" s="21"/>
      <c r="F33" s="21"/>
      <c r="G33" s="21"/>
      <c r="H33" s="21"/>
    </row>
    <row r="34" spans="1:8">
      <c r="A34" s="73">
        <v>33</v>
      </c>
      <c r="B34" s="21" t="s">
        <v>353</v>
      </c>
      <c r="C34" s="21">
        <v>0</v>
      </c>
      <c r="D34" s="74">
        <v>1</v>
      </c>
      <c r="E34" s="21"/>
      <c r="F34" s="21"/>
      <c r="G34" s="21"/>
      <c r="H34" s="21"/>
    </row>
    <row r="35" spans="1:8">
      <c r="A35" s="73">
        <v>34</v>
      </c>
      <c r="B35" s="21" t="s">
        <v>354</v>
      </c>
      <c r="C35" s="21">
        <v>0</v>
      </c>
      <c r="D35" s="74">
        <v>1</v>
      </c>
      <c r="E35" s="21"/>
      <c r="F35" s="21"/>
      <c r="G35" s="21"/>
      <c r="H35" s="21"/>
    </row>
    <row r="36" spans="1:8" ht="13.8" thickBot="1">
      <c r="A36" s="77">
        <v>35</v>
      </c>
      <c r="B36" s="78" t="s">
        <v>355</v>
      </c>
      <c r="C36" s="78">
        <v>0</v>
      </c>
      <c r="D36" s="79">
        <v>1</v>
      </c>
      <c r="E36" s="21"/>
      <c r="F36" s="21"/>
      <c r="G36" s="21"/>
      <c r="H36" s="21"/>
    </row>
    <row r="37" spans="1:8">
      <c r="A37" s="21"/>
      <c r="B37" s="21"/>
      <c r="C37" s="21"/>
      <c r="D37" s="21"/>
      <c r="E37" s="21"/>
      <c r="F37" s="21"/>
      <c r="G37" s="21"/>
      <c r="H37" s="21"/>
    </row>
    <row r="38" spans="1:8">
      <c r="A38" s="21"/>
      <c r="B38" s="21"/>
      <c r="C38" s="21"/>
      <c r="D38" s="21"/>
      <c r="E38" s="21"/>
      <c r="F38" s="21"/>
      <c r="G38" s="21"/>
      <c r="H38" s="21"/>
    </row>
    <row r="39" spans="1:8" ht="13.8" thickBot="1">
      <c r="A39" s="21" t="s">
        <v>319</v>
      </c>
      <c r="B39" s="21" t="s">
        <v>356</v>
      </c>
      <c r="C39" s="21" t="s">
        <v>357</v>
      </c>
      <c r="D39" s="21"/>
      <c r="E39" s="21"/>
      <c r="F39" s="21" t="s">
        <v>319</v>
      </c>
      <c r="G39" s="21" t="s">
        <v>356</v>
      </c>
      <c r="H39" s="21" t="s">
        <v>357</v>
      </c>
    </row>
    <row r="40" spans="1:8" ht="13.8" thickBot="1">
      <c r="A40" s="80" t="s">
        <v>323</v>
      </c>
      <c r="B40" s="81">
        <v>6430</v>
      </c>
      <c r="C40" s="82"/>
      <c r="D40" s="21"/>
      <c r="E40" s="21"/>
      <c r="F40" s="83" t="s">
        <v>327</v>
      </c>
      <c r="G40" s="81">
        <v>809</v>
      </c>
      <c r="H40" s="82"/>
    </row>
    <row r="41" spans="1:8" ht="13.8" thickBot="1">
      <c r="A41" s="21" t="s">
        <v>358</v>
      </c>
      <c r="B41" s="21">
        <v>2527</v>
      </c>
      <c r="C41" s="21">
        <v>3</v>
      </c>
      <c r="D41" s="21"/>
      <c r="E41" s="21"/>
      <c r="F41" s="21" t="s">
        <v>380</v>
      </c>
      <c r="G41" s="21">
        <v>809</v>
      </c>
      <c r="H41" s="21">
        <v>0</v>
      </c>
    </row>
    <row r="42" spans="1:8" ht="13.8" thickBot="1">
      <c r="A42" s="21" t="s">
        <v>359</v>
      </c>
      <c r="B42" s="21">
        <v>1200</v>
      </c>
      <c r="C42" s="21">
        <v>1</v>
      </c>
      <c r="D42" s="21"/>
      <c r="E42" s="21"/>
      <c r="F42" s="80" t="s">
        <v>332</v>
      </c>
      <c r="G42" s="81">
        <v>227</v>
      </c>
      <c r="H42" s="82"/>
    </row>
    <row r="43" spans="1:8">
      <c r="A43" s="21" t="s">
        <v>360</v>
      </c>
      <c r="B43" s="21">
        <v>755</v>
      </c>
      <c r="C43" s="21">
        <v>1</v>
      </c>
      <c r="D43" s="21"/>
      <c r="E43" s="21"/>
      <c r="F43" s="21" t="s">
        <v>365</v>
      </c>
      <c r="G43" s="21">
        <v>108</v>
      </c>
      <c r="H43" s="21">
        <v>1</v>
      </c>
    </row>
    <row r="44" spans="1:8">
      <c r="A44" s="21" t="s">
        <v>361</v>
      </c>
      <c r="B44" s="21">
        <v>676</v>
      </c>
      <c r="C44" s="21">
        <v>1</v>
      </c>
      <c r="D44" s="21"/>
      <c r="E44" s="21"/>
      <c r="F44" s="21" t="s">
        <v>367</v>
      </c>
      <c r="G44" s="21">
        <v>46</v>
      </c>
      <c r="H44" s="21">
        <v>1</v>
      </c>
    </row>
    <row r="45" spans="1:8">
      <c r="A45" s="21" t="s">
        <v>362</v>
      </c>
      <c r="B45" s="21">
        <v>546</v>
      </c>
      <c r="C45" s="21">
        <v>1</v>
      </c>
      <c r="D45" s="21"/>
      <c r="E45" s="21"/>
      <c r="F45" s="21" t="s">
        <v>368</v>
      </c>
      <c r="G45" s="21">
        <v>19</v>
      </c>
      <c r="H45" s="21">
        <v>1</v>
      </c>
    </row>
    <row r="46" spans="1:8">
      <c r="A46" s="21" t="s">
        <v>363</v>
      </c>
      <c r="B46" s="21">
        <v>272</v>
      </c>
      <c r="C46" s="21">
        <v>0</v>
      </c>
      <c r="D46" s="21"/>
      <c r="E46" s="21"/>
      <c r="F46" s="21" t="s">
        <v>369</v>
      </c>
      <c r="G46" s="21">
        <v>16</v>
      </c>
      <c r="H46" s="21">
        <v>1</v>
      </c>
    </row>
    <row r="47" spans="1:8">
      <c r="A47" s="21" t="s">
        <v>364</v>
      </c>
      <c r="B47" s="21">
        <v>142</v>
      </c>
      <c r="C47" s="21">
        <v>2</v>
      </c>
      <c r="D47" s="21"/>
      <c r="E47" s="21"/>
      <c r="F47" s="21" t="s">
        <v>370</v>
      </c>
      <c r="G47" s="21">
        <v>11</v>
      </c>
      <c r="H47" s="21">
        <v>0</v>
      </c>
    </row>
    <row r="48" spans="1:8">
      <c r="A48" s="21" t="s">
        <v>365</v>
      </c>
      <c r="B48" s="21">
        <v>108</v>
      </c>
      <c r="C48" s="21">
        <v>1</v>
      </c>
      <c r="D48" s="21"/>
      <c r="E48" s="21"/>
      <c r="F48" s="21" t="s">
        <v>374</v>
      </c>
      <c r="G48" s="21">
        <v>7</v>
      </c>
      <c r="H48" s="21">
        <v>3</v>
      </c>
    </row>
    <row r="49" spans="1:8">
      <c r="A49" s="21" t="s">
        <v>366</v>
      </c>
      <c r="B49" s="21">
        <v>61</v>
      </c>
      <c r="C49" s="21">
        <v>2</v>
      </c>
      <c r="D49" s="21"/>
      <c r="E49" s="21"/>
      <c r="F49" s="21" t="s">
        <v>375</v>
      </c>
      <c r="G49" s="21">
        <v>6</v>
      </c>
      <c r="H49" s="21">
        <v>1</v>
      </c>
    </row>
    <row r="50" spans="1:8">
      <c r="A50" s="21" t="s">
        <v>367</v>
      </c>
      <c r="B50" s="21">
        <v>46</v>
      </c>
      <c r="C50" s="21">
        <v>1</v>
      </c>
      <c r="D50" s="21"/>
      <c r="E50" s="21"/>
      <c r="F50" s="21" t="s">
        <v>377</v>
      </c>
      <c r="G50" s="21">
        <v>5</v>
      </c>
      <c r="H50" s="21">
        <v>1</v>
      </c>
    </row>
    <row r="51" spans="1:8">
      <c r="A51" s="21" t="s">
        <v>368</v>
      </c>
      <c r="B51" s="21">
        <v>19</v>
      </c>
      <c r="C51" s="21">
        <v>1</v>
      </c>
      <c r="D51" s="21"/>
      <c r="E51" s="21"/>
      <c r="F51" s="21" t="s">
        <v>376</v>
      </c>
      <c r="G51" s="21">
        <v>5</v>
      </c>
      <c r="H51" s="21">
        <v>0</v>
      </c>
    </row>
    <row r="52" spans="1:8" ht="13.8" thickBot="1">
      <c r="A52" s="21" t="s">
        <v>369</v>
      </c>
      <c r="B52" s="21">
        <v>16</v>
      </c>
      <c r="C52" s="21">
        <v>1</v>
      </c>
      <c r="D52" s="21"/>
      <c r="E52" s="21"/>
      <c r="F52" s="21" t="s">
        <v>378</v>
      </c>
      <c r="G52" s="21">
        <v>4</v>
      </c>
      <c r="H52" s="21">
        <v>1</v>
      </c>
    </row>
    <row r="53" spans="1:8" ht="13.8" thickBot="1">
      <c r="A53" s="21" t="s">
        <v>370</v>
      </c>
      <c r="B53" s="21">
        <v>11</v>
      </c>
      <c r="C53" s="21">
        <v>0</v>
      </c>
      <c r="D53" s="21"/>
      <c r="E53" s="21"/>
      <c r="F53" s="80" t="s">
        <v>324</v>
      </c>
      <c r="G53" s="81">
        <v>24</v>
      </c>
      <c r="H53" s="82"/>
    </row>
    <row r="54" spans="1:8">
      <c r="A54" s="21" t="s">
        <v>371</v>
      </c>
      <c r="B54" s="21">
        <v>10</v>
      </c>
      <c r="C54" s="21">
        <v>7</v>
      </c>
      <c r="D54" s="21"/>
      <c r="E54" s="21"/>
      <c r="F54" s="21" t="s">
        <v>385</v>
      </c>
      <c r="G54" s="21">
        <v>24</v>
      </c>
      <c r="H54" s="21">
        <v>2</v>
      </c>
    </row>
    <row r="55" spans="1:8">
      <c r="A55" s="21" t="s">
        <v>372</v>
      </c>
      <c r="B55" s="21">
        <v>7</v>
      </c>
      <c r="C55" s="21">
        <v>3</v>
      </c>
      <c r="D55" s="21"/>
      <c r="E55" s="21"/>
      <c r="F55" s="21"/>
      <c r="G55" s="21"/>
      <c r="H55" s="21"/>
    </row>
    <row r="56" spans="1:8">
      <c r="A56" s="21" t="s">
        <v>373</v>
      </c>
      <c r="B56" s="21">
        <v>7</v>
      </c>
      <c r="C56" s="21">
        <v>3</v>
      </c>
      <c r="D56" s="21"/>
      <c r="E56" s="21"/>
      <c r="F56" s="21"/>
      <c r="G56" s="21"/>
      <c r="H56" s="21"/>
    </row>
    <row r="57" spans="1:8">
      <c r="A57" s="21" t="s">
        <v>374</v>
      </c>
      <c r="B57" s="21">
        <v>7</v>
      </c>
      <c r="C57" s="21">
        <v>3</v>
      </c>
      <c r="D57" s="21"/>
      <c r="E57" s="21"/>
      <c r="F57" s="21"/>
      <c r="G57" s="21"/>
      <c r="H57" s="21"/>
    </row>
    <row r="58" spans="1:8">
      <c r="A58" s="21" t="s">
        <v>375</v>
      </c>
      <c r="B58" s="21">
        <v>6</v>
      </c>
      <c r="C58" s="21">
        <v>1</v>
      </c>
      <c r="D58" s="21"/>
      <c r="E58" s="21"/>
      <c r="F58" s="21"/>
      <c r="G58" s="21"/>
      <c r="H58" s="21"/>
    </row>
    <row r="59" spans="1:8">
      <c r="A59" s="21" t="s">
        <v>376</v>
      </c>
      <c r="B59" s="21">
        <v>5</v>
      </c>
      <c r="C59" s="21">
        <v>0</v>
      </c>
      <c r="D59" s="21"/>
      <c r="E59" s="21"/>
      <c r="F59" s="21"/>
      <c r="G59" s="21"/>
      <c r="H59" s="21"/>
    </row>
    <row r="60" spans="1:8">
      <c r="A60" s="21" t="s">
        <v>377</v>
      </c>
      <c r="B60" s="21">
        <v>5</v>
      </c>
      <c r="C60" s="21">
        <v>1</v>
      </c>
      <c r="D60" s="21"/>
      <c r="E60" s="21"/>
      <c r="F60" s="21"/>
      <c r="G60" s="21"/>
      <c r="H60" s="21"/>
    </row>
    <row r="61" spans="1:8" ht="13.8" thickBot="1">
      <c r="A61" s="21" t="s">
        <v>378</v>
      </c>
      <c r="B61" s="21">
        <v>4</v>
      </c>
      <c r="C61" s="21">
        <v>1</v>
      </c>
      <c r="D61" s="21"/>
      <c r="E61" s="21"/>
      <c r="F61" s="21"/>
      <c r="G61" s="21"/>
      <c r="H61" s="21"/>
    </row>
    <row r="62" spans="1:8" ht="13.8" thickBot="1">
      <c r="A62" s="80" t="s">
        <v>317</v>
      </c>
      <c r="B62" s="81">
        <v>955</v>
      </c>
      <c r="C62" s="82"/>
      <c r="D62" s="21"/>
      <c r="E62" s="21"/>
      <c r="F62" s="21"/>
      <c r="G62" s="21"/>
      <c r="H62" s="21"/>
    </row>
    <row r="63" spans="1:8" ht="13.8" thickBot="1">
      <c r="A63" s="21" t="s">
        <v>379</v>
      </c>
      <c r="B63" s="21">
        <v>955</v>
      </c>
      <c r="C63" s="21">
        <v>2</v>
      </c>
      <c r="D63" s="21"/>
      <c r="E63" s="21"/>
      <c r="F63" s="21"/>
      <c r="G63" s="21"/>
      <c r="H63" s="21"/>
    </row>
    <row r="64" spans="1:8" ht="13.8" thickBot="1">
      <c r="A64" s="80" t="s">
        <v>327</v>
      </c>
      <c r="B64" s="81">
        <v>809</v>
      </c>
      <c r="C64" s="82"/>
      <c r="D64" s="21"/>
      <c r="E64" s="21"/>
      <c r="F64" s="21"/>
      <c r="G64" s="21"/>
      <c r="H64" s="21"/>
    </row>
    <row r="65" spans="1:8" ht="13.8" thickBot="1">
      <c r="A65" s="21" t="s">
        <v>380</v>
      </c>
      <c r="B65" s="21">
        <v>809</v>
      </c>
      <c r="C65" s="21">
        <v>0</v>
      </c>
      <c r="D65" s="21"/>
      <c r="E65" s="21"/>
      <c r="F65" s="21"/>
      <c r="G65" s="21"/>
      <c r="H65" s="21"/>
    </row>
    <row r="66" spans="1:8" ht="13.8" thickBot="1">
      <c r="A66" s="80" t="s">
        <v>329</v>
      </c>
      <c r="B66" s="81">
        <v>177</v>
      </c>
      <c r="C66" s="82"/>
      <c r="D66" s="21"/>
      <c r="E66" s="21"/>
      <c r="F66" s="21"/>
      <c r="G66" s="21"/>
      <c r="H66" s="21"/>
    </row>
    <row r="67" spans="1:8" ht="13.8" thickBot="1">
      <c r="A67" s="21" t="s">
        <v>381</v>
      </c>
      <c r="B67" s="21">
        <v>177</v>
      </c>
      <c r="C67" s="21">
        <v>3</v>
      </c>
      <c r="D67" s="21"/>
      <c r="E67" s="21"/>
      <c r="F67" s="21"/>
      <c r="G67" s="21"/>
      <c r="H67" s="21"/>
    </row>
    <row r="68" spans="1:8" ht="13.8" thickBot="1">
      <c r="A68" s="83" t="s">
        <v>337</v>
      </c>
      <c r="B68" s="81">
        <v>84</v>
      </c>
      <c r="C68" s="82"/>
      <c r="D68" s="21"/>
      <c r="E68" s="21"/>
      <c r="F68" s="21"/>
      <c r="G68" s="21"/>
      <c r="H68" s="21"/>
    </row>
    <row r="69" spans="1:8" ht="13.8" thickBot="1">
      <c r="A69" s="21" t="s">
        <v>382</v>
      </c>
      <c r="B69" s="21">
        <v>84</v>
      </c>
      <c r="C69" s="21">
        <v>1</v>
      </c>
      <c r="D69" s="21"/>
      <c r="E69" s="21"/>
      <c r="F69" s="21"/>
      <c r="G69" s="21"/>
      <c r="H69" s="21"/>
    </row>
    <row r="70" spans="1:8" ht="13.8" thickBot="1">
      <c r="A70" s="83" t="s">
        <v>335</v>
      </c>
      <c r="B70" s="81">
        <v>67</v>
      </c>
      <c r="C70" s="82"/>
      <c r="D70" s="21"/>
      <c r="E70" s="21"/>
      <c r="F70" s="21"/>
      <c r="G70" s="21"/>
      <c r="H70" s="21"/>
    </row>
    <row r="71" spans="1:8" ht="13.8" thickBot="1">
      <c r="A71" s="21" t="s">
        <v>383</v>
      </c>
      <c r="B71" s="21">
        <v>67</v>
      </c>
      <c r="C71" s="21">
        <v>3</v>
      </c>
      <c r="D71" s="21"/>
      <c r="E71" s="21"/>
      <c r="F71" s="21"/>
      <c r="G71" s="21"/>
      <c r="H71" s="21"/>
    </row>
    <row r="72" spans="1:8" ht="13.8" thickBot="1">
      <c r="A72" s="80" t="s">
        <v>322</v>
      </c>
      <c r="B72" s="81">
        <v>60</v>
      </c>
      <c r="C72" s="82"/>
      <c r="D72" s="21"/>
      <c r="E72" s="21"/>
      <c r="F72" s="21"/>
      <c r="G72" s="21"/>
      <c r="H72" s="21"/>
    </row>
    <row r="73" spans="1:8" ht="13.8" thickBot="1">
      <c r="A73" s="21" t="s">
        <v>384</v>
      </c>
      <c r="B73" s="21">
        <v>60</v>
      </c>
      <c r="C73" s="21">
        <v>0</v>
      </c>
      <c r="D73" s="21"/>
      <c r="E73" s="21"/>
      <c r="F73" s="21"/>
      <c r="G73" s="21"/>
      <c r="H73" s="21"/>
    </row>
    <row r="74" spans="1:8" ht="13.8" thickBot="1">
      <c r="A74" s="80" t="s">
        <v>324</v>
      </c>
      <c r="B74" s="81">
        <v>41</v>
      </c>
      <c r="C74" s="82"/>
      <c r="D74" s="21"/>
      <c r="E74" s="21"/>
      <c r="F74" s="21"/>
      <c r="G74" s="21"/>
      <c r="H74" s="21"/>
    </row>
    <row r="75" spans="1:8">
      <c r="A75" s="21" t="s">
        <v>385</v>
      </c>
      <c r="B75" s="21">
        <v>24</v>
      </c>
      <c r="C75" s="21">
        <v>2</v>
      </c>
      <c r="D75" s="21"/>
      <c r="E75" s="21"/>
      <c r="F75" s="21"/>
      <c r="G75" s="21"/>
      <c r="H75" s="21"/>
    </row>
    <row r="76" spans="1:8" ht="13.8" thickBot="1">
      <c r="A76" s="21" t="s">
        <v>386</v>
      </c>
      <c r="B76" s="21">
        <v>17</v>
      </c>
      <c r="C76" s="21">
        <v>2</v>
      </c>
      <c r="D76" s="21"/>
      <c r="E76" s="21"/>
      <c r="F76" s="21"/>
      <c r="G76" s="21"/>
      <c r="H76" s="21"/>
    </row>
    <row r="77" spans="1:8" ht="13.8" thickBot="1">
      <c r="A77" s="80" t="s">
        <v>338</v>
      </c>
      <c r="B77" s="81">
        <v>20</v>
      </c>
      <c r="C77" s="82"/>
      <c r="D77" s="21"/>
      <c r="E77" s="21"/>
      <c r="F77" s="21"/>
      <c r="G77" s="21"/>
      <c r="H77" s="21"/>
    </row>
    <row r="78" spans="1:8">
      <c r="A78" s="21" t="s">
        <v>387</v>
      </c>
      <c r="B78" s="21">
        <v>9</v>
      </c>
      <c r="C78" s="21">
        <v>3</v>
      </c>
      <c r="D78" s="21"/>
      <c r="E78" s="21"/>
      <c r="F78" s="21"/>
      <c r="G78" s="21"/>
      <c r="H78" s="21"/>
    </row>
    <row r="79" spans="1:8">
      <c r="A79" s="21" t="s">
        <v>388</v>
      </c>
      <c r="B79" s="21">
        <v>7</v>
      </c>
      <c r="C79" s="21">
        <v>3</v>
      </c>
      <c r="D79" s="21"/>
      <c r="E79" s="21"/>
      <c r="F79" s="21"/>
      <c r="G79" s="21"/>
      <c r="H79" s="21"/>
    </row>
    <row r="80" spans="1:8" ht="13.8" thickBot="1">
      <c r="A80" s="21" t="s">
        <v>389</v>
      </c>
      <c r="B80" s="21">
        <v>4</v>
      </c>
      <c r="C80" s="21">
        <v>5</v>
      </c>
      <c r="D80" s="21"/>
      <c r="E80" s="21"/>
      <c r="F80" s="21"/>
      <c r="G80" s="21"/>
      <c r="H80" s="21"/>
    </row>
    <row r="81" spans="1:8" ht="13.8" thickBot="1">
      <c r="A81" s="80" t="s">
        <v>347</v>
      </c>
      <c r="B81" s="81">
        <v>3</v>
      </c>
      <c r="C81" s="82"/>
      <c r="D81" s="21"/>
      <c r="E81" s="21"/>
      <c r="F81" s="21"/>
      <c r="G81" s="21"/>
      <c r="H81" s="21"/>
    </row>
    <row r="82" spans="1:8" ht="14.4" thickBot="1">
      <c r="A82" s="21" t="s">
        <v>390</v>
      </c>
      <c r="B82" s="21">
        <v>3</v>
      </c>
      <c r="C82" s="21">
        <v>1</v>
      </c>
      <c r="D82" s="21"/>
      <c r="E82" s="84"/>
      <c r="F82" s="21"/>
      <c r="G82" s="21"/>
      <c r="H82" s="21"/>
    </row>
    <row r="83" spans="1:8" ht="13.8" thickBot="1">
      <c r="A83" s="80" t="s">
        <v>340</v>
      </c>
      <c r="B83" s="81">
        <v>3</v>
      </c>
      <c r="C83" s="82"/>
      <c r="D83" s="21"/>
      <c r="E83" s="85"/>
      <c r="F83" s="21"/>
      <c r="G83" s="21"/>
      <c r="H83" s="21"/>
    </row>
    <row r="84" spans="1:8" ht="13.8" thickBot="1">
      <c r="A84" s="21" t="s">
        <v>391</v>
      </c>
      <c r="B84" s="21">
        <v>3</v>
      </c>
      <c r="C84" s="21">
        <v>0</v>
      </c>
      <c r="D84" s="21"/>
      <c r="E84" s="21"/>
      <c r="F84" s="21"/>
      <c r="G84" s="21"/>
      <c r="H84" s="21"/>
    </row>
    <row r="85" spans="1:8" ht="13.8" thickBot="1">
      <c r="A85" s="80" t="s">
        <v>354</v>
      </c>
      <c r="B85" s="81">
        <v>2</v>
      </c>
      <c r="C85" s="82"/>
      <c r="D85" s="21"/>
      <c r="E85" s="21"/>
      <c r="F85" s="21"/>
      <c r="G85" s="21"/>
      <c r="H85" s="21"/>
    </row>
    <row r="86" spans="1:8">
      <c r="A86" s="21" t="s">
        <v>392</v>
      </c>
      <c r="B86" s="21">
        <v>2</v>
      </c>
      <c r="C86" s="21">
        <v>0</v>
      </c>
      <c r="D86" s="21"/>
      <c r="E86" s="21"/>
      <c r="F86" s="21"/>
      <c r="G86" s="21"/>
      <c r="H86" s="21"/>
    </row>
    <row r="88" spans="1:8">
      <c r="A88" s="67"/>
      <c r="B88" s="67"/>
      <c r="D88" s="68"/>
    </row>
    <row r="89" spans="1:8">
      <c r="A89" s="65"/>
      <c r="B89" s="66"/>
      <c r="C89" s="70"/>
      <c r="D89" s="69"/>
      <c r="E89" s="65"/>
      <c r="F89" s="66"/>
    </row>
    <row r="90" spans="1:8">
      <c r="A90" s="65"/>
      <c r="B90" s="66"/>
      <c r="C90" s="71"/>
      <c r="D90" s="69"/>
      <c r="E90" s="65"/>
      <c r="F90" s="66"/>
    </row>
    <row r="91" spans="1:8">
      <c r="A91" s="65"/>
      <c r="B91" s="66"/>
      <c r="C91" s="71"/>
      <c r="D91" s="69"/>
      <c r="E91" s="65"/>
      <c r="F91" s="66"/>
    </row>
    <row r="92" spans="1:8">
      <c r="A92" s="65"/>
      <c r="B92" s="66"/>
      <c r="C92" s="71"/>
      <c r="D92" s="69"/>
      <c r="E92" s="65"/>
      <c r="F92" s="66"/>
    </row>
    <row r="93" spans="1:8">
      <c r="A93" s="65"/>
      <c r="B93" s="66"/>
      <c r="C93" s="71"/>
      <c r="D93" s="69"/>
      <c r="E93" s="65"/>
      <c r="F93" s="66"/>
    </row>
    <row r="94" spans="1:8">
      <c r="A94" s="65"/>
      <c r="B94" s="66"/>
      <c r="C94" s="71"/>
      <c r="D94" s="69"/>
      <c r="E94" s="65"/>
      <c r="F94" s="66"/>
    </row>
    <row r="95" spans="1:8">
      <c r="A95" s="65"/>
      <c r="B95" s="66"/>
      <c r="C95" s="71"/>
      <c r="D95" s="69"/>
      <c r="E95" s="65"/>
      <c r="F95" s="66"/>
    </row>
    <row r="96" spans="1:8">
      <c r="A96" s="65"/>
      <c r="B96" s="66"/>
      <c r="C96" s="71"/>
      <c r="D96" s="69"/>
      <c r="E96" s="65"/>
      <c r="F96" s="66"/>
    </row>
    <row r="97" spans="1:6">
      <c r="A97" s="65"/>
      <c r="B97" s="66"/>
      <c r="C97" s="71"/>
      <c r="D97" s="69"/>
      <c r="E97" s="65"/>
      <c r="F97" s="66"/>
    </row>
    <row r="98" spans="1:6">
      <c r="A98" s="65"/>
      <c r="B98" s="66"/>
      <c r="C98" s="71"/>
      <c r="D98" s="69"/>
      <c r="E98" s="65"/>
      <c r="F98" s="66"/>
    </row>
    <row r="99" spans="1:6">
      <c r="A99" s="65"/>
      <c r="B99" s="66"/>
      <c r="C99" s="71"/>
      <c r="D99" s="69"/>
      <c r="E99" s="65"/>
      <c r="F99" s="66"/>
    </row>
    <row r="100" spans="1:6">
      <c r="A100" s="65"/>
      <c r="B100" s="66"/>
      <c r="C100" s="71"/>
      <c r="D100" s="69"/>
      <c r="E100" s="65"/>
      <c r="F100" s="66"/>
    </row>
    <row r="101" spans="1:6">
      <c r="A101" s="65"/>
      <c r="B101" s="66"/>
      <c r="C101" s="71"/>
      <c r="D101" s="69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A381A-B952-43AB-AF79-370613F3B3DE}">
  <dimension ref="A1:AF85"/>
  <sheetViews>
    <sheetView zoomScale="82" zoomScaleNormal="68" workbookViewId="0">
      <selection activeCell="A66" sqref="A57:A66"/>
    </sheetView>
  </sheetViews>
  <sheetFormatPr defaultRowHeight="15"/>
  <cols>
    <col min="1" max="1" width="35.21875" style="28" bestFit="1" customWidth="1"/>
    <col min="2" max="2" width="16.6640625" style="28" customWidth="1"/>
    <col min="3" max="3" width="15.44140625" style="28" bestFit="1" customWidth="1"/>
    <col min="4" max="4" width="25.44140625" style="28" bestFit="1" customWidth="1"/>
    <col min="5" max="5" width="16.109375" style="28" bestFit="1" customWidth="1"/>
    <col min="6" max="6" width="15.44140625" style="28" bestFit="1" customWidth="1"/>
    <col min="7" max="7" width="25.44140625" style="28" bestFit="1" customWidth="1"/>
    <col min="8" max="8" width="16.109375" style="28" bestFit="1" customWidth="1"/>
    <col min="9" max="9" width="16.109375" style="28" customWidth="1"/>
    <col min="10" max="10" width="25.44140625" style="28" bestFit="1" customWidth="1"/>
    <col min="11" max="11" width="16.109375" style="28" bestFit="1" customWidth="1"/>
    <col min="12" max="12" width="16.109375" style="28" customWidth="1"/>
    <col min="13" max="13" width="25.44140625" style="28" bestFit="1" customWidth="1"/>
    <col min="14" max="14" width="16.109375" style="28" bestFit="1" customWidth="1"/>
    <col min="15" max="15" width="16.109375" style="28" customWidth="1"/>
    <col min="16" max="16" width="25.44140625" style="28" bestFit="1" customWidth="1"/>
    <col min="17" max="17" width="16.109375" style="28" bestFit="1" customWidth="1"/>
    <col min="18" max="18" width="16.109375" style="28" customWidth="1"/>
    <col min="19" max="19" width="25.77734375" style="28" customWidth="1"/>
    <col min="20" max="20" width="16.109375" style="28" bestFit="1" customWidth="1"/>
    <col min="21" max="21" width="16.109375" style="28" customWidth="1"/>
    <col min="22" max="22" width="25.44140625" style="28" bestFit="1" customWidth="1"/>
    <col min="23" max="23" width="16.109375" style="28" bestFit="1" customWidth="1"/>
    <col min="24" max="24" width="16.109375" style="28" customWidth="1"/>
    <col min="25" max="25" width="25.44140625" style="28" bestFit="1" customWidth="1"/>
    <col min="26" max="26" width="16.109375" style="28" bestFit="1" customWidth="1"/>
    <col min="27" max="27" width="16.109375" style="28" customWidth="1"/>
    <col min="28" max="28" width="25.44140625" style="28" bestFit="1" customWidth="1"/>
    <col min="29" max="29" width="16.109375" style="28" bestFit="1" customWidth="1"/>
    <col min="30" max="30" width="16.109375" style="28" customWidth="1"/>
    <col min="31" max="31" width="25.44140625" style="28" bestFit="1" customWidth="1"/>
    <col min="32" max="16384" width="8.88671875" style="28"/>
  </cols>
  <sheetData>
    <row r="1" spans="1:32" ht="16.2" thickBot="1">
      <c r="A1" s="31" t="s">
        <v>250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</row>
    <row r="2" spans="1:32" ht="16.2" thickBot="1">
      <c r="A2" s="328" t="s">
        <v>323</v>
      </c>
      <c r="B2" s="325"/>
      <c r="C2" s="325"/>
      <c r="D2" s="327"/>
      <c r="E2" s="328" t="s">
        <v>398</v>
      </c>
      <c r="F2" s="325"/>
      <c r="G2" s="327"/>
      <c r="H2" s="328" t="s">
        <v>317</v>
      </c>
      <c r="I2" s="325"/>
      <c r="J2" s="327"/>
      <c r="K2" s="328" t="s">
        <v>401</v>
      </c>
      <c r="L2" s="325"/>
      <c r="M2" s="327"/>
      <c r="N2" s="328" t="s">
        <v>322</v>
      </c>
      <c r="O2" s="325"/>
      <c r="P2" s="327"/>
      <c r="Q2" s="328" t="s">
        <v>324</v>
      </c>
      <c r="R2" s="325"/>
      <c r="S2" s="327"/>
      <c r="T2" s="325" t="s">
        <v>354</v>
      </c>
      <c r="U2" s="325"/>
      <c r="V2" s="326"/>
      <c r="W2" s="324" t="s">
        <v>396</v>
      </c>
      <c r="X2" s="325"/>
      <c r="Y2" s="326"/>
      <c r="Z2" s="324" t="s">
        <v>395</v>
      </c>
      <c r="AA2" s="325"/>
      <c r="AB2" s="327"/>
      <c r="AC2" s="329" t="s">
        <v>400</v>
      </c>
      <c r="AD2" s="330"/>
      <c r="AE2" s="331"/>
      <c r="AF2" s="31"/>
    </row>
    <row r="3" spans="1:32" ht="15.6">
      <c r="A3" s="86"/>
      <c r="B3" s="87" t="s">
        <v>393</v>
      </c>
      <c r="C3" s="88" t="s">
        <v>399</v>
      </c>
      <c r="D3" s="89" t="s">
        <v>403</v>
      </c>
      <c r="E3" s="87" t="s">
        <v>393</v>
      </c>
      <c r="F3" s="88" t="s">
        <v>399</v>
      </c>
      <c r="G3" s="89" t="s">
        <v>403</v>
      </c>
      <c r="H3" s="87" t="s">
        <v>393</v>
      </c>
      <c r="I3" s="88" t="s">
        <v>399</v>
      </c>
      <c r="J3" s="89" t="s">
        <v>403</v>
      </c>
      <c r="K3" s="87" t="s">
        <v>393</v>
      </c>
      <c r="L3" s="88" t="s">
        <v>399</v>
      </c>
      <c r="M3" s="31" t="s">
        <v>403</v>
      </c>
      <c r="N3" s="90" t="s">
        <v>393</v>
      </c>
      <c r="O3" s="88" t="s">
        <v>399</v>
      </c>
      <c r="P3" s="91" t="s">
        <v>403</v>
      </c>
      <c r="Q3" s="87" t="s">
        <v>393</v>
      </c>
      <c r="R3" s="88" t="s">
        <v>399</v>
      </c>
      <c r="S3" s="89" t="s">
        <v>403</v>
      </c>
      <c r="T3" s="90" t="s">
        <v>393</v>
      </c>
      <c r="U3" s="88" t="s">
        <v>399</v>
      </c>
      <c r="V3" s="91" t="s">
        <v>403</v>
      </c>
      <c r="W3" s="90" t="s">
        <v>393</v>
      </c>
      <c r="X3" s="88" t="s">
        <v>399</v>
      </c>
      <c r="Y3" s="91" t="s">
        <v>403</v>
      </c>
      <c r="Z3" s="90" t="s">
        <v>393</v>
      </c>
      <c r="AA3" s="88" t="s">
        <v>399</v>
      </c>
      <c r="AB3" s="91" t="s">
        <v>403</v>
      </c>
      <c r="AC3" s="90" t="s">
        <v>393</v>
      </c>
      <c r="AD3" s="88" t="s">
        <v>399</v>
      </c>
      <c r="AE3" s="91" t="s">
        <v>403</v>
      </c>
      <c r="AF3" s="31"/>
    </row>
    <row r="4" spans="1:32" ht="15.6">
      <c r="A4" s="29">
        <v>45383</v>
      </c>
      <c r="B4" s="92">
        <v>49539</v>
      </c>
      <c r="C4" s="93"/>
      <c r="D4" s="94">
        <v>3.5000000000000001E-3</v>
      </c>
      <c r="E4" s="92">
        <v>67027</v>
      </c>
      <c r="F4" s="93"/>
      <c r="G4" s="95">
        <v>4.7999999999999996E-3</v>
      </c>
      <c r="H4" s="92">
        <v>3515</v>
      </c>
      <c r="I4" s="93"/>
      <c r="J4" s="96">
        <v>2.5000000000000001E-4</v>
      </c>
      <c r="K4" s="92">
        <v>57803</v>
      </c>
      <c r="L4" s="93"/>
      <c r="M4" s="97">
        <v>4.0000000000000001E-3</v>
      </c>
      <c r="N4" s="92">
        <v>17333</v>
      </c>
      <c r="O4" s="93"/>
      <c r="P4" s="96">
        <v>1.25E-3</v>
      </c>
      <c r="Q4" s="92">
        <v>2193</v>
      </c>
      <c r="R4" s="93"/>
      <c r="S4" s="96">
        <v>1.4999999999999999E-4</v>
      </c>
      <c r="T4" s="87">
        <v>6702</v>
      </c>
      <c r="U4" s="88"/>
      <c r="V4" s="94">
        <v>0</v>
      </c>
      <c r="W4" s="87">
        <v>34972</v>
      </c>
      <c r="X4" s="88"/>
      <c r="Y4" s="89">
        <v>3.0000000000000001E-3</v>
      </c>
      <c r="Z4" s="87">
        <v>71107</v>
      </c>
      <c r="AA4" s="88"/>
      <c r="AB4" s="89">
        <v>5.0000000000000001E-3</v>
      </c>
      <c r="AC4" s="92">
        <v>17496</v>
      </c>
      <c r="AD4" s="93"/>
      <c r="AE4" s="95">
        <v>1.1999999999999999E-3</v>
      </c>
      <c r="AF4" s="31"/>
    </row>
    <row r="5" spans="1:32" ht="15.6">
      <c r="A5" s="29">
        <v>45413</v>
      </c>
      <c r="B5" s="92">
        <v>50946</v>
      </c>
      <c r="C5" s="98">
        <f t="shared" ref="C5:C16" si="0">(B5/B4)-1</f>
        <v>2.8401865197117404E-2</v>
      </c>
      <c r="D5" s="94">
        <v>3.5999999999999999E-3</v>
      </c>
      <c r="E5" s="92">
        <v>80058</v>
      </c>
      <c r="F5" s="98">
        <f t="shared" ref="F5:F16" si="1">(E5/E4)-1</f>
        <v>0.19441419129604487</v>
      </c>
      <c r="G5" s="95">
        <v>5.7999999999999996E-3</v>
      </c>
      <c r="H5" s="92">
        <v>4075</v>
      </c>
      <c r="I5" s="98">
        <f t="shared" ref="I5:I16" si="2">(H5/H4)-1</f>
        <v>0.15931721194879089</v>
      </c>
      <c r="J5" s="96">
        <v>2.9E-4</v>
      </c>
      <c r="K5" s="92">
        <v>57434</v>
      </c>
      <c r="L5" s="98">
        <f t="shared" ref="L5:L16" si="3">(K5/K4)-1</f>
        <v>-6.3837517083887851E-3</v>
      </c>
      <c r="M5" s="97">
        <v>4.0000000000000001E-3</v>
      </c>
      <c r="N5" s="92">
        <v>19361</v>
      </c>
      <c r="O5" s="98">
        <f t="shared" ref="O5:O16" si="4">(N5/N4)-1</f>
        <v>0.11700225004327014</v>
      </c>
      <c r="P5" s="96">
        <v>1.4E-3</v>
      </c>
      <c r="Q5" s="92">
        <v>2352</v>
      </c>
      <c r="R5" s="98">
        <f t="shared" ref="R5:R16" si="5">(Q5/Q4)-1</f>
        <v>7.2503419972640204E-2</v>
      </c>
      <c r="S5" s="96">
        <v>1.7000000000000001E-4</v>
      </c>
      <c r="T5" s="87">
        <v>6983</v>
      </c>
      <c r="U5" s="98">
        <f t="shared" ref="U5:U16" si="6">(T5/T4)-1</f>
        <v>4.1927782751417508E-2</v>
      </c>
      <c r="V5" s="94">
        <v>1E-3</v>
      </c>
      <c r="W5" s="87">
        <v>40329</v>
      </c>
      <c r="X5" s="98">
        <f t="shared" ref="X5:X16" si="7">(W5/W4)-1</f>
        <v>0.15317968660642789</v>
      </c>
      <c r="Y5" s="89">
        <v>3.0000000000000001E-3</v>
      </c>
      <c r="Z5" s="87">
        <v>76623</v>
      </c>
      <c r="AA5" s="98">
        <f t="shared" ref="AA5:AA16" si="8">(Z5/Z4)-1</f>
        <v>7.7573234702631222E-2</v>
      </c>
      <c r="AB5" s="89">
        <v>6.0000000000000001E-3</v>
      </c>
      <c r="AC5" s="92">
        <v>18620</v>
      </c>
      <c r="AD5" s="98">
        <f t="shared" ref="AD5:AD16" si="9">(AC5/AC4)-1</f>
        <v>6.4243255601280191E-2</v>
      </c>
      <c r="AE5" s="95">
        <v>1.2999999999999999E-3</v>
      </c>
      <c r="AF5" s="31"/>
    </row>
    <row r="6" spans="1:32" ht="15.6">
      <c r="A6" s="29">
        <v>45444</v>
      </c>
      <c r="B6" s="92">
        <v>47239</v>
      </c>
      <c r="C6" s="98">
        <f t="shared" si="0"/>
        <v>-7.2763318023004731E-2</v>
      </c>
      <c r="D6" s="94">
        <v>4.0000000000000001E-3</v>
      </c>
      <c r="E6" s="92">
        <v>70069</v>
      </c>
      <c r="F6" s="98">
        <f t="shared" si="1"/>
        <v>-0.12477204027080369</v>
      </c>
      <c r="G6" s="95">
        <v>5.8999999999999999E-3</v>
      </c>
      <c r="H6" s="92">
        <v>2974</v>
      </c>
      <c r="I6" s="98">
        <f t="shared" si="2"/>
        <v>-0.27018404907975457</v>
      </c>
      <c r="J6" s="96">
        <v>2.5000000000000001E-4</v>
      </c>
      <c r="K6" s="92">
        <v>50968</v>
      </c>
      <c r="L6" s="98">
        <f t="shared" si="3"/>
        <v>-0.11258139777831944</v>
      </c>
      <c r="M6" s="97">
        <v>4.0000000000000001E-3</v>
      </c>
      <c r="N6" s="92">
        <v>19123</v>
      </c>
      <c r="O6" s="98">
        <f t="shared" si="4"/>
        <v>-1.229275347347758E-2</v>
      </c>
      <c r="P6" s="96">
        <v>1.6199999999999999E-3</v>
      </c>
      <c r="Q6" s="92">
        <v>2006</v>
      </c>
      <c r="R6" s="98">
        <f t="shared" si="5"/>
        <v>-0.14710884353741494</v>
      </c>
      <c r="S6" s="96">
        <v>1.7000000000000001E-4</v>
      </c>
      <c r="T6" s="87">
        <v>6795</v>
      </c>
      <c r="U6" s="98">
        <f t="shared" si="6"/>
        <v>-2.6922526134899094E-2</v>
      </c>
      <c r="V6" s="94">
        <v>1E-3</v>
      </c>
      <c r="W6" s="87">
        <v>36456</v>
      </c>
      <c r="X6" s="98">
        <f t="shared" si="7"/>
        <v>-9.6035111210295288E-2</v>
      </c>
      <c r="Y6" s="89">
        <v>3.0000000000000001E-3</v>
      </c>
      <c r="Z6" s="87">
        <v>69312</v>
      </c>
      <c r="AA6" s="98">
        <f t="shared" si="8"/>
        <v>-9.5415214752750499E-2</v>
      </c>
      <c r="AB6" s="89">
        <v>6.0000000000000001E-3</v>
      </c>
      <c r="AC6" s="92">
        <v>15494</v>
      </c>
      <c r="AD6" s="98">
        <f t="shared" si="9"/>
        <v>-0.16788399570354462</v>
      </c>
      <c r="AE6" s="95">
        <v>1.2999999999999999E-3</v>
      </c>
      <c r="AF6" s="31"/>
    </row>
    <row r="7" spans="1:32" ht="15.6">
      <c r="A7" s="29">
        <v>45474</v>
      </c>
      <c r="B7" s="92">
        <v>47323</v>
      </c>
      <c r="C7" s="98">
        <f t="shared" si="0"/>
        <v>1.7781917483434828E-3</v>
      </c>
      <c r="D7" s="94">
        <v>4.1999999999999997E-3</v>
      </c>
      <c r="E7" s="92">
        <v>59562</v>
      </c>
      <c r="F7" s="98">
        <f t="shared" si="1"/>
        <v>-0.14995218998415849</v>
      </c>
      <c r="G7" s="95">
        <v>5.3E-3</v>
      </c>
      <c r="H7" s="92">
        <v>3026</v>
      </c>
      <c r="I7" s="98">
        <f t="shared" si="2"/>
        <v>1.7484868863483438E-2</v>
      </c>
      <c r="J7" s="96">
        <v>2.7E-4</v>
      </c>
      <c r="K7" s="92">
        <v>50993</v>
      </c>
      <c r="L7" s="98">
        <f t="shared" si="3"/>
        <v>4.9050384555004989E-4</v>
      </c>
      <c r="M7" s="97">
        <v>5.0000000000000001E-3</v>
      </c>
      <c r="N7" s="92">
        <v>17083</v>
      </c>
      <c r="O7" s="98">
        <f t="shared" si="4"/>
        <v>-0.10667782251738744</v>
      </c>
      <c r="P7" s="96">
        <v>1.5200000000000001E-3</v>
      </c>
      <c r="Q7" s="92">
        <v>2114</v>
      </c>
      <c r="R7" s="98">
        <f t="shared" si="5"/>
        <v>5.3838484546360865E-2</v>
      </c>
      <c r="S7" s="96">
        <v>1.8000000000000001E-4</v>
      </c>
      <c r="T7" s="87">
        <v>7086</v>
      </c>
      <c r="U7" s="98">
        <f t="shared" si="6"/>
        <v>4.2825607064017612E-2</v>
      </c>
      <c r="V7" s="94">
        <v>1E-3</v>
      </c>
      <c r="W7" s="87">
        <v>31551</v>
      </c>
      <c r="X7" s="98">
        <f t="shared" si="7"/>
        <v>-0.13454575378538514</v>
      </c>
      <c r="Y7" s="89">
        <v>3.0000000000000001E-3</v>
      </c>
      <c r="Z7" s="87">
        <v>63100</v>
      </c>
      <c r="AA7" s="98">
        <f t="shared" si="8"/>
        <v>-8.962373037857807E-2</v>
      </c>
      <c r="AB7" s="89">
        <v>6.0000000000000001E-3</v>
      </c>
      <c r="AC7" s="92">
        <v>15373</v>
      </c>
      <c r="AD7" s="98">
        <f t="shared" si="9"/>
        <v>-7.8094746353427613E-3</v>
      </c>
      <c r="AE7" s="95">
        <v>1.2999999999999999E-3</v>
      </c>
      <c r="AF7" s="31"/>
    </row>
    <row r="8" spans="1:32" ht="15.6">
      <c r="A8" s="29">
        <v>45505</v>
      </c>
      <c r="B8" s="92">
        <v>45264</v>
      </c>
      <c r="C8" s="98">
        <f t="shared" si="0"/>
        <v>-4.3509498552500858E-2</v>
      </c>
      <c r="D8" s="94">
        <v>4.0000000000000001E-3</v>
      </c>
      <c r="E8" s="92">
        <v>66306</v>
      </c>
      <c r="F8" s="98">
        <f t="shared" si="1"/>
        <v>0.11322655384305436</v>
      </c>
      <c r="G8" s="95">
        <v>5.7999999999999996E-3</v>
      </c>
      <c r="H8" s="92">
        <v>3617</v>
      </c>
      <c r="I8" s="98">
        <f t="shared" si="2"/>
        <v>0.19530733641771314</v>
      </c>
      <c r="J8" s="96">
        <v>3.1E-4</v>
      </c>
      <c r="K8" s="92">
        <v>52125</v>
      </c>
      <c r="L8" s="98">
        <f t="shared" si="3"/>
        <v>2.2199125370148787E-2</v>
      </c>
      <c r="M8" s="97">
        <v>5.0000000000000001E-3</v>
      </c>
      <c r="N8" s="92">
        <v>17448</v>
      </c>
      <c r="O8" s="98">
        <f t="shared" si="4"/>
        <v>2.1366270561376854E-2</v>
      </c>
      <c r="P8" s="96">
        <v>1.5399999999999999E-3</v>
      </c>
      <c r="Q8" s="92">
        <v>1991</v>
      </c>
      <c r="R8" s="98">
        <f t="shared" si="5"/>
        <v>-5.8183538315988659E-2</v>
      </c>
      <c r="S8" s="96">
        <v>1.7000000000000001E-4</v>
      </c>
      <c r="T8" s="87">
        <v>6866</v>
      </c>
      <c r="U8" s="98">
        <f t="shared" si="6"/>
        <v>-3.1047135196161424E-2</v>
      </c>
      <c r="V8" s="94">
        <v>1E-3</v>
      </c>
      <c r="W8" s="87">
        <v>34637</v>
      </c>
      <c r="X8" s="98">
        <f t="shared" si="7"/>
        <v>9.780989509048843E-2</v>
      </c>
      <c r="Y8" s="89">
        <v>3.0000000000000001E-3</v>
      </c>
      <c r="Z8" s="87">
        <v>69555</v>
      </c>
      <c r="AA8" s="98">
        <f t="shared" si="8"/>
        <v>0.10229793977812984</v>
      </c>
      <c r="AB8" s="89">
        <v>6.0000000000000001E-3</v>
      </c>
      <c r="AC8" s="92">
        <v>16500</v>
      </c>
      <c r="AD8" s="98">
        <f t="shared" si="9"/>
        <v>7.3310349313731926E-2</v>
      </c>
      <c r="AE8" s="95">
        <v>1.4E-3</v>
      </c>
      <c r="AF8" s="31"/>
    </row>
    <row r="9" spans="1:32" ht="15.6">
      <c r="A9" s="29">
        <v>45536</v>
      </c>
      <c r="B9" s="92">
        <v>43963</v>
      </c>
      <c r="C9" s="98">
        <f t="shared" si="0"/>
        <v>-2.8742488511841691E-2</v>
      </c>
      <c r="D9" s="94">
        <v>3.5000000000000001E-3</v>
      </c>
      <c r="E9" s="92">
        <v>65847</v>
      </c>
      <c r="F9" s="98">
        <f t="shared" si="1"/>
        <v>-6.9224504569722622E-3</v>
      </c>
      <c r="G9" s="95">
        <v>5.3E-3</v>
      </c>
      <c r="H9" s="92">
        <v>3677</v>
      </c>
      <c r="I9" s="98">
        <f t="shared" si="2"/>
        <v>1.6588332872546241E-2</v>
      </c>
      <c r="J9" s="96">
        <v>2.9E-4</v>
      </c>
      <c r="K9" s="92">
        <v>49279</v>
      </c>
      <c r="L9" s="98">
        <f t="shared" si="3"/>
        <v>-5.459952038369309E-2</v>
      </c>
      <c r="M9" s="97">
        <v>4.0000000000000001E-3</v>
      </c>
      <c r="N9" s="92">
        <v>17095</v>
      </c>
      <c r="O9" s="98">
        <f t="shared" si="4"/>
        <v>-2.0231545162769371E-2</v>
      </c>
      <c r="P9" s="96">
        <v>1.3699999999999999E-3</v>
      </c>
      <c r="Q9" s="92">
        <v>1806</v>
      </c>
      <c r="R9" s="98">
        <f t="shared" si="5"/>
        <v>-9.2918131592164777E-2</v>
      </c>
      <c r="S9" s="96">
        <v>1.3999999999999999E-4</v>
      </c>
      <c r="T9" s="87">
        <v>6855</v>
      </c>
      <c r="U9" s="98">
        <f t="shared" si="6"/>
        <v>-1.6020972909991382E-3</v>
      </c>
      <c r="V9" s="94">
        <v>1E-3</v>
      </c>
      <c r="W9" s="87">
        <v>35160</v>
      </c>
      <c r="X9" s="98">
        <f t="shared" si="7"/>
        <v>1.5099460114905927E-2</v>
      </c>
      <c r="Y9" s="89">
        <v>3.0000000000000001E-3</v>
      </c>
      <c r="Z9" s="87">
        <v>72899</v>
      </c>
      <c r="AA9" s="98">
        <f t="shared" si="8"/>
        <v>4.8077061318381187E-2</v>
      </c>
      <c r="AB9" s="89">
        <v>6.0000000000000001E-3</v>
      </c>
      <c r="AC9" s="92">
        <v>16647</v>
      </c>
      <c r="AD9" s="98">
        <f t="shared" si="9"/>
        <v>8.9090909090909776E-3</v>
      </c>
      <c r="AE9" s="95">
        <v>1.2999999999999999E-3</v>
      </c>
      <c r="AF9" s="31"/>
    </row>
    <row r="10" spans="1:32" ht="15.6">
      <c r="A10" s="29">
        <v>45566</v>
      </c>
      <c r="B10" s="92">
        <v>47678</v>
      </c>
      <c r="C10" s="98">
        <f t="shared" si="0"/>
        <v>8.4502877419648348E-2</v>
      </c>
      <c r="D10" s="94">
        <v>3.3E-3</v>
      </c>
      <c r="E10" s="92">
        <v>75803</v>
      </c>
      <c r="F10" s="98">
        <f t="shared" si="1"/>
        <v>0.15119899160174333</v>
      </c>
      <c r="G10" s="95">
        <v>5.3E-3</v>
      </c>
      <c r="H10" s="92">
        <v>4542</v>
      </c>
      <c r="I10" s="98">
        <f t="shared" si="2"/>
        <v>0.23524612455806371</v>
      </c>
      <c r="J10" s="96">
        <v>3.2000000000000003E-4</v>
      </c>
      <c r="K10" s="92">
        <v>57987</v>
      </c>
      <c r="L10" s="98">
        <f t="shared" si="3"/>
        <v>0.17670813125266349</v>
      </c>
      <c r="M10" s="97">
        <v>4.0000000000000001E-3</v>
      </c>
      <c r="N10" s="92">
        <v>17939</v>
      </c>
      <c r="O10" s="98">
        <f t="shared" si="4"/>
        <v>4.9371161158233479E-2</v>
      </c>
      <c r="P10" s="96">
        <v>1.2600000000000001E-3</v>
      </c>
      <c r="Q10" s="92">
        <v>2420</v>
      </c>
      <c r="R10" s="98">
        <f t="shared" si="5"/>
        <v>0.33997785160575855</v>
      </c>
      <c r="S10" s="96">
        <v>1.7000000000000001E-4</v>
      </c>
      <c r="T10" s="87">
        <v>8018</v>
      </c>
      <c r="U10" s="98">
        <f t="shared" si="6"/>
        <v>0.16965718453683443</v>
      </c>
      <c r="V10" s="94">
        <v>1E-3</v>
      </c>
      <c r="W10" s="87">
        <v>41249</v>
      </c>
      <c r="X10" s="98">
        <f t="shared" si="7"/>
        <v>0.17317974971558581</v>
      </c>
      <c r="Y10" s="89">
        <v>3.0000000000000001E-3</v>
      </c>
      <c r="Z10" s="87">
        <v>81687</v>
      </c>
      <c r="AA10" s="98">
        <f t="shared" si="8"/>
        <v>0.12055035048491747</v>
      </c>
      <c r="AB10" s="89">
        <v>6.0000000000000001E-3</v>
      </c>
      <c r="AC10" s="92">
        <v>23035</v>
      </c>
      <c r="AD10" s="98">
        <f t="shared" si="9"/>
        <v>0.38373280470955717</v>
      </c>
      <c r="AE10" s="95">
        <v>1.6000000000000001E-3</v>
      </c>
      <c r="AF10" s="31"/>
    </row>
    <row r="11" spans="1:32" ht="15.6">
      <c r="A11" s="29">
        <v>45597</v>
      </c>
      <c r="B11" s="92">
        <v>50421</v>
      </c>
      <c r="C11" s="98">
        <f t="shared" si="0"/>
        <v>5.7531775661730844E-2</v>
      </c>
      <c r="D11" s="94">
        <v>3.3E-3</v>
      </c>
      <c r="E11" s="92">
        <v>93772</v>
      </c>
      <c r="F11" s="98">
        <f t="shared" si="1"/>
        <v>0.2370486656200943</v>
      </c>
      <c r="G11" s="95">
        <v>6.1999999999999998E-3</v>
      </c>
      <c r="H11" s="92">
        <v>5159</v>
      </c>
      <c r="I11" s="98">
        <f t="shared" si="2"/>
        <v>0.13584324086305588</v>
      </c>
      <c r="J11" s="96">
        <v>3.4000000000000002E-4</v>
      </c>
      <c r="K11" s="92">
        <v>68185</v>
      </c>
      <c r="L11" s="98">
        <f t="shared" si="3"/>
        <v>0.17586700467346139</v>
      </c>
      <c r="M11" s="97">
        <v>5.0000000000000001E-3</v>
      </c>
      <c r="N11" s="92">
        <v>18741</v>
      </c>
      <c r="O11" s="98">
        <f t="shared" si="4"/>
        <v>4.4707062824014709E-2</v>
      </c>
      <c r="P11" s="96">
        <v>1.24E-3</v>
      </c>
      <c r="Q11" s="92">
        <v>2125</v>
      </c>
      <c r="R11" s="98">
        <f t="shared" si="5"/>
        <v>-0.12190082644628097</v>
      </c>
      <c r="S11" s="96">
        <v>1.3999999999999999E-4</v>
      </c>
      <c r="T11" s="87">
        <v>9975</v>
      </c>
      <c r="U11" s="98">
        <f t="shared" si="6"/>
        <v>0.24407582938388628</v>
      </c>
      <c r="V11" s="94">
        <v>1E-3</v>
      </c>
      <c r="W11" s="87">
        <v>43074</v>
      </c>
      <c r="X11" s="98">
        <f t="shared" si="7"/>
        <v>4.4243496812043981E-2</v>
      </c>
      <c r="Y11" s="89">
        <v>3.0000000000000001E-3</v>
      </c>
      <c r="Z11" s="87">
        <v>84372</v>
      </c>
      <c r="AA11" s="98">
        <f t="shared" si="8"/>
        <v>3.2869367218774093E-2</v>
      </c>
      <c r="AB11" s="89">
        <v>6.0000000000000001E-3</v>
      </c>
      <c r="AC11" s="92">
        <v>23455</v>
      </c>
      <c r="AD11" s="98">
        <f t="shared" si="9"/>
        <v>1.8233123507705562E-2</v>
      </c>
      <c r="AE11" s="95">
        <v>1.5E-3</v>
      </c>
      <c r="AF11" s="31"/>
    </row>
    <row r="12" spans="1:32" ht="15.6">
      <c r="A12" s="29">
        <v>45627</v>
      </c>
      <c r="B12" s="92">
        <v>45091</v>
      </c>
      <c r="C12" s="98">
        <f t="shared" si="0"/>
        <v>-0.10570992245294619</v>
      </c>
      <c r="D12" s="94">
        <v>2.8999999999999998E-3</v>
      </c>
      <c r="E12" s="92">
        <v>106433</v>
      </c>
      <c r="F12" s="98">
        <f t="shared" si="1"/>
        <v>0.13501898221217412</v>
      </c>
      <c r="G12" s="95">
        <v>6.8999999999999999E-3</v>
      </c>
      <c r="H12" s="92">
        <v>5793</v>
      </c>
      <c r="I12" s="98">
        <f t="shared" si="2"/>
        <v>0.12289203333979448</v>
      </c>
      <c r="J12" s="96">
        <v>3.6999999999999999E-4</v>
      </c>
      <c r="K12" s="92">
        <v>60036</v>
      </c>
      <c r="L12" s="98">
        <f t="shared" si="3"/>
        <v>-0.11951308938916183</v>
      </c>
      <c r="M12" s="97">
        <v>4.0000000000000001E-3</v>
      </c>
      <c r="N12" s="92">
        <v>20420</v>
      </c>
      <c r="O12" s="98">
        <f t="shared" si="4"/>
        <v>8.9589669708126651E-2</v>
      </c>
      <c r="P12" s="96">
        <v>1.33E-3</v>
      </c>
      <c r="Q12" s="92">
        <v>2642</v>
      </c>
      <c r="R12" s="98">
        <f t="shared" si="5"/>
        <v>0.24329411764705888</v>
      </c>
      <c r="S12" s="96">
        <v>1.7000000000000001E-4</v>
      </c>
      <c r="T12" s="87">
        <v>8822</v>
      </c>
      <c r="U12" s="98">
        <f t="shared" si="6"/>
        <v>-0.11558897243107769</v>
      </c>
      <c r="V12" s="94">
        <v>1E-3</v>
      </c>
      <c r="W12" s="87">
        <v>47699</v>
      </c>
      <c r="X12" s="98">
        <f t="shared" si="7"/>
        <v>0.10737335747782883</v>
      </c>
      <c r="Y12" s="89">
        <v>3.0000000000000001E-3</v>
      </c>
      <c r="Z12" s="87">
        <v>96649</v>
      </c>
      <c r="AA12" s="98">
        <f t="shared" si="8"/>
        <v>0.1455103588868345</v>
      </c>
      <c r="AB12" s="89">
        <v>6.0000000000000001E-3</v>
      </c>
      <c r="AC12" s="92">
        <v>28296</v>
      </c>
      <c r="AD12" s="98">
        <f t="shared" si="9"/>
        <v>0.20639522489874218</v>
      </c>
      <c r="AE12" s="95">
        <v>1.8E-3</v>
      </c>
      <c r="AF12" s="31"/>
    </row>
    <row r="13" spans="1:32" ht="15.6">
      <c r="A13" s="29">
        <v>45658</v>
      </c>
      <c r="B13" s="92">
        <v>48104</v>
      </c>
      <c r="C13" s="98">
        <f t="shared" si="0"/>
        <v>6.6820429797520564E-2</v>
      </c>
      <c r="D13" s="94">
        <v>3.2000000000000002E-3</v>
      </c>
      <c r="E13" s="92">
        <v>113051</v>
      </c>
      <c r="F13" s="98">
        <f t="shared" si="1"/>
        <v>6.2179962981406156E-2</v>
      </c>
      <c r="G13" s="95">
        <v>7.7000000000000002E-3</v>
      </c>
      <c r="H13" s="92">
        <v>5514</v>
      </c>
      <c r="I13" s="98">
        <f t="shared" si="2"/>
        <v>-4.816157431382706E-2</v>
      </c>
      <c r="J13" s="96">
        <v>3.6999999999999999E-4</v>
      </c>
      <c r="K13" s="92">
        <v>68044</v>
      </c>
      <c r="L13" s="98">
        <f t="shared" si="3"/>
        <v>0.13338663468585521</v>
      </c>
      <c r="M13" s="97">
        <v>5.0000000000000001E-3</v>
      </c>
      <c r="N13" s="92">
        <v>19999</v>
      </c>
      <c r="O13" s="98">
        <f t="shared" si="4"/>
        <v>-2.0617042115572914E-2</v>
      </c>
      <c r="P13" s="96">
        <v>1.3600000000000001E-3</v>
      </c>
      <c r="Q13" s="92">
        <v>3130</v>
      </c>
      <c r="R13" s="98">
        <f t="shared" si="5"/>
        <v>0.18470855412566234</v>
      </c>
      <c r="S13" s="96">
        <v>2.1000000000000001E-4</v>
      </c>
      <c r="T13" s="87">
        <v>8419</v>
      </c>
      <c r="U13" s="98">
        <f t="shared" si="6"/>
        <v>-4.5681251416912261E-2</v>
      </c>
      <c r="V13" s="94">
        <v>1E-3</v>
      </c>
      <c r="W13" s="87">
        <v>58383</v>
      </c>
      <c r="X13" s="98">
        <f t="shared" si="7"/>
        <v>0.22398792427514214</v>
      </c>
      <c r="Y13" s="89">
        <v>4.0000000000000001E-3</v>
      </c>
      <c r="Z13" s="87">
        <v>104389</v>
      </c>
      <c r="AA13" s="98">
        <f t="shared" si="8"/>
        <v>8.0083601485788858E-2</v>
      </c>
      <c r="AB13" s="89">
        <v>7.0000000000000001E-3</v>
      </c>
      <c r="AC13" s="92">
        <v>24976</v>
      </c>
      <c r="AD13" s="98">
        <f t="shared" si="9"/>
        <v>-0.11733107152954481</v>
      </c>
      <c r="AE13" s="95">
        <v>1.6999999999999999E-3</v>
      </c>
      <c r="AF13" s="31"/>
    </row>
    <row r="14" spans="1:32" ht="15.6">
      <c r="A14" s="29">
        <v>45689</v>
      </c>
      <c r="B14" s="92">
        <v>51395</v>
      </c>
      <c r="C14" s="98">
        <f t="shared" si="0"/>
        <v>6.8414269083652002E-2</v>
      </c>
      <c r="D14" s="94">
        <v>3.5999999999999999E-3</v>
      </c>
      <c r="E14" s="92">
        <v>109797</v>
      </c>
      <c r="F14" s="98">
        <f t="shared" si="1"/>
        <v>-2.878346940761245E-2</v>
      </c>
      <c r="G14" s="95">
        <v>7.7000000000000002E-3</v>
      </c>
      <c r="H14" s="92">
        <v>4754</v>
      </c>
      <c r="I14" s="98">
        <f t="shared" si="2"/>
        <v>-0.13783097569822267</v>
      </c>
      <c r="J14" s="96">
        <v>3.3E-4</v>
      </c>
      <c r="K14" s="92">
        <v>64870</v>
      </c>
      <c r="L14" s="98">
        <f t="shared" si="3"/>
        <v>-4.6646287696196609E-2</v>
      </c>
      <c r="M14" s="97">
        <v>5.0000000000000001E-3</v>
      </c>
      <c r="N14" s="92">
        <v>19671</v>
      </c>
      <c r="O14" s="98">
        <f t="shared" si="4"/>
        <v>-1.6400820041002073E-2</v>
      </c>
      <c r="P14" s="96">
        <v>1.3799999999999999E-3</v>
      </c>
      <c r="Q14" s="92">
        <v>2741</v>
      </c>
      <c r="R14" s="98">
        <f t="shared" si="5"/>
        <v>-0.12428115015974439</v>
      </c>
      <c r="S14" s="96">
        <v>1.9000000000000001E-4</v>
      </c>
      <c r="T14" s="87">
        <v>8215</v>
      </c>
      <c r="U14" s="98">
        <f t="shared" si="6"/>
        <v>-2.4230906283406628E-2</v>
      </c>
      <c r="V14" s="94">
        <v>1E-3</v>
      </c>
      <c r="W14" s="87">
        <v>49844</v>
      </c>
      <c r="X14" s="98">
        <f t="shared" si="7"/>
        <v>-0.1462583286230581</v>
      </c>
      <c r="Y14" s="89">
        <v>4.0000000000000001E-3</v>
      </c>
      <c r="Z14" s="87">
        <v>90518</v>
      </c>
      <c r="AA14" s="98">
        <f t="shared" si="8"/>
        <v>-0.13287798522832861</v>
      </c>
      <c r="AB14" s="89">
        <v>6.0000000000000001E-3</v>
      </c>
      <c r="AC14" s="92">
        <v>24461</v>
      </c>
      <c r="AD14" s="98">
        <f t="shared" si="9"/>
        <v>-2.0619795003203101E-2</v>
      </c>
      <c r="AE14" s="95">
        <v>1.6999999999999999E-3</v>
      </c>
      <c r="AF14" s="31"/>
    </row>
    <row r="15" spans="1:32" ht="15.6">
      <c r="A15" s="29">
        <v>45717</v>
      </c>
      <c r="B15" s="92">
        <v>56644</v>
      </c>
      <c r="C15" s="98">
        <f t="shared" si="0"/>
        <v>0.10213055744722244</v>
      </c>
      <c r="D15" s="94">
        <v>3.5999999999999999E-3</v>
      </c>
      <c r="E15" s="92">
        <v>98065</v>
      </c>
      <c r="F15" s="98">
        <f t="shared" si="1"/>
        <v>-0.10685173547546833</v>
      </c>
      <c r="G15" s="95">
        <v>6.3E-3</v>
      </c>
      <c r="H15" s="92">
        <v>4369</v>
      </c>
      <c r="I15" s="98">
        <f t="shared" si="2"/>
        <v>-8.0984434160706775E-2</v>
      </c>
      <c r="J15" s="96">
        <v>2.7999999999999998E-4</v>
      </c>
      <c r="K15" s="92">
        <v>68742</v>
      </c>
      <c r="L15" s="98">
        <f t="shared" si="3"/>
        <v>5.9688607985201259E-2</v>
      </c>
      <c r="M15" s="97">
        <v>4.0000000000000001E-3</v>
      </c>
      <c r="N15" s="92">
        <v>19811</v>
      </c>
      <c r="O15" s="98">
        <f t="shared" si="4"/>
        <v>7.1170758985308336E-3</v>
      </c>
      <c r="P15" s="96">
        <v>1.2899999999999999E-3</v>
      </c>
      <c r="Q15" s="92">
        <v>2701</v>
      </c>
      <c r="R15" s="98">
        <f t="shared" si="5"/>
        <v>-1.45932141554177E-2</v>
      </c>
      <c r="S15" s="96">
        <v>1.7000000000000001E-4</v>
      </c>
      <c r="T15" s="87">
        <v>7533</v>
      </c>
      <c r="U15" s="98">
        <f t="shared" si="6"/>
        <v>-8.3018867924528283E-2</v>
      </c>
      <c r="V15" s="94">
        <v>0</v>
      </c>
      <c r="W15" s="87">
        <v>45237</v>
      </c>
      <c r="X15" s="98">
        <f t="shared" si="7"/>
        <v>-9.2428376534788526E-2</v>
      </c>
      <c r="Y15" s="89">
        <v>3.0000000000000001E-3</v>
      </c>
      <c r="Z15" s="87">
        <v>88269</v>
      </c>
      <c r="AA15" s="98">
        <f t="shared" si="8"/>
        <v>-2.4845887005899403E-2</v>
      </c>
      <c r="AB15" s="89">
        <v>6.0000000000000001E-3</v>
      </c>
      <c r="AC15" s="92">
        <v>23505</v>
      </c>
      <c r="AD15" s="98">
        <f t="shared" si="9"/>
        <v>-3.9082621315563504E-2</v>
      </c>
      <c r="AE15" s="95">
        <v>1.5E-3</v>
      </c>
      <c r="AF15" s="31"/>
    </row>
    <row r="16" spans="1:32" ht="15.6">
      <c r="A16" s="29">
        <v>45748</v>
      </c>
      <c r="B16" s="92">
        <v>49969</v>
      </c>
      <c r="C16" s="99">
        <f t="shared" si="0"/>
        <v>-0.11784125414871827</v>
      </c>
      <c r="D16" s="100">
        <v>3.3999999999999998E-3</v>
      </c>
      <c r="E16" s="101">
        <v>77406</v>
      </c>
      <c r="F16" s="98">
        <f t="shared" si="1"/>
        <v>-0.21066639473818383</v>
      </c>
      <c r="G16" s="102">
        <v>5.3E-3</v>
      </c>
      <c r="H16" s="101">
        <v>4857</v>
      </c>
      <c r="I16" s="98">
        <f t="shared" si="2"/>
        <v>0.11169604028381785</v>
      </c>
      <c r="J16" s="103">
        <v>3.3E-4</v>
      </c>
      <c r="K16" s="101">
        <v>61876</v>
      </c>
      <c r="L16" s="98">
        <f t="shared" si="3"/>
        <v>-9.9880713392103804E-2</v>
      </c>
      <c r="M16" s="104">
        <v>4.0000000000000001E-3</v>
      </c>
      <c r="N16" s="101">
        <v>18748</v>
      </c>
      <c r="O16" s="98">
        <f t="shared" si="4"/>
        <v>-5.3657059209530011E-2</v>
      </c>
      <c r="P16" s="103">
        <v>1.2899999999999999E-3</v>
      </c>
      <c r="Q16" s="101">
        <v>2555</v>
      </c>
      <c r="R16" s="98">
        <f t="shared" si="5"/>
        <v>-5.4054054054054057E-2</v>
      </c>
      <c r="S16" s="103">
        <v>1.7000000000000001E-4</v>
      </c>
      <c r="T16" s="105">
        <v>7746</v>
      </c>
      <c r="U16" s="98">
        <f t="shared" si="6"/>
        <v>2.8275587415372394E-2</v>
      </c>
      <c r="V16" s="100">
        <v>1E-3</v>
      </c>
      <c r="W16" s="105">
        <v>40326</v>
      </c>
      <c r="X16" s="98">
        <f t="shared" si="7"/>
        <v>-0.10856157570130642</v>
      </c>
      <c r="Y16" s="106">
        <v>3.0000000000000001E-3</v>
      </c>
      <c r="Z16" s="105">
        <v>72611</v>
      </c>
      <c r="AA16" s="98">
        <f t="shared" si="8"/>
        <v>-0.17738957051739568</v>
      </c>
      <c r="AB16" s="106">
        <v>5.0000000000000001E-3</v>
      </c>
      <c r="AC16" s="101">
        <v>19198</v>
      </c>
      <c r="AD16" s="98">
        <f t="shared" si="9"/>
        <v>-0.18323760901935759</v>
      </c>
      <c r="AE16" s="102">
        <v>1.2999999999999999E-3</v>
      </c>
      <c r="AF16" s="31"/>
    </row>
    <row r="17" spans="1:32" ht="16.2" thickBot="1">
      <c r="A17" s="29"/>
      <c r="B17" s="107">
        <f>AVERAGE(B4:B16)</f>
        <v>48736.615384615383</v>
      </c>
      <c r="C17" s="107"/>
      <c r="D17" s="107"/>
      <c r="E17" s="30">
        <f>AVERAGE(E4:E16)</f>
        <v>83322.769230769234</v>
      </c>
      <c r="F17" s="98"/>
      <c r="G17" s="108"/>
      <c r="H17" s="30">
        <f>AVERAGE(H4:H16)</f>
        <v>4297.8461538461543</v>
      </c>
      <c r="I17" s="98"/>
      <c r="J17" s="97"/>
      <c r="K17" s="30">
        <f>AVERAGE(K4:K16)</f>
        <v>59103.230769230766</v>
      </c>
      <c r="L17" s="98"/>
      <c r="M17" s="97"/>
      <c r="N17" s="30">
        <f>AVERAGE(N4:N16)</f>
        <v>18674.76923076923</v>
      </c>
      <c r="O17" s="98"/>
      <c r="P17" s="97"/>
      <c r="Q17" s="30">
        <f>AVERAGE(Q4:Q16)</f>
        <v>2367.3846153846152</v>
      </c>
      <c r="R17" s="98"/>
      <c r="S17" s="97"/>
      <c r="T17" s="30">
        <f>AVERAGE(T4:T16)</f>
        <v>7693.4615384615381</v>
      </c>
      <c r="U17" s="98"/>
      <c r="V17" s="109"/>
      <c r="W17" s="30">
        <f>AVERAGE(W4:W16)</f>
        <v>41455.153846153844</v>
      </c>
      <c r="X17" s="98"/>
      <c r="Y17" s="31"/>
      <c r="Z17" s="30">
        <f>AVERAGE(Z4:Z16)</f>
        <v>80083.923076923078</v>
      </c>
      <c r="AA17" s="98"/>
      <c r="AB17" s="31"/>
      <c r="AC17" s="30">
        <f>AVERAGE(AC4:AC15)</f>
        <v>20654.833333333332</v>
      </c>
      <c r="AD17" s="98"/>
      <c r="AE17" s="108"/>
      <c r="AF17" s="31"/>
    </row>
    <row r="18" spans="1:32" ht="15.6">
      <c r="A18" s="332" t="s">
        <v>402</v>
      </c>
      <c r="B18" s="333"/>
      <c r="C18" s="31"/>
      <c r="D18" s="31"/>
      <c r="E18" s="31"/>
      <c r="F18" s="31"/>
      <c r="G18" s="110"/>
      <c r="H18" s="31"/>
      <c r="I18" s="31"/>
      <c r="J18" s="31"/>
      <c r="K18" s="30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/>
    </row>
    <row r="19" spans="1:32" ht="15.6">
      <c r="A19" s="111">
        <v>45383</v>
      </c>
      <c r="B19" s="112">
        <f t="shared" ref="B19:B31" si="10">B4+E4+H4+K4+N4+Q4+T4+W4+Z4+AC4</f>
        <v>327687</v>
      </c>
      <c r="C19" s="31"/>
      <c r="D19" s="113">
        <f t="shared" ref="D19:D31" si="11">(B4/B19)*100%</f>
        <v>0.15117780076719553</v>
      </c>
      <c r="E19" s="31"/>
      <c r="F19" s="31"/>
      <c r="G19" s="113">
        <f t="shared" ref="G19:G31" si="12">(E4/B19)*100%</f>
        <v>0.20454580132870698</v>
      </c>
      <c r="H19" s="31"/>
      <c r="I19" s="31"/>
      <c r="J19" s="113">
        <f t="shared" ref="J19:J31" si="13">H4/B19</f>
        <v>1.0726699563913124E-2</v>
      </c>
      <c r="K19" s="31"/>
      <c r="L19" s="31"/>
      <c r="M19" s="113">
        <f t="shared" ref="M19:M31" si="14">K4/B19</f>
        <v>0.17639698858972128</v>
      </c>
      <c r="N19" s="31"/>
      <c r="O19" s="31"/>
      <c r="P19" s="113">
        <f t="shared" ref="P19:P31" si="15">N4/B19</f>
        <v>5.2894988205208021E-2</v>
      </c>
      <c r="Q19" s="31"/>
      <c r="R19" s="31"/>
      <c r="S19" s="113">
        <f t="shared" ref="S19:S31" si="16">Q4/B19</f>
        <v>6.6923619185381171E-3</v>
      </c>
      <c r="T19" s="31"/>
      <c r="U19" s="31"/>
      <c r="V19" s="113">
        <f t="shared" ref="V19:V31" si="17">T4/B19</f>
        <v>2.0452443948035779E-2</v>
      </c>
      <c r="W19" s="31"/>
      <c r="X19" s="31"/>
      <c r="Y19" s="113">
        <f t="shared" ref="Y19:Y31" si="18">W4/B19</f>
        <v>0.10672379435253763</v>
      </c>
      <c r="Z19" s="31"/>
      <c r="AA19" s="31"/>
      <c r="AB19" s="113">
        <f t="shared" ref="AB19:AB31" si="19">Z4/B19</f>
        <v>0.2169967072236616</v>
      </c>
      <c r="AC19" s="31"/>
      <c r="AD19" s="31"/>
      <c r="AE19" s="113">
        <f t="shared" ref="AE19:AE31" si="20">AC4/B19</f>
        <v>5.3392414102481939E-2</v>
      </c>
      <c r="AF19" s="31"/>
    </row>
    <row r="20" spans="1:32" ht="15.6">
      <c r="A20" s="111">
        <v>45413</v>
      </c>
      <c r="B20" s="112">
        <f t="shared" si="10"/>
        <v>356781</v>
      </c>
      <c r="C20" s="31"/>
      <c r="D20" s="113">
        <f t="shared" si="11"/>
        <v>0.14279347835226652</v>
      </c>
      <c r="E20" s="31"/>
      <c r="F20" s="31"/>
      <c r="G20" s="113">
        <f t="shared" si="12"/>
        <v>0.22438975169641881</v>
      </c>
      <c r="H20" s="31"/>
      <c r="I20" s="31"/>
      <c r="J20" s="113">
        <f t="shared" si="13"/>
        <v>1.1421572337091941E-2</v>
      </c>
      <c r="K20" s="31"/>
      <c r="L20" s="31"/>
      <c r="M20" s="113">
        <f t="shared" si="14"/>
        <v>0.16097830321681927</v>
      </c>
      <c r="N20" s="31"/>
      <c r="O20" s="31"/>
      <c r="P20" s="113">
        <f t="shared" si="15"/>
        <v>5.4265782090414008E-2</v>
      </c>
      <c r="Q20" s="31"/>
      <c r="R20" s="31"/>
      <c r="S20" s="113">
        <f t="shared" si="16"/>
        <v>6.5922792973841099E-3</v>
      </c>
      <c r="T20" s="31"/>
      <c r="U20" s="31"/>
      <c r="V20" s="113">
        <f t="shared" si="17"/>
        <v>1.9572230584027735E-2</v>
      </c>
      <c r="W20" s="31"/>
      <c r="X20" s="31"/>
      <c r="Y20" s="113">
        <f t="shared" si="18"/>
        <v>0.11303572779940636</v>
      </c>
      <c r="Z20" s="31"/>
      <c r="AA20" s="31"/>
      <c r="AB20" s="113">
        <f t="shared" si="19"/>
        <v>0.21476199685521372</v>
      </c>
      <c r="AC20" s="31"/>
      <c r="AD20" s="31"/>
      <c r="AE20" s="113">
        <f t="shared" si="20"/>
        <v>5.2188877770957535E-2</v>
      </c>
      <c r="AF20" s="31"/>
    </row>
    <row r="21" spans="1:32" ht="15.6">
      <c r="A21" s="111">
        <v>45444</v>
      </c>
      <c r="B21" s="112">
        <f t="shared" si="10"/>
        <v>320436</v>
      </c>
      <c r="C21" s="31"/>
      <c r="D21" s="113">
        <f t="shared" si="11"/>
        <v>0.14742101386860404</v>
      </c>
      <c r="E21" s="31"/>
      <c r="F21" s="31"/>
      <c r="G21" s="113">
        <f t="shared" si="12"/>
        <v>0.21866769027200439</v>
      </c>
      <c r="H21" s="31"/>
      <c r="I21" s="31"/>
      <c r="J21" s="113">
        <f t="shared" si="13"/>
        <v>9.2811044951253922E-3</v>
      </c>
      <c r="K21" s="31"/>
      <c r="L21" s="31"/>
      <c r="M21" s="113">
        <f t="shared" si="14"/>
        <v>0.15905828308929085</v>
      </c>
      <c r="N21" s="31"/>
      <c r="O21" s="31"/>
      <c r="P21" s="113">
        <f t="shared" si="15"/>
        <v>5.9678063638292825E-2</v>
      </c>
      <c r="Q21" s="31"/>
      <c r="R21" s="31"/>
      <c r="S21" s="113">
        <f t="shared" si="16"/>
        <v>6.2602204496373694E-3</v>
      </c>
      <c r="T21" s="31"/>
      <c r="U21" s="31"/>
      <c r="V21" s="113">
        <f t="shared" si="17"/>
        <v>2.1205482530052801E-2</v>
      </c>
      <c r="W21" s="31"/>
      <c r="X21" s="31"/>
      <c r="Y21" s="113">
        <f t="shared" si="18"/>
        <v>0.11376998839081751</v>
      </c>
      <c r="Z21" s="31"/>
      <c r="AA21" s="31"/>
      <c r="AB21" s="113">
        <f t="shared" si="19"/>
        <v>0.21630528405048122</v>
      </c>
      <c r="AC21" s="31"/>
      <c r="AD21" s="31"/>
      <c r="AE21" s="113">
        <f t="shared" si="20"/>
        <v>4.8352869215693615E-2</v>
      </c>
      <c r="AF21" s="31"/>
    </row>
    <row r="22" spans="1:32" ht="15.6">
      <c r="A22" s="111">
        <v>45474</v>
      </c>
      <c r="B22" s="112">
        <f t="shared" si="10"/>
        <v>297211</v>
      </c>
      <c r="C22" s="31"/>
      <c r="D22" s="113">
        <f t="shared" si="11"/>
        <v>0.1592235818997278</v>
      </c>
      <c r="E22" s="31"/>
      <c r="F22" s="31"/>
      <c r="G22" s="113">
        <f t="shared" si="12"/>
        <v>0.20040308063968024</v>
      </c>
      <c r="H22" s="31"/>
      <c r="I22" s="31"/>
      <c r="J22" s="113">
        <f t="shared" si="13"/>
        <v>1.0181318995595722E-2</v>
      </c>
      <c r="K22" s="31"/>
      <c r="L22" s="31"/>
      <c r="M22" s="113">
        <f t="shared" si="14"/>
        <v>0.17157171167958118</v>
      </c>
      <c r="N22" s="31"/>
      <c r="O22" s="31"/>
      <c r="P22" s="113">
        <f t="shared" si="15"/>
        <v>5.747768420415126E-2</v>
      </c>
      <c r="Q22" s="31"/>
      <c r="R22" s="31"/>
      <c r="S22" s="113">
        <f t="shared" si="16"/>
        <v>7.1127919222370639E-3</v>
      </c>
      <c r="T22" s="31"/>
      <c r="U22" s="31"/>
      <c r="V22" s="113">
        <f t="shared" si="17"/>
        <v>2.38416478528722E-2</v>
      </c>
      <c r="W22" s="31"/>
      <c r="X22" s="31"/>
      <c r="Y22" s="113">
        <f t="shared" si="18"/>
        <v>0.10615690536352962</v>
      </c>
      <c r="Z22" s="31"/>
      <c r="AA22" s="31"/>
      <c r="AB22" s="113">
        <f t="shared" si="19"/>
        <v>0.21230708150102115</v>
      </c>
      <c r="AC22" s="31"/>
      <c r="AD22" s="31"/>
      <c r="AE22" s="113">
        <f t="shared" si="20"/>
        <v>5.1724195941603775E-2</v>
      </c>
      <c r="AF22" s="31"/>
    </row>
    <row r="23" spans="1:32" ht="15.6">
      <c r="A23" s="111">
        <v>45505</v>
      </c>
      <c r="B23" s="112">
        <f t="shared" si="10"/>
        <v>314309</v>
      </c>
      <c r="C23" s="31"/>
      <c r="D23" s="113">
        <f t="shared" si="11"/>
        <v>0.144011148264924</v>
      </c>
      <c r="E23" s="31"/>
      <c r="F23" s="31"/>
      <c r="G23" s="113">
        <f t="shared" si="12"/>
        <v>0.2109580062931701</v>
      </c>
      <c r="H23" s="31"/>
      <c r="I23" s="31"/>
      <c r="J23" s="113">
        <f t="shared" si="13"/>
        <v>1.1507783741477337E-2</v>
      </c>
      <c r="K23" s="31"/>
      <c r="L23" s="31"/>
      <c r="M23" s="113">
        <f t="shared" si="14"/>
        <v>0.165839985491984</v>
      </c>
      <c r="N23" s="31"/>
      <c r="O23" s="31"/>
      <c r="P23" s="113">
        <f t="shared" si="15"/>
        <v>5.5512250683244835E-2</v>
      </c>
      <c r="Q23" s="31"/>
      <c r="R23" s="31"/>
      <c r="S23" s="113">
        <f t="shared" si="16"/>
        <v>6.3345306688640792E-3</v>
      </c>
      <c r="T23" s="31"/>
      <c r="U23" s="31"/>
      <c r="V23" s="113">
        <f t="shared" si="17"/>
        <v>2.1844745139337405E-2</v>
      </c>
      <c r="W23" s="31"/>
      <c r="X23" s="31"/>
      <c r="Y23" s="113">
        <f t="shared" si="18"/>
        <v>0.1102004715105199</v>
      </c>
      <c r="Z23" s="31"/>
      <c r="AA23" s="31"/>
      <c r="AB23" s="113">
        <f t="shared" si="19"/>
        <v>0.22129496769103016</v>
      </c>
      <c r="AC23" s="31"/>
      <c r="AD23" s="31"/>
      <c r="AE23" s="113">
        <f t="shared" si="20"/>
        <v>5.2496110515448176E-2</v>
      </c>
      <c r="AF23" s="31"/>
    </row>
    <row r="24" spans="1:32" ht="15.6">
      <c r="A24" s="111">
        <v>45536</v>
      </c>
      <c r="B24" s="112">
        <f t="shared" si="10"/>
        <v>313228</v>
      </c>
      <c r="C24" s="31"/>
      <c r="D24" s="113">
        <f t="shared" si="11"/>
        <v>0.14035462985429145</v>
      </c>
      <c r="E24" s="31"/>
      <c r="F24" s="31"/>
      <c r="G24" s="113">
        <f t="shared" si="12"/>
        <v>0.21022066992733726</v>
      </c>
      <c r="H24" s="31"/>
      <c r="I24" s="31"/>
      <c r="J24" s="113">
        <f t="shared" si="13"/>
        <v>1.1739052702823502E-2</v>
      </c>
      <c r="K24" s="31"/>
      <c r="L24" s="31"/>
      <c r="M24" s="113">
        <f t="shared" si="14"/>
        <v>0.15732629266859924</v>
      </c>
      <c r="N24" s="31"/>
      <c r="O24" s="31"/>
      <c r="P24" s="113">
        <f t="shared" si="15"/>
        <v>5.4576857752180519E-2</v>
      </c>
      <c r="Q24" s="31"/>
      <c r="R24" s="31"/>
      <c r="S24" s="113">
        <f t="shared" si="16"/>
        <v>5.7657680667117881E-3</v>
      </c>
      <c r="T24" s="31"/>
      <c r="U24" s="31"/>
      <c r="V24" s="113">
        <f t="shared" si="17"/>
        <v>2.1885016665176803E-2</v>
      </c>
      <c r="W24" s="31"/>
      <c r="X24" s="31"/>
      <c r="Y24" s="113">
        <f t="shared" si="18"/>
        <v>0.11225050123232917</v>
      </c>
      <c r="Z24" s="31"/>
      <c r="AA24" s="31"/>
      <c r="AB24" s="113">
        <f t="shared" si="19"/>
        <v>0.23273462142592616</v>
      </c>
      <c r="AC24" s="31"/>
      <c r="AD24" s="31"/>
      <c r="AE24" s="113">
        <f t="shared" si="20"/>
        <v>5.314658970462411E-2</v>
      </c>
      <c r="AF24" s="31"/>
    </row>
    <row r="25" spans="1:32" ht="15.6">
      <c r="A25" s="111">
        <v>45566</v>
      </c>
      <c r="B25" s="112">
        <f t="shared" si="10"/>
        <v>360358</v>
      </c>
      <c r="C25" s="31"/>
      <c r="D25" s="113">
        <f t="shared" si="11"/>
        <v>0.1323073166129238</v>
      </c>
      <c r="E25" s="31"/>
      <c r="F25" s="31"/>
      <c r="G25" s="113">
        <f t="shared" si="12"/>
        <v>0.21035470282330349</v>
      </c>
      <c r="H25" s="31"/>
      <c r="I25" s="31"/>
      <c r="J25" s="113">
        <f t="shared" si="13"/>
        <v>1.2604132557068248E-2</v>
      </c>
      <c r="K25" s="31"/>
      <c r="L25" s="31"/>
      <c r="M25" s="113">
        <f t="shared" si="14"/>
        <v>0.16091497899311241</v>
      </c>
      <c r="N25" s="31"/>
      <c r="O25" s="31"/>
      <c r="P25" s="113">
        <f t="shared" si="15"/>
        <v>4.9781051065884478E-2</v>
      </c>
      <c r="Q25" s="31"/>
      <c r="R25" s="31"/>
      <c r="S25" s="113">
        <f t="shared" si="16"/>
        <v>6.7155439868131139E-3</v>
      </c>
      <c r="T25" s="31"/>
      <c r="U25" s="31"/>
      <c r="V25" s="113">
        <f t="shared" si="17"/>
        <v>2.2250095738127085E-2</v>
      </c>
      <c r="W25" s="31"/>
      <c r="X25" s="31"/>
      <c r="Y25" s="113">
        <f t="shared" si="18"/>
        <v>0.11446672475704715</v>
      </c>
      <c r="Z25" s="31"/>
      <c r="AA25" s="31"/>
      <c r="AB25" s="113">
        <f t="shared" si="19"/>
        <v>0.22668290977305902</v>
      </c>
      <c r="AC25" s="31"/>
      <c r="AD25" s="31"/>
      <c r="AE25" s="113">
        <f t="shared" si="20"/>
        <v>6.3922543692661191E-2</v>
      </c>
      <c r="AF25" s="31"/>
    </row>
    <row r="26" spans="1:32" ht="15.6">
      <c r="A26" s="111">
        <v>45597</v>
      </c>
      <c r="B26" s="112">
        <f t="shared" si="10"/>
        <v>399279</v>
      </c>
      <c r="C26" s="31"/>
      <c r="D26" s="113">
        <f t="shared" si="11"/>
        <v>0.12628011991614885</v>
      </c>
      <c r="E26" s="31"/>
      <c r="F26" s="31"/>
      <c r="G26" s="113">
        <f t="shared" si="12"/>
        <v>0.23485332311491464</v>
      </c>
      <c r="H26" s="31"/>
      <c r="I26" s="31"/>
      <c r="J26" s="113">
        <f t="shared" si="13"/>
        <v>1.2920789723476567E-2</v>
      </c>
      <c r="K26" s="31"/>
      <c r="L26" s="31"/>
      <c r="M26" s="113">
        <f t="shared" si="14"/>
        <v>0.17077031349006586</v>
      </c>
      <c r="N26" s="31"/>
      <c r="O26" s="31"/>
      <c r="P26" s="113">
        <f t="shared" si="15"/>
        <v>4.6937104130194675E-2</v>
      </c>
      <c r="Q26" s="31"/>
      <c r="R26" s="31"/>
      <c r="S26" s="113">
        <f t="shared" si="16"/>
        <v>5.3220930727636562E-3</v>
      </c>
      <c r="T26" s="31"/>
      <c r="U26" s="31"/>
      <c r="V26" s="113">
        <f t="shared" si="17"/>
        <v>2.4982531012149398E-2</v>
      </c>
      <c r="W26" s="31"/>
      <c r="X26" s="31"/>
      <c r="Y26" s="113">
        <f t="shared" si="18"/>
        <v>0.10787945271351611</v>
      </c>
      <c r="Z26" s="31"/>
      <c r="AA26" s="31"/>
      <c r="AB26" s="113">
        <f t="shared" si="19"/>
        <v>0.2113108878753954</v>
      </c>
      <c r="AC26" s="31"/>
      <c r="AD26" s="31"/>
      <c r="AE26" s="113">
        <f t="shared" si="20"/>
        <v>5.8743384951374857E-2</v>
      </c>
      <c r="AF26" s="31"/>
    </row>
    <row r="27" spans="1:32" ht="15.6">
      <c r="A27" s="111">
        <v>45627</v>
      </c>
      <c r="B27" s="112">
        <f t="shared" si="10"/>
        <v>421881</v>
      </c>
      <c r="C27" s="31"/>
      <c r="D27" s="113">
        <f t="shared" si="11"/>
        <v>0.10688085028716629</v>
      </c>
      <c r="E27" s="31"/>
      <c r="F27" s="31"/>
      <c r="G27" s="113">
        <f t="shared" si="12"/>
        <v>0.25228204161837103</v>
      </c>
      <c r="H27" s="31"/>
      <c r="I27" s="31"/>
      <c r="J27" s="113">
        <f t="shared" si="13"/>
        <v>1.3731360265098452E-2</v>
      </c>
      <c r="K27" s="31"/>
      <c r="L27" s="31"/>
      <c r="M27" s="113">
        <f t="shared" si="14"/>
        <v>0.14230553165466092</v>
      </c>
      <c r="N27" s="31"/>
      <c r="O27" s="31"/>
      <c r="P27" s="113">
        <f t="shared" si="15"/>
        <v>4.8402274575057892E-2</v>
      </c>
      <c r="Q27" s="31"/>
      <c r="R27" s="31"/>
      <c r="S27" s="113">
        <f t="shared" si="16"/>
        <v>6.262429452855189E-3</v>
      </c>
      <c r="T27" s="31"/>
      <c r="U27" s="31"/>
      <c r="V27" s="113">
        <f t="shared" si="17"/>
        <v>2.0911110004954003E-2</v>
      </c>
      <c r="W27" s="31"/>
      <c r="X27" s="31"/>
      <c r="Y27" s="113">
        <f t="shared" si="18"/>
        <v>0.11306268829361835</v>
      </c>
      <c r="Z27" s="31"/>
      <c r="AA27" s="31"/>
      <c r="AB27" s="113">
        <f t="shared" si="19"/>
        <v>0.22909066774754019</v>
      </c>
      <c r="AC27" s="31"/>
      <c r="AD27" s="31"/>
      <c r="AE27" s="113">
        <f t="shared" si="20"/>
        <v>6.7071046100677684E-2</v>
      </c>
      <c r="AF27" s="31"/>
    </row>
    <row r="28" spans="1:32" ht="15.6">
      <c r="A28" s="111">
        <v>45658</v>
      </c>
      <c r="B28" s="112">
        <f t="shared" si="10"/>
        <v>454009</v>
      </c>
      <c r="C28" s="31"/>
      <c r="D28" s="113">
        <f t="shared" si="11"/>
        <v>0.10595384672991064</v>
      </c>
      <c r="E28" s="31"/>
      <c r="F28" s="31"/>
      <c r="G28" s="113">
        <f t="shared" si="12"/>
        <v>0.24900607697204241</v>
      </c>
      <c r="H28" s="31"/>
      <c r="I28" s="31"/>
      <c r="J28" s="113">
        <f t="shared" si="13"/>
        <v>1.2145133686777134E-2</v>
      </c>
      <c r="K28" s="31"/>
      <c r="L28" s="31"/>
      <c r="M28" s="113">
        <f t="shared" si="14"/>
        <v>0.14987368091821968</v>
      </c>
      <c r="N28" s="31"/>
      <c r="O28" s="31"/>
      <c r="P28" s="113">
        <f t="shared" si="15"/>
        <v>4.4049787559277458E-2</v>
      </c>
      <c r="Q28" s="31"/>
      <c r="R28" s="31"/>
      <c r="S28" s="113">
        <f t="shared" si="16"/>
        <v>6.8941364598499146E-3</v>
      </c>
      <c r="T28" s="31"/>
      <c r="U28" s="31"/>
      <c r="V28" s="113">
        <f t="shared" si="17"/>
        <v>1.8543685257340712E-2</v>
      </c>
      <c r="W28" s="31"/>
      <c r="X28" s="31"/>
      <c r="Y28" s="113">
        <f t="shared" si="18"/>
        <v>0.12859436707201841</v>
      </c>
      <c r="Z28" s="31"/>
      <c r="AA28" s="31"/>
      <c r="AB28" s="113">
        <f t="shared" si="19"/>
        <v>0.22992716003427244</v>
      </c>
      <c r="AC28" s="31"/>
      <c r="AD28" s="31"/>
      <c r="AE28" s="113">
        <f t="shared" si="20"/>
        <v>5.5012125310291204E-2</v>
      </c>
      <c r="AF28" s="31"/>
    </row>
    <row r="29" spans="1:32" ht="15.6">
      <c r="A29" s="111">
        <v>45689</v>
      </c>
      <c r="B29" s="112">
        <f t="shared" si="10"/>
        <v>426266</v>
      </c>
      <c r="C29" s="31"/>
      <c r="D29" s="113">
        <f t="shared" si="11"/>
        <v>0.12057025425438576</v>
      </c>
      <c r="E29" s="31"/>
      <c r="F29" s="31"/>
      <c r="G29" s="113">
        <f t="shared" si="12"/>
        <v>0.25757860115514725</v>
      </c>
      <c r="H29" s="31"/>
      <c r="I29" s="31"/>
      <c r="J29" s="113">
        <f t="shared" si="13"/>
        <v>1.1152660545293314E-2</v>
      </c>
      <c r="K29" s="31"/>
      <c r="L29" s="31"/>
      <c r="M29" s="113">
        <f t="shared" si="14"/>
        <v>0.15218197088203142</v>
      </c>
      <c r="N29" s="31"/>
      <c r="O29" s="31"/>
      <c r="P29" s="113">
        <f t="shared" si="15"/>
        <v>4.6147241393871434E-2</v>
      </c>
      <c r="Q29" s="31"/>
      <c r="R29" s="31"/>
      <c r="S29" s="113">
        <f t="shared" si="16"/>
        <v>6.4302571633674749E-3</v>
      </c>
      <c r="T29" s="31"/>
      <c r="U29" s="31"/>
      <c r="V29" s="113">
        <f t="shared" si="17"/>
        <v>1.9272003866130538E-2</v>
      </c>
      <c r="W29" s="31"/>
      <c r="X29" s="31"/>
      <c r="Y29" s="113">
        <f t="shared" si="18"/>
        <v>0.11693168115683635</v>
      </c>
      <c r="Z29" s="31"/>
      <c r="AA29" s="31"/>
      <c r="AB29" s="113">
        <f t="shared" si="19"/>
        <v>0.21235097333589825</v>
      </c>
      <c r="AC29" s="31"/>
      <c r="AD29" s="31"/>
      <c r="AE29" s="113">
        <f t="shared" si="20"/>
        <v>5.7384356247038235E-2</v>
      </c>
      <c r="AF29" s="31"/>
    </row>
    <row r="30" spans="1:32" ht="15.6">
      <c r="A30" s="111">
        <v>45717</v>
      </c>
      <c r="B30" s="112">
        <f t="shared" si="10"/>
        <v>414876</v>
      </c>
      <c r="C30" s="31"/>
      <c r="D30" s="113">
        <f t="shared" si="11"/>
        <v>0.13653236147668218</v>
      </c>
      <c r="E30" s="31"/>
      <c r="F30" s="31"/>
      <c r="G30" s="113">
        <f t="shared" si="12"/>
        <v>0.23637183158341288</v>
      </c>
      <c r="H30" s="31"/>
      <c r="I30" s="31"/>
      <c r="J30" s="113">
        <f t="shared" si="13"/>
        <v>1.0530857412817323E-2</v>
      </c>
      <c r="K30" s="31"/>
      <c r="L30" s="31"/>
      <c r="M30" s="113">
        <f t="shared" si="14"/>
        <v>0.16569288172851648</v>
      </c>
      <c r="N30" s="31"/>
      <c r="O30" s="31"/>
      <c r="P30" s="113">
        <f t="shared" si="15"/>
        <v>4.7751617350726479E-2</v>
      </c>
      <c r="Q30" s="31"/>
      <c r="R30" s="31"/>
      <c r="S30" s="113">
        <f t="shared" si="16"/>
        <v>6.5103790048110762E-3</v>
      </c>
      <c r="T30" s="31"/>
      <c r="U30" s="31"/>
      <c r="V30" s="113">
        <f t="shared" si="17"/>
        <v>1.8157232522488648E-2</v>
      </c>
      <c r="W30" s="31"/>
      <c r="X30" s="31"/>
      <c r="Y30" s="113">
        <f t="shared" si="18"/>
        <v>0.10903739912648598</v>
      </c>
      <c r="Z30" s="31"/>
      <c r="AA30" s="31"/>
      <c r="AB30" s="113">
        <f t="shared" si="19"/>
        <v>0.21275995719202845</v>
      </c>
      <c r="AC30" s="31"/>
      <c r="AD30" s="31"/>
      <c r="AE30" s="113">
        <f t="shared" si="20"/>
        <v>5.6655482602030488E-2</v>
      </c>
      <c r="AF30" s="31"/>
    </row>
    <row r="31" spans="1:32" ht="16.2" thickBot="1">
      <c r="A31" s="114">
        <v>45748</v>
      </c>
      <c r="B31" s="115">
        <f t="shared" si="10"/>
        <v>355292</v>
      </c>
      <c r="C31" s="31"/>
      <c r="D31" s="113">
        <f t="shared" si="11"/>
        <v>0.14064206342951713</v>
      </c>
      <c r="E31" s="31"/>
      <c r="F31" s="31"/>
      <c r="G31" s="113">
        <f t="shared" si="12"/>
        <v>0.21786586807471037</v>
      </c>
      <c r="H31" s="31"/>
      <c r="I31" s="31"/>
      <c r="J31" s="113">
        <f t="shared" si="13"/>
        <v>1.3670445717888384E-2</v>
      </c>
      <c r="K31" s="31"/>
      <c r="L31" s="31"/>
      <c r="M31" s="113">
        <f t="shared" si="14"/>
        <v>0.17415534264773763</v>
      </c>
      <c r="N31" s="31"/>
      <c r="O31" s="31"/>
      <c r="P31" s="113">
        <f t="shared" si="15"/>
        <v>5.2767864179322922E-2</v>
      </c>
      <c r="Q31" s="31"/>
      <c r="R31" s="31"/>
      <c r="S31" s="113">
        <f t="shared" si="16"/>
        <v>7.1912680274253292E-3</v>
      </c>
      <c r="T31" s="31"/>
      <c r="U31" s="31"/>
      <c r="V31" s="113">
        <f t="shared" si="17"/>
        <v>2.1801785573556397E-2</v>
      </c>
      <c r="W31" s="31"/>
      <c r="X31" s="31"/>
      <c r="Y31" s="113">
        <f t="shared" si="18"/>
        <v>0.11350100762189973</v>
      </c>
      <c r="Z31" s="31"/>
      <c r="AA31" s="31"/>
      <c r="AB31" s="113">
        <f t="shared" si="19"/>
        <v>0.20436992670817244</v>
      </c>
      <c r="AC31" s="31"/>
      <c r="AD31" s="31"/>
      <c r="AE31" s="113">
        <f t="shared" si="20"/>
        <v>5.4034428019769654E-2</v>
      </c>
      <c r="AF31" s="31"/>
    </row>
    <row r="32" spans="1:32" s="72" customFormat="1" ht="15.6">
      <c r="A32" s="116"/>
      <c r="B32" s="117"/>
      <c r="C32" s="110"/>
      <c r="D32" s="118"/>
      <c r="E32" s="110"/>
      <c r="F32" s="110"/>
      <c r="G32" s="118"/>
      <c r="H32" s="110"/>
      <c r="I32" s="110"/>
      <c r="J32" s="118"/>
      <c r="K32" s="110"/>
      <c r="L32" s="110"/>
      <c r="M32" s="118"/>
      <c r="N32" s="110"/>
      <c r="O32" s="110"/>
      <c r="P32" s="118"/>
      <c r="Q32" s="110"/>
      <c r="R32" s="110"/>
      <c r="S32" s="118"/>
      <c r="T32" s="110"/>
      <c r="U32" s="110"/>
      <c r="V32" s="118"/>
      <c r="W32" s="110"/>
      <c r="X32" s="110"/>
      <c r="Y32" s="118"/>
      <c r="Z32" s="110"/>
      <c r="AA32" s="110"/>
      <c r="AB32" s="118"/>
      <c r="AC32" s="110"/>
      <c r="AD32" s="110"/>
      <c r="AE32" s="118"/>
      <c r="AF32" s="110"/>
    </row>
    <row r="33" spans="1:32" s="72" customFormat="1" ht="15.6">
      <c r="A33" s="116"/>
      <c r="B33" s="117"/>
      <c r="C33" s="110"/>
      <c r="D33" s="118"/>
      <c r="E33" s="110"/>
      <c r="F33" s="110"/>
      <c r="G33" s="118"/>
      <c r="H33" s="110"/>
      <c r="I33" s="110"/>
      <c r="J33" s="118"/>
      <c r="K33" s="110"/>
      <c r="L33" s="110"/>
      <c r="M33" s="118"/>
      <c r="N33" s="110"/>
      <c r="O33" s="110"/>
      <c r="P33" s="118"/>
      <c r="Q33" s="110"/>
      <c r="R33" s="110"/>
      <c r="S33" s="118"/>
      <c r="T33" s="110"/>
      <c r="U33" s="110"/>
      <c r="V33" s="118"/>
      <c r="W33" s="110"/>
      <c r="X33" s="110"/>
      <c r="Y33" s="118"/>
      <c r="Z33" s="110"/>
      <c r="AA33" s="110"/>
      <c r="AB33" s="118"/>
      <c r="AC33" s="110"/>
      <c r="AD33" s="110"/>
      <c r="AE33" s="118"/>
      <c r="AF33" s="110"/>
    </row>
    <row r="34" spans="1:32" s="72" customFormat="1" ht="15.6">
      <c r="A34" s="116"/>
      <c r="B34" s="117"/>
      <c r="C34" s="110"/>
      <c r="D34" s="118"/>
      <c r="E34" s="110"/>
      <c r="F34" s="110"/>
      <c r="G34" s="118"/>
      <c r="H34" s="110"/>
      <c r="I34" s="110"/>
      <c r="J34" s="118"/>
      <c r="K34" s="110"/>
      <c r="L34" s="110"/>
      <c r="M34" s="118"/>
      <c r="N34" s="110"/>
      <c r="O34" s="110"/>
      <c r="P34" s="118"/>
      <c r="Q34" s="110"/>
      <c r="R34" s="110"/>
      <c r="S34" s="118"/>
      <c r="T34" s="110"/>
      <c r="U34" s="110"/>
      <c r="V34" s="118"/>
      <c r="W34" s="110"/>
      <c r="X34" s="110"/>
      <c r="Y34" s="118"/>
      <c r="Z34" s="110"/>
      <c r="AA34" s="110"/>
      <c r="AB34" s="118"/>
      <c r="AC34" s="110"/>
      <c r="AD34" s="110"/>
      <c r="AE34" s="118"/>
      <c r="AF34" s="110"/>
    </row>
    <row r="35" spans="1:32" s="72" customFormat="1" ht="15.6">
      <c r="A35" s="116"/>
      <c r="B35" s="117"/>
      <c r="C35" s="110"/>
      <c r="D35" s="118"/>
      <c r="E35" s="110"/>
      <c r="F35" s="110"/>
      <c r="G35" s="118"/>
      <c r="H35" s="110"/>
      <c r="I35" s="110"/>
      <c r="J35" s="118"/>
      <c r="K35" s="110"/>
      <c r="L35" s="110"/>
      <c r="M35" s="118"/>
      <c r="N35" s="110"/>
      <c r="O35" s="110"/>
      <c r="P35" s="118"/>
      <c r="Q35" s="110"/>
      <c r="R35" s="110"/>
      <c r="S35" s="118"/>
      <c r="T35" s="110"/>
      <c r="U35" s="110"/>
      <c r="V35" s="118"/>
      <c r="W35" s="110"/>
      <c r="X35" s="110"/>
      <c r="Y35" s="118"/>
      <c r="Z35" s="110"/>
      <c r="AA35" s="110"/>
      <c r="AB35" s="118"/>
      <c r="AC35" s="110"/>
      <c r="AD35" s="110"/>
      <c r="AE35" s="118"/>
      <c r="AF35" s="110"/>
    </row>
    <row r="36" spans="1:32" s="72" customFormat="1" ht="15.6">
      <c r="A36" s="116"/>
      <c r="B36" s="117"/>
      <c r="C36" s="110"/>
      <c r="D36" s="118"/>
      <c r="E36" s="110"/>
      <c r="F36" s="110"/>
      <c r="G36" s="118"/>
      <c r="H36" s="110"/>
      <c r="I36" s="110"/>
      <c r="J36" s="118"/>
      <c r="K36" s="110"/>
      <c r="L36" s="110"/>
      <c r="M36" s="118"/>
      <c r="N36" s="110"/>
      <c r="O36" s="110"/>
      <c r="P36" s="118"/>
      <c r="Q36" s="110"/>
      <c r="R36" s="110"/>
      <c r="S36" s="118"/>
      <c r="T36" s="110"/>
      <c r="U36" s="110"/>
      <c r="V36" s="118"/>
      <c r="W36" s="110"/>
      <c r="X36" s="110"/>
      <c r="Y36" s="118"/>
      <c r="Z36" s="110"/>
      <c r="AA36" s="110"/>
      <c r="AB36" s="118"/>
      <c r="AC36" s="110"/>
      <c r="AD36" s="110"/>
      <c r="AE36" s="118"/>
      <c r="AF36" s="110"/>
    </row>
    <row r="37" spans="1:32" s="72" customFormat="1" ht="15.6">
      <c r="A37" s="116"/>
      <c r="B37" s="117"/>
      <c r="C37" s="110"/>
      <c r="D37" s="118"/>
      <c r="E37" s="110"/>
      <c r="F37" s="110"/>
      <c r="G37" s="118"/>
      <c r="H37" s="110"/>
      <c r="I37" s="110"/>
      <c r="J37" s="118"/>
      <c r="K37" s="110"/>
      <c r="L37" s="110"/>
      <c r="M37" s="118"/>
      <c r="N37" s="110"/>
      <c r="O37" s="110"/>
      <c r="P37" s="118"/>
      <c r="Q37" s="110"/>
      <c r="R37" s="110"/>
      <c r="S37" s="118"/>
      <c r="T37" s="110"/>
      <c r="U37" s="110"/>
      <c r="V37" s="118"/>
      <c r="W37" s="110"/>
      <c r="X37" s="110"/>
      <c r="Y37" s="118"/>
      <c r="Z37" s="110"/>
      <c r="AA37" s="110"/>
      <c r="AB37" s="118"/>
      <c r="AC37" s="110"/>
      <c r="AD37" s="110"/>
      <c r="AE37" s="118"/>
      <c r="AF37" s="110"/>
    </row>
    <row r="38" spans="1:32" ht="15.6">
      <c r="A38" s="31"/>
      <c r="B38" s="31"/>
      <c r="C38" s="334" t="s">
        <v>323</v>
      </c>
      <c r="D38" s="334"/>
      <c r="E38" s="334" t="s">
        <v>398</v>
      </c>
      <c r="F38" s="334"/>
      <c r="G38" s="334" t="s">
        <v>317</v>
      </c>
      <c r="H38" s="334"/>
      <c r="I38" s="334" t="s">
        <v>401</v>
      </c>
      <c r="J38" s="334"/>
      <c r="K38" s="334" t="s">
        <v>322</v>
      </c>
      <c r="L38" s="334"/>
      <c r="M38" s="334" t="s">
        <v>324</v>
      </c>
      <c r="N38" s="334"/>
      <c r="O38" s="334" t="s">
        <v>354</v>
      </c>
      <c r="P38" s="334"/>
      <c r="Q38" s="334" t="s">
        <v>396</v>
      </c>
      <c r="R38" s="334"/>
      <c r="S38" s="334" t="s">
        <v>395</v>
      </c>
      <c r="T38" s="334"/>
      <c r="U38" s="334" t="s">
        <v>400</v>
      </c>
      <c r="V38" s="334"/>
      <c r="W38" s="31"/>
      <c r="X38" s="31"/>
      <c r="Y38" s="31"/>
      <c r="Z38" s="31"/>
      <c r="AA38" s="31"/>
      <c r="AB38" s="31"/>
      <c r="AC38" s="31"/>
      <c r="AD38" s="31"/>
      <c r="AE38" s="31"/>
      <c r="AF38" s="31"/>
    </row>
    <row r="39" spans="1:32" ht="15.6">
      <c r="A39" s="31"/>
      <c r="B39" s="31"/>
      <c r="C39" s="31" t="s">
        <v>399</v>
      </c>
      <c r="D39" s="31"/>
      <c r="E39" s="31" t="s">
        <v>399</v>
      </c>
      <c r="F39" s="31"/>
      <c r="G39" s="31" t="s">
        <v>399</v>
      </c>
      <c r="H39" s="31"/>
      <c r="I39" s="31" t="s">
        <v>399</v>
      </c>
      <c r="J39" s="31"/>
      <c r="K39" s="31" t="s">
        <v>399</v>
      </c>
      <c r="L39" s="31"/>
      <c r="M39" s="31" t="s">
        <v>399</v>
      </c>
      <c r="N39" s="31"/>
      <c r="O39" s="31" t="s">
        <v>399</v>
      </c>
      <c r="P39" s="31"/>
      <c r="Q39" s="31" t="s">
        <v>399</v>
      </c>
      <c r="R39" s="31"/>
      <c r="S39" s="31" t="s">
        <v>399</v>
      </c>
      <c r="T39" s="31"/>
      <c r="U39" s="31" t="s">
        <v>399</v>
      </c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</row>
    <row r="40" spans="1:32" ht="15.6">
      <c r="A40" s="31"/>
      <c r="B40" s="31"/>
      <c r="C40" s="119"/>
      <c r="D40" s="119">
        <v>0.15117780076719553</v>
      </c>
      <c r="E40" s="119"/>
      <c r="F40" s="119">
        <v>0.20454580132870698</v>
      </c>
      <c r="G40" s="119"/>
      <c r="H40" s="119">
        <v>1.0726699563913124E-2</v>
      </c>
      <c r="I40" s="119"/>
      <c r="J40" s="119">
        <v>0.17639698858972128</v>
      </c>
      <c r="K40" s="119"/>
      <c r="L40" s="119">
        <v>5.2894988205208021E-2</v>
      </c>
      <c r="M40" s="119"/>
      <c r="N40" s="119">
        <v>6.6923619185381171E-3</v>
      </c>
      <c r="O40" s="119"/>
      <c r="P40" s="119">
        <v>2.0452443948035779E-2</v>
      </c>
      <c r="Q40" s="119"/>
      <c r="R40" s="119">
        <v>0.10672379435253763</v>
      </c>
      <c r="S40" s="119"/>
      <c r="T40" s="119">
        <v>0.2169967072236616</v>
      </c>
      <c r="U40" s="119"/>
      <c r="V40" s="119">
        <v>5.3392414102481939E-2</v>
      </c>
      <c r="W40" s="31"/>
      <c r="X40" s="31"/>
      <c r="Y40" s="31"/>
      <c r="Z40" s="31"/>
      <c r="AA40" s="31"/>
      <c r="AB40" s="31"/>
      <c r="AC40" s="31"/>
      <c r="AD40" s="31"/>
      <c r="AE40" s="31"/>
      <c r="AF40" s="31"/>
    </row>
    <row r="41" spans="1:32" ht="15.6">
      <c r="A41" s="31"/>
      <c r="B41" s="31"/>
      <c r="C41" s="119">
        <v>2.8401865197117404E-2</v>
      </c>
      <c r="D41" s="119">
        <v>0.14279347835226652</v>
      </c>
      <c r="E41" s="119">
        <v>0.19441419129604487</v>
      </c>
      <c r="F41" s="119">
        <v>0.22438975169641881</v>
      </c>
      <c r="G41" s="119">
        <v>0.15931721194879089</v>
      </c>
      <c r="H41" s="119">
        <v>1.1421572337091941E-2</v>
      </c>
      <c r="I41" s="119">
        <v>-6.3837517083887851E-3</v>
      </c>
      <c r="J41" s="119">
        <v>0.16097830321681927</v>
      </c>
      <c r="K41" s="119">
        <v>0.11700225004327014</v>
      </c>
      <c r="L41" s="119">
        <v>5.4265782090414008E-2</v>
      </c>
      <c r="M41" s="119">
        <v>7.2503419972640204E-2</v>
      </c>
      <c r="N41" s="119">
        <v>6.5922792973841099E-3</v>
      </c>
      <c r="O41" s="119">
        <v>4.1927782751417508E-2</v>
      </c>
      <c r="P41" s="119">
        <v>1.9572230584027735E-2</v>
      </c>
      <c r="Q41" s="119">
        <v>0.15317968660642789</v>
      </c>
      <c r="R41" s="119">
        <v>0.11303572779940636</v>
      </c>
      <c r="S41" s="119">
        <v>7.7573234702631222E-2</v>
      </c>
      <c r="T41" s="119">
        <v>0.21476199685521372</v>
      </c>
      <c r="U41" s="119">
        <v>6.4243255601280191E-2</v>
      </c>
      <c r="V41" s="119">
        <v>5.2188877770957535E-2</v>
      </c>
      <c r="W41" s="31"/>
      <c r="X41" s="31"/>
      <c r="Y41" s="31"/>
      <c r="Z41" s="31"/>
      <c r="AA41" s="31"/>
      <c r="AB41" s="31"/>
      <c r="AC41" s="31"/>
      <c r="AD41" s="31"/>
      <c r="AE41" s="31"/>
      <c r="AF41" s="31"/>
    </row>
    <row r="42" spans="1:32" ht="15.6">
      <c r="A42" s="31"/>
      <c r="B42" s="31"/>
      <c r="C42" s="119">
        <v>-7.2763318023004731E-2</v>
      </c>
      <c r="D42" s="119">
        <v>0.14742101386860404</v>
      </c>
      <c r="E42" s="119">
        <v>-0.12477204027080369</v>
      </c>
      <c r="F42" s="119">
        <v>0.21866769027200439</v>
      </c>
      <c r="G42" s="119">
        <v>-0.27018404907975457</v>
      </c>
      <c r="H42" s="119">
        <v>9.2811044951253922E-3</v>
      </c>
      <c r="I42" s="119">
        <v>-0.11258139777831944</v>
      </c>
      <c r="J42" s="119">
        <v>0.15905828308929085</v>
      </c>
      <c r="K42" s="119">
        <v>-1.229275347347758E-2</v>
      </c>
      <c r="L42" s="119">
        <v>5.9678063638292825E-2</v>
      </c>
      <c r="M42" s="119">
        <v>-0.14710884353741494</v>
      </c>
      <c r="N42" s="119">
        <v>6.2602204496373694E-3</v>
      </c>
      <c r="O42" s="119">
        <v>-2.6922526134899094E-2</v>
      </c>
      <c r="P42" s="119">
        <v>2.1205482530052801E-2</v>
      </c>
      <c r="Q42" s="119">
        <v>-9.6035111210295288E-2</v>
      </c>
      <c r="R42" s="119">
        <v>0.11376998839081751</v>
      </c>
      <c r="S42" s="119">
        <v>-9.5415214752750499E-2</v>
      </c>
      <c r="T42" s="119">
        <v>0.21630528405048122</v>
      </c>
      <c r="U42" s="119">
        <v>-0.16788399570354462</v>
      </c>
      <c r="V42" s="119">
        <v>4.8352869215693615E-2</v>
      </c>
      <c r="W42" s="31"/>
      <c r="X42" s="31"/>
      <c r="Y42" s="31"/>
      <c r="Z42" s="31"/>
      <c r="AA42" s="31"/>
      <c r="AB42" s="31"/>
      <c r="AC42" s="31"/>
      <c r="AD42" s="31"/>
      <c r="AE42" s="31"/>
      <c r="AF42" s="31"/>
    </row>
    <row r="43" spans="1:32" ht="15.6">
      <c r="A43" s="31"/>
      <c r="B43" s="31"/>
      <c r="C43" s="119">
        <v>1.7781917483434828E-3</v>
      </c>
      <c r="D43" s="119">
        <v>0.1592235818997278</v>
      </c>
      <c r="E43" s="119">
        <v>-0.14995218998415849</v>
      </c>
      <c r="F43" s="119">
        <v>0.20040308063968024</v>
      </c>
      <c r="G43" s="119">
        <v>1.7484868863483438E-2</v>
      </c>
      <c r="H43" s="119">
        <v>1.0181318995595722E-2</v>
      </c>
      <c r="I43" s="119">
        <v>4.9050384555004989E-4</v>
      </c>
      <c r="J43" s="119">
        <v>0.17157171167958118</v>
      </c>
      <c r="K43" s="119">
        <v>-0.10667782251738744</v>
      </c>
      <c r="L43" s="119">
        <v>5.747768420415126E-2</v>
      </c>
      <c r="M43" s="119">
        <v>5.3838484546360865E-2</v>
      </c>
      <c r="N43" s="119">
        <v>7.1127919222370639E-3</v>
      </c>
      <c r="O43" s="119">
        <v>4.2825607064017612E-2</v>
      </c>
      <c r="P43" s="119">
        <v>2.38416478528722E-2</v>
      </c>
      <c r="Q43" s="119">
        <v>-0.13454575378538514</v>
      </c>
      <c r="R43" s="119">
        <v>0.10615690536352962</v>
      </c>
      <c r="S43" s="119">
        <v>-8.962373037857807E-2</v>
      </c>
      <c r="T43" s="119">
        <v>0.21230708150102115</v>
      </c>
      <c r="U43" s="119">
        <v>-7.8094746353427613E-3</v>
      </c>
      <c r="V43" s="119">
        <v>5.1724195941603775E-2</v>
      </c>
      <c r="W43" s="31"/>
      <c r="X43" s="31"/>
      <c r="Y43" s="31"/>
      <c r="Z43" s="31"/>
      <c r="AA43" s="31"/>
      <c r="AB43" s="31"/>
      <c r="AC43" s="31"/>
      <c r="AD43" s="31"/>
      <c r="AE43" s="31"/>
      <c r="AF43" s="31"/>
    </row>
    <row r="44" spans="1:32" ht="15.6">
      <c r="A44" s="31"/>
      <c r="B44" s="31"/>
      <c r="C44" s="119">
        <v>-4.3509498552500858E-2</v>
      </c>
      <c r="D44" s="119">
        <v>0.144011148264924</v>
      </c>
      <c r="E44" s="119">
        <v>0.11322655384305436</v>
      </c>
      <c r="F44" s="119">
        <v>0.2109580062931701</v>
      </c>
      <c r="G44" s="119">
        <v>0.19530733641771314</v>
      </c>
      <c r="H44" s="119">
        <v>1.1507783741477337E-2</v>
      </c>
      <c r="I44" s="119">
        <v>2.2199125370148787E-2</v>
      </c>
      <c r="J44" s="119">
        <v>0.165839985491984</v>
      </c>
      <c r="K44" s="119">
        <v>2.1366270561376854E-2</v>
      </c>
      <c r="L44" s="119">
        <v>5.5512250683244835E-2</v>
      </c>
      <c r="M44" s="119">
        <v>-5.8183538315988659E-2</v>
      </c>
      <c r="N44" s="119">
        <v>6.3345306688640792E-3</v>
      </c>
      <c r="O44" s="119">
        <v>-3.1047135196161424E-2</v>
      </c>
      <c r="P44" s="119">
        <v>2.1844745139337405E-2</v>
      </c>
      <c r="Q44" s="119">
        <v>9.780989509048843E-2</v>
      </c>
      <c r="R44" s="119">
        <v>0.1102004715105199</v>
      </c>
      <c r="S44" s="119">
        <v>0.10229793977812984</v>
      </c>
      <c r="T44" s="119">
        <v>0.22129496769103016</v>
      </c>
      <c r="U44" s="119">
        <v>7.3310349313731926E-2</v>
      </c>
      <c r="V44" s="119">
        <v>5.2496110515448176E-2</v>
      </c>
      <c r="W44" s="31"/>
      <c r="X44" s="31"/>
      <c r="Y44" s="31"/>
      <c r="Z44" s="31"/>
      <c r="AA44" s="31"/>
      <c r="AB44" s="31"/>
      <c r="AC44" s="31"/>
      <c r="AD44" s="31"/>
      <c r="AE44" s="31"/>
      <c r="AF44" s="31"/>
    </row>
    <row r="45" spans="1:32" ht="15.6">
      <c r="A45" s="31"/>
      <c r="B45" s="31"/>
      <c r="C45" s="119">
        <v>-2.8742488511841691E-2</v>
      </c>
      <c r="D45" s="119">
        <v>0.14035462985429145</v>
      </c>
      <c r="E45" s="119">
        <v>-6.9224504569722622E-3</v>
      </c>
      <c r="F45" s="119">
        <v>0.21022066992733726</v>
      </c>
      <c r="G45" s="119">
        <v>1.6588332872546241E-2</v>
      </c>
      <c r="H45" s="119">
        <v>1.1739052702823502E-2</v>
      </c>
      <c r="I45" s="119">
        <v>-5.459952038369309E-2</v>
      </c>
      <c r="J45" s="119">
        <v>0.15732629266859924</v>
      </c>
      <c r="K45" s="119">
        <v>-2.0231545162769371E-2</v>
      </c>
      <c r="L45" s="119">
        <v>5.4576857752180519E-2</v>
      </c>
      <c r="M45" s="119">
        <v>-9.2918131592164777E-2</v>
      </c>
      <c r="N45" s="119">
        <v>5.7657680667117881E-3</v>
      </c>
      <c r="O45" s="119">
        <v>-1.6020972909991382E-3</v>
      </c>
      <c r="P45" s="119">
        <v>2.1885016665176803E-2</v>
      </c>
      <c r="Q45" s="119">
        <v>1.5099460114905927E-2</v>
      </c>
      <c r="R45" s="119">
        <v>0.11225050123232917</v>
      </c>
      <c r="S45" s="119">
        <v>4.8077061318381187E-2</v>
      </c>
      <c r="T45" s="119">
        <v>0.23273462142592616</v>
      </c>
      <c r="U45" s="119">
        <v>8.9090909090909776E-3</v>
      </c>
      <c r="V45" s="119">
        <v>5.314658970462411E-2</v>
      </c>
      <c r="W45" s="31"/>
      <c r="X45" s="31"/>
      <c r="Y45" s="31"/>
      <c r="Z45" s="31"/>
      <c r="AA45" s="31"/>
      <c r="AB45" s="31"/>
      <c r="AC45" s="31"/>
      <c r="AD45" s="31"/>
      <c r="AE45" s="31"/>
      <c r="AF45" s="31"/>
    </row>
    <row r="46" spans="1:32" ht="15.6">
      <c r="A46" s="31"/>
      <c r="B46" s="31"/>
      <c r="C46" s="119">
        <v>8.4502877419648348E-2</v>
      </c>
      <c r="D46" s="119">
        <v>0.1323073166129238</v>
      </c>
      <c r="E46" s="119">
        <v>0.15119899160174333</v>
      </c>
      <c r="F46" s="119">
        <v>0.21035470282330349</v>
      </c>
      <c r="G46" s="119">
        <v>0.23524612455806371</v>
      </c>
      <c r="H46" s="119">
        <v>1.2604132557068248E-2</v>
      </c>
      <c r="I46" s="119">
        <v>0.17670813125266349</v>
      </c>
      <c r="J46" s="119">
        <v>0.16091497899311241</v>
      </c>
      <c r="K46" s="119">
        <v>4.9371161158233479E-2</v>
      </c>
      <c r="L46" s="119">
        <v>4.9781051065884478E-2</v>
      </c>
      <c r="M46" s="119">
        <v>0.33997785160575855</v>
      </c>
      <c r="N46" s="119">
        <v>6.7155439868131139E-3</v>
      </c>
      <c r="O46" s="119">
        <v>0.16965718453683443</v>
      </c>
      <c r="P46" s="119">
        <v>2.2250095738127085E-2</v>
      </c>
      <c r="Q46" s="119">
        <v>0.17317974971558581</v>
      </c>
      <c r="R46" s="119">
        <v>0.11446672475704715</v>
      </c>
      <c r="S46" s="119">
        <v>0.12055035048491747</v>
      </c>
      <c r="T46" s="119">
        <v>0.22668290977305902</v>
      </c>
      <c r="U46" s="119">
        <v>0.38373280470955717</v>
      </c>
      <c r="V46" s="119">
        <v>6.3922543692661191E-2</v>
      </c>
      <c r="W46" s="31"/>
      <c r="X46" s="31"/>
      <c r="Y46" s="31"/>
      <c r="Z46" s="31"/>
      <c r="AA46" s="31"/>
      <c r="AB46" s="31"/>
      <c r="AC46" s="31"/>
      <c r="AD46" s="31"/>
      <c r="AE46" s="31"/>
      <c r="AF46" s="31"/>
    </row>
    <row r="47" spans="1:32" ht="15.6">
      <c r="A47" s="31"/>
      <c r="B47" s="31"/>
      <c r="C47" s="119">
        <v>5.7531775661730844E-2</v>
      </c>
      <c r="D47" s="119">
        <v>0.12628011991614885</v>
      </c>
      <c r="E47" s="119">
        <v>0.2370486656200943</v>
      </c>
      <c r="F47" s="119">
        <v>0.23485332311491464</v>
      </c>
      <c r="G47" s="119">
        <v>0.13584324086305588</v>
      </c>
      <c r="H47" s="119">
        <v>1.2920789723476567E-2</v>
      </c>
      <c r="I47" s="119">
        <v>0.17586700467346139</v>
      </c>
      <c r="J47" s="119">
        <v>0.17077031349006586</v>
      </c>
      <c r="K47" s="119">
        <v>4.4707062824014709E-2</v>
      </c>
      <c r="L47" s="119">
        <v>4.6937104130194675E-2</v>
      </c>
      <c r="M47" s="119">
        <v>-0.12190082644628097</v>
      </c>
      <c r="N47" s="119">
        <v>5.3220930727636562E-3</v>
      </c>
      <c r="O47" s="119">
        <v>0.24407582938388628</v>
      </c>
      <c r="P47" s="119">
        <v>2.4982531012149398E-2</v>
      </c>
      <c r="Q47" s="119">
        <v>4.4243496812043981E-2</v>
      </c>
      <c r="R47" s="119">
        <v>0.10787945271351611</v>
      </c>
      <c r="S47" s="119">
        <v>3.2869367218774093E-2</v>
      </c>
      <c r="T47" s="119">
        <v>0.2113108878753954</v>
      </c>
      <c r="U47" s="119">
        <v>1.8233123507705562E-2</v>
      </c>
      <c r="V47" s="119">
        <v>5.8743384951374857E-2</v>
      </c>
      <c r="W47" s="31"/>
      <c r="X47" s="31"/>
      <c r="Y47" s="31"/>
      <c r="Z47" s="31"/>
      <c r="AA47" s="31"/>
      <c r="AB47" s="31"/>
      <c r="AC47" s="31"/>
      <c r="AD47" s="31"/>
      <c r="AE47" s="31"/>
      <c r="AF47" s="31"/>
    </row>
    <row r="48" spans="1:32" ht="15.6">
      <c r="A48" s="31"/>
      <c r="B48" s="31"/>
      <c r="C48" s="119">
        <v>-0.10570992245294619</v>
      </c>
      <c r="D48" s="119">
        <v>0.10688085028716629</v>
      </c>
      <c r="E48" s="119">
        <v>0.13501898221217412</v>
      </c>
      <c r="F48" s="119">
        <v>0.25228204161837103</v>
      </c>
      <c r="G48" s="119">
        <v>0.12289203333979448</v>
      </c>
      <c r="H48" s="119">
        <v>1.3731360265098452E-2</v>
      </c>
      <c r="I48" s="119">
        <v>-0.11951308938916183</v>
      </c>
      <c r="J48" s="119">
        <v>0.14230553165466092</v>
      </c>
      <c r="K48" s="119">
        <v>8.9589669708126651E-2</v>
      </c>
      <c r="L48" s="119">
        <v>4.8402274575057892E-2</v>
      </c>
      <c r="M48" s="119">
        <v>0.24329411764705888</v>
      </c>
      <c r="N48" s="119">
        <v>6.262429452855189E-3</v>
      </c>
      <c r="O48" s="119">
        <v>-0.11558897243107769</v>
      </c>
      <c r="P48" s="119">
        <v>2.0911110004954003E-2</v>
      </c>
      <c r="Q48" s="119">
        <v>0.10737335747782883</v>
      </c>
      <c r="R48" s="119">
        <v>0.11306268829361835</v>
      </c>
      <c r="S48" s="119">
        <v>0.1455103588868345</v>
      </c>
      <c r="T48" s="119">
        <v>0.22909066774754019</v>
      </c>
      <c r="U48" s="119">
        <v>0.20639522489874218</v>
      </c>
      <c r="V48" s="119">
        <v>6.7071046100677684E-2</v>
      </c>
      <c r="W48" s="31"/>
      <c r="X48" s="31"/>
      <c r="Y48" s="31"/>
      <c r="Z48" s="31"/>
      <c r="AA48" s="31"/>
      <c r="AB48" s="31"/>
      <c r="AC48" s="31"/>
      <c r="AD48" s="31"/>
      <c r="AE48" s="31"/>
      <c r="AF48" s="31"/>
    </row>
    <row r="49" spans="1:32" ht="15.6">
      <c r="A49" s="31"/>
      <c r="B49" s="31"/>
      <c r="C49" s="119">
        <v>6.6820429797520564E-2</v>
      </c>
      <c r="D49" s="119">
        <v>0.10595384672991064</v>
      </c>
      <c r="E49" s="119">
        <v>6.2179962981406156E-2</v>
      </c>
      <c r="F49" s="119">
        <v>0.24900607697204241</v>
      </c>
      <c r="G49" s="119">
        <v>-4.816157431382706E-2</v>
      </c>
      <c r="H49" s="119">
        <v>1.2145133686777134E-2</v>
      </c>
      <c r="I49" s="119">
        <v>0.13338663468585521</v>
      </c>
      <c r="J49" s="119">
        <v>0.14987368091821968</v>
      </c>
      <c r="K49" s="119">
        <v>-2.0617042115572914E-2</v>
      </c>
      <c r="L49" s="119">
        <v>4.4049787559277458E-2</v>
      </c>
      <c r="M49" s="119">
        <v>0.18470855412566234</v>
      </c>
      <c r="N49" s="119">
        <v>6.8941364598499146E-3</v>
      </c>
      <c r="O49" s="119">
        <v>-4.5681251416912261E-2</v>
      </c>
      <c r="P49" s="119">
        <v>1.8543685257340712E-2</v>
      </c>
      <c r="Q49" s="119">
        <v>0.22398792427514214</v>
      </c>
      <c r="R49" s="119">
        <v>0.12859436707201841</v>
      </c>
      <c r="S49" s="119">
        <v>8.0083601485788858E-2</v>
      </c>
      <c r="T49" s="119">
        <v>0.22992716003427244</v>
      </c>
      <c r="U49" s="119">
        <v>-0.11733107152954481</v>
      </c>
      <c r="V49" s="119">
        <v>5.5012125310291204E-2</v>
      </c>
      <c r="W49" s="31"/>
      <c r="X49" s="31"/>
      <c r="Y49" s="31"/>
      <c r="Z49" s="31"/>
      <c r="AA49" s="31"/>
      <c r="AB49" s="31"/>
      <c r="AC49" s="31"/>
      <c r="AD49" s="31"/>
      <c r="AE49" s="31"/>
      <c r="AF49" s="31"/>
    </row>
    <row r="50" spans="1:32" ht="15.6">
      <c r="A50" s="31"/>
      <c r="B50" s="31"/>
      <c r="C50" s="119">
        <v>6.8414269083652002E-2</v>
      </c>
      <c r="D50" s="119">
        <v>0.12057025425438576</v>
      </c>
      <c r="E50" s="119">
        <v>-2.878346940761245E-2</v>
      </c>
      <c r="F50" s="119">
        <v>0.25757860115514725</v>
      </c>
      <c r="G50" s="119">
        <v>-0.13783097569822267</v>
      </c>
      <c r="H50" s="119">
        <v>1.1152660545293314E-2</v>
      </c>
      <c r="I50" s="119">
        <v>-4.6646287696196609E-2</v>
      </c>
      <c r="J50" s="119">
        <v>0.15218197088203142</v>
      </c>
      <c r="K50" s="119">
        <v>-1.6400820041002073E-2</v>
      </c>
      <c r="L50" s="119">
        <v>4.6147241393871434E-2</v>
      </c>
      <c r="M50" s="119">
        <v>-0.12428115015974439</v>
      </c>
      <c r="N50" s="119">
        <v>6.4302571633674749E-3</v>
      </c>
      <c r="O50" s="119">
        <v>-2.4230906283406628E-2</v>
      </c>
      <c r="P50" s="119">
        <v>1.9272003866130538E-2</v>
      </c>
      <c r="Q50" s="119">
        <v>-0.1462583286230581</v>
      </c>
      <c r="R50" s="119">
        <v>0.11693168115683635</v>
      </c>
      <c r="S50" s="119">
        <v>-0.13287798522832861</v>
      </c>
      <c r="T50" s="119">
        <v>0.21235097333589825</v>
      </c>
      <c r="U50" s="119">
        <v>-2.0619795003203101E-2</v>
      </c>
      <c r="V50" s="119">
        <v>5.7384356247038235E-2</v>
      </c>
      <c r="W50" s="31"/>
      <c r="X50" s="31"/>
      <c r="Y50" s="31"/>
      <c r="Z50" s="31"/>
      <c r="AA50" s="31"/>
      <c r="AB50" s="31"/>
      <c r="AC50" s="31"/>
      <c r="AD50" s="31"/>
      <c r="AE50" s="31"/>
      <c r="AF50" s="31"/>
    </row>
    <row r="51" spans="1:32" ht="15.6">
      <c r="A51" s="31"/>
      <c r="B51" s="31"/>
      <c r="C51" s="119">
        <v>0.10213055744722244</v>
      </c>
      <c r="D51" s="119">
        <v>0.13653236147668218</v>
      </c>
      <c r="E51" s="119">
        <v>-0.10685173547546833</v>
      </c>
      <c r="F51" s="119">
        <v>0.23637183158341288</v>
      </c>
      <c r="G51" s="119">
        <v>-8.0984434160706775E-2</v>
      </c>
      <c r="H51" s="119">
        <v>1.0530857412817323E-2</v>
      </c>
      <c r="I51" s="119">
        <v>5.9688607985201259E-2</v>
      </c>
      <c r="J51" s="119">
        <v>0.16569288172851648</v>
      </c>
      <c r="K51" s="119">
        <v>7.1170758985308336E-3</v>
      </c>
      <c r="L51" s="119">
        <v>4.7751617350726479E-2</v>
      </c>
      <c r="M51" s="119">
        <v>-1.45932141554177E-2</v>
      </c>
      <c r="N51" s="119">
        <v>6.5103790048110762E-3</v>
      </c>
      <c r="O51" s="119">
        <v>-8.3018867924528283E-2</v>
      </c>
      <c r="P51" s="119">
        <v>1.8157232522488648E-2</v>
      </c>
      <c r="Q51" s="119">
        <v>-9.2428376534788526E-2</v>
      </c>
      <c r="R51" s="119">
        <v>0.10903739912648598</v>
      </c>
      <c r="S51" s="119">
        <v>-2.4845887005899403E-2</v>
      </c>
      <c r="T51" s="119">
        <v>0.21275995719202845</v>
      </c>
      <c r="U51" s="119">
        <v>-3.9082621315563504E-2</v>
      </c>
      <c r="V51" s="119">
        <v>5.6655482602030488E-2</v>
      </c>
      <c r="W51" s="31"/>
      <c r="X51" s="31"/>
      <c r="Y51" s="31"/>
      <c r="Z51" s="31"/>
      <c r="AA51" s="31"/>
      <c r="AB51" s="31"/>
      <c r="AC51" s="31"/>
      <c r="AD51" s="31"/>
      <c r="AE51" s="31"/>
      <c r="AF51" s="31"/>
    </row>
    <row r="52" spans="1:32" ht="15.6">
      <c r="A52" s="31"/>
      <c r="B52" s="31"/>
      <c r="C52" s="119">
        <v>-0.11784125414871827</v>
      </c>
      <c r="D52" s="119">
        <v>0.14064206342951713</v>
      </c>
      <c r="E52" s="119">
        <v>-0.21066639473818383</v>
      </c>
      <c r="F52" s="119">
        <v>0.21786586807471037</v>
      </c>
      <c r="G52" s="119">
        <v>0.11169604028381785</v>
      </c>
      <c r="H52" s="119">
        <v>1.3670445717888384E-2</v>
      </c>
      <c r="I52" s="119">
        <v>-9.9880713392103804E-2</v>
      </c>
      <c r="J52" s="119">
        <v>0.17415534264773763</v>
      </c>
      <c r="K52" s="119">
        <v>-5.3657059209530011E-2</v>
      </c>
      <c r="L52" s="119">
        <v>5.2767864179322922E-2</v>
      </c>
      <c r="M52" s="119">
        <v>-5.4054054054054057E-2</v>
      </c>
      <c r="N52" s="119">
        <v>7.1912680274253292E-3</v>
      </c>
      <c r="O52" s="119">
        <v>2.8275587415372394E-2</v>
      </c>
      <c r="P52" s="119">
        <v>2.1801785573556397E-2</v>
      </c>
      <c r="Q52" s="119">
        <v>-0.10856157570130642</v>
      </c>
      <c r="R52" s="119">
        <v>0.11350100762189973</v>
      </c>
      <c r="S52" s="119">
        <v>-0.17738957051739568</v>
      </c>
      <c r="T52" s="119">
        <v>0.20436992670817244</v>
      </c>
      <c r="U52" s="119">
        <v>-0.18323760901935759</v>
      </c>
      <c r="V52" s="119">
        <v>5.4034428019769654E-2</v>
      </c>
      <c r="W52" s="31"/>
      <c r="X52" s="31"/>
      <c r="Y52" s="31"/>
      <c r="Z52" s="31"/>
      <c r="AA52" s="31"/>
      <c r="AB52" s="31"/>
      <c r="AC52" s="31"/>
      <c r="AD52" s="31"/>
      <c r="AE52" s="31"/>
      <c r="AF52" s="31"/>
    </row>
    <row r="53" spans="1:32" ht="15.6">
      <c r="A53" s="31"/>
      <c r="B53" s="31"/>
      <c r="C53" s="119"/>
      <c r="D53" s="119"/>
      <c r="E53" s="119"/>
      <c r="F53" s="119"/>
      <c r="G53" s="119"/>
      <c r="H53" s="119"/>
      <c r="I53" s="119"/>
      <c r="J53" s="119"/>
      <c r="K53" s="119"/>
      <c r="L53" s="119"/>
      <c r="M53" s="119"/>
      <c r="N53" s="119"/>
      <c r="O53" s="119"/>
      <c r="P53" s="119"/>
      <c r="Q53" s="119"/>
      <c r="R53" s="119"/>
      <c r="S53" s="119"/>
      <c r="T53" s="119"/>
      <c r="U53" s="119"/>
      <c r="V53" s="119"/>
      <c r="W53" s="31"/>
      <c r="X53" s="31"/>
      <c r="Y53" s="31"/>
      <c r="Z53" s="31"/>
      <c r="AA53" s="31"/>
      <c r="AB53" s="31"/>
      <c r="AC53" s="31"/>
      <c r="AD53" s="31"/>
      <c r="AE53" s="31"/>
      <c r="AF53" s="31"/>
    </row>
    <row r="54" spans="1:32" ht="15.6">
      <c r="A54" s="31"/>
      <c r="B54" s="31"/>
      <c r="C54" s="119"/>
      <c r="D54" s="119"/>
      <c r="E54" s="119"/>
      <c r="F54" s="119"/>
      <c r="G54" s="119"/>
      <c r="H54" s="119"/>
      <c r="I54" s="119"/>
      <c r="J54" s="119"/>
      <c r="K54" s="119"/>
      <c r="L54" s="119"/>
      <c r="M54" s="119"/>
      <c r="N54" s="119"/>
      <c r="O54" s="119"/>
      <c r="P54" s="119"/>
      <c r="Q54" s="119"/>
      <c r="R54" s="119"/>
      <c r="S54" s="119"/>
      <c r="T54" s="119"/>
      <c r="U54" s="119"/>
      <c r="V54" s="119"/>
      <c r="W54" s="31"/>
      <c r="X54" s="31"/>
      <c r="Y54" s="31"/>
      <c r="Z54" s="31"/>
      <c r="AA54" s="31"/>
      <c r="AB54" s="31"/>
      <c r="AC54" s="31"/>
      <c r="AD54" s="31"/>
      <c r="AE54" s="31"/>
      <c r="AF54" s="31"/>
    </row>
    <row r="55" spans="1:32" ht="15.6">
      <c r="A55" s="31"/>
      <c r="B55" s="31"/>
      <c r="C55" s="119"/>
      <c r="D55" s="119"/>
      <c r="E55" s="119"/>
      <c r="F55" s="119"/>
      <c r="G55" s="119"/>
      <c r="H55" s="119"/>
      <c r="I55" s="119"/>
      <c r="J55" s="119"/>
      <c r="K55" s="119"/>
      <c r="L55" s="119"/>
      <c r="M55" s="119"/>
      <c r="N55" s="119"/>
      <c r="O55" s="119"/>
      <c r="P55" s="119"/>
      <c r="Q55" s="119"/>
      <c r="R55" s="119"/>
      <c r="S55" s="119"/>
      <c r="T55" s="119"/>
      <c r="U55" s="119"/>
      <c r="V55" s="119"/>
      <c r="W55" s="31"/>
      <c r="X55" s="31"/>
      <c r="Y55" s="31"/>
      <c r="Z55" s="31"/>
      <c r="AA55" s="31"/>
      <c r="AB55" s="31"/>
      <c r="AC55" s="31"/>
      <c r="AD55" s="31"/>
      <c r="AE55" s="31"/>
      <c r="AF55" s="31"/>
    </row>
    <row r="56" spans="1:32" ht="15.6">
      <c r="A56" s="31"/>
      <c r="B56" s="31"/>
      <c r="C56" s="119"/>
      <c r="D56" s="119"/>
      <c r="E56" s="119"/>
      <c r="F56" s="119"/>
      <c r="G56" s="119"/>
      <c r="H56" s="119"/>
      <c r="I56" s="119"/>
      <c r="J56" s="119"/>
      <c r="K56" s="119"/>
      <c r="L56" s="119"/>
      <c r="M56" s="119"/>
      <c r="N56" s="119"/>
      <c r="O56" s="119"/>
      <c r="P56" s="119"/>
      <c r="Q56" s="119"/>
      <c r="R56" s="119"/>
      <c r="S56" s="119"/>
      <c r="T56" s="119"/>
      <c r="U56" s="119"/>
      <c r="V56" s="119"/>
      <c r="W56" s="31"/>
      <c r="X56" s="31"/>
      <c r="Y56" s="31"/>
      <c r="Z56" s="31"/>
      <c r="AA56" s="31"/>
      <c r="AB56" s="31"/>
      <c r="AC56" s="31"/>
      <c r="AD56" s="31"/>
      <c r="AE56" s="31"/>
      <c r="AF56" s="31"/>
    </row>
    <row r="57" spans="1:32" ht="18">
      <c r="A57" s="121" t="s">
        <v>323</v>
      </c>
      <c r="B57" s="30">
        <f>B17</f>
        <v>48736.615384615383</v>
      </c>
      <c r="C57" s="120">
        <f>AVERAGE(C41:C52)</f>
        <v>3.4177903888519454E-3</v>
      </c>
      <c r="D57" s="120">
        <f>AVERAGE(D40:D52)</f>
        <v>0.13493449736259569</v>
      </c>
      <c r="E57" s="120">
        <f>AVERAGE(E41:E52)</f>
        <v>2.2094922268443173E-2</v>
      </c>
      <c r="F57" s="120">
        <f>AVERAGE(F40:F52)</f>
        <v>0.22519211119224769</v>
      </c>
      <c r="G57" s="120">
        <f>AVERAGE(G41:G52)</f>
        <v>3.8101179657896216E-2</v>
      </c>
      <c r="H57" s="120">
        <f>AVERAGE(H40:H51)</f>
        <v>1.149520550221317E-2</v>
      </c>
      <c r="I57" s="120">
        <f>AVERAGE(I41:I52)</f>
        <v>1.0727937288751386E-2</v>
      </c>
      <c r="J57" s="120">
        <f>AVERAGE(J40:J52)</f>
        <v>0.16208202038848768</v>
      </c>
      <c r="K57" s="120">
        <f>AVERAGE(K41:K52)</f>
        <v>8.2730373061511066E-3</v>
      </c>
      <c r="L57" s="120">
        <f>AVERAGE(L40:L52)</f>
        <v>5.1557120525217444E-2</v>
      </c>
      <c r="M57" s="120">
        <f>AVERAGE(M40:M52)</f>
        <v>2.3440222469701278E-2</v>
      </c>
      <c r="N57" s="120">
        <f>AVERAGE(N40:N52)</f>
        <v>6.4680045762506378E-3</v>
      </c>
      <c r="O57" s="120">
        <f>AVERAGE(O41:O52)</f>
        <v>1.6555852872795308E-2</v>
      </c>
      <c r="P57" s="120">
        <f>AVERAGE(P40:P52)</f>
        <v>2.1132308514942265E-2</v>
      </c>
      <c r="Q57" s="120">
        <f>AVERAGE(Q40:Q52)</f>
        <v>1.9753702019799129E-2</v>
      </c>
      <c r="R57" s="120">
        <f>AVERAGE(R40:R52)</f>
        <v>0.11273928533773553</v>
      </c>
      <c r="S57" s="120">
        <f>AVERAGE(S40:S52)</f>
        <v>7.2341271660420758E-3</v>
      </c>
      <c r="T57" s="120">
        <f>AVERAGE(T40:T51)</f>
        <v>0.2197102678921273</v>
      </c>
      <c r="U57" s="120">
        <f>AVERAGE(U40:U52)</f>
        <v>1.8238273477795969E-2</v>
      </c>
      <c r="V57" s="120">
        <f>AVERAGE(V40:V52)</f>
        <v>5.5701878782665568E-2</v>
      </c>
      <c r="W57" s="31"/>
      <c r="X57" s="31"/>
      <c r="Y57" s="31"/>
      <c r="Z57" s="31"/>
      <c r="AA57" s="31"/>
      <c r="AB57" s="31"/>
      <c r="AC57" s="31"/>
      <c r="AD57" s="31"/>
      <c r="AE57" s="31"/>
      <c r="AF57" s="31"/>
    </row>
    <row r="58" spans="1:32" ht="18">
      <c r="A58" s="121" t="s">
        <v>398</v>
      </c>
      <c r="B58" s="30">
        <f>E17</f>
        <v>83322.769230769234</v>
      </c>
      <c r="C58" s="119">
        <f>E57</f>
        <v>2.2094922268443173E-2</v>
      </c>
      <c r="D58" s="119">
        <f>F57</f>
        <v>0.22519211119224769</v>
      </c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  <c r="AA58" s="31"/>
      <c r="AB58" s="31"/>
      <c r="AC58" s="31"/>
      <c r="AD58" s="31"/>
      <c r="AE58" s="31"/>
      <c r="AF58" s="31"/>
    </row>
    <row r="59" spans="1:32" ht="18">
      <c r="A59" s="121" t="s">
        <v>317</v>
      </c>
      <c r="B59" s="30">
        <f>H17</f>
        <v>4297.8461538461543</v>
      </c>
      <c r="C59" s="119">
        <f>G57</f>
        <v>3.8101179657896216E-2</v>
      </c>
      <c r="D59" s="119">
        <f>H57</f>
        <v>1.149520550221317E-2</v>
      </c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  <c r="AA59" s="31"/>
      <c r="AB59" s="31"/>
      <c r="AC59" s="31"/>
      <c r="AD59" s="31"/>
      <c r="AE59" s="31"/>
      <c r="AF59" s="31"/>
    </row>
    <row r="60" spans="1:32" ht="18">
      <c r="A60" s="121" t="s">
        <v>397</v>
      </c>
      <c r="B60" s="30">
        <f>K17</f>
        <v>59103.230769230766</v>
      </c>
      <c r="C60" s="119">
        <f>I57</f>
        <v>1.0727937288751386E-2</v>
      </c>
      <c r="D60" s="119">
        <f>J57</f>
        <v>0.16208202038848768</v>
      </c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  <c r="AA60" s="31"/>
      <c r="AB60" s="31"/>
      <c r="AC60" s="31"/>
      <c r="AD60" s="31"/>
      <c r="AE60" s="31"/>
      <c r="AF60" s="31"/>
    </row>
    <row r="61" spans="1:32" ht="18">
      <c r="A61" s="121" t="s">
        <v>322</v>
      </c>
      <c r="B61" s="30">
        <f>N17</f>
        <v>18674.76923076923</v>
      </c>
      <c r="C61" s="119">
        <f>K57</f>
        <v>8.2730373061511066E-3</v>
      </c>
      <c r="D61" s="119">
        <f>L57</f>
        <v>5.1557120525217444E-2</v>
      </c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  <c r="AA61" s="31"/>
      <c r="AB61" s="31"/>
      <c r="AC61" s="31"/>
      <c r="AD61" s="31"/>
      <c r="AE61" s="31"/>
      <c r="AF61" s="31"/>
    </row>
    <row r="62" spans="1:32" ht="18">
      <c r="A62" s="121" t="s">
        <v>324</v>
      </c>
      <c r="B62" s="30">
        <f>Q17</f>
        <v>2367.3846153846152</v>
      </c>
      <c r="C62" s="119">
        <f>M57</f>
        <v>2.3440222469701278E-2</v>
      </c>
      <c r="D62" s="119">
        <f>N57</f>
        <v>6.4680045762506378E-3</v>
      </c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  <c r="AA62" s="31"/>
      <c r="AB62" s="31"/>
      <c r="AC62" s="31"/>
      <c r="AD62" s="31"/>
      <c r="AE62" s="31"/>
      <c r="AF62" s="31"/>
    </row>
    <row r="63" spans="1:32" ht="18">
      <c r="A63" s="121" t="s">
        <v>354</v>
      </c>
      <c r="B63" s="30">
        <f>T17</f>
        <v>7693.4615384615381</v>
      </c>
      <c r="C63" s="119">
        <f>O57</f>
        <v>1.6555852872795308E-2</v>
      </c>
      <c r="D63" s="119">
        <f>P57</f>
        <v>2.1132308514942265E-2</v>
      </c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  <c r="AA63" s="31"/>
      <c r="AB63" s="31"/>
      <c r="AC63" s="31"/>
      <c r="AD63" s="31"/>
      <c r="AE63" s="31"/>
      <c r="AF63" s="31"/>
    </row>
    <row r="64" spans="1:32" ht="18">
      <c r="A64" s="121" t="s">
        <v>396</v>
      </c>
      <c r="B64" s="30">
        <f>W17</f>
        <v>41455.153846153844</v>
      </c>
      <c r="C64" s="119">
        <f>Q57</f>
        <v>1.9753702019799129E-2</v>
      </c>
      <c r="D64" s="119">
        <f>R57</f>
        <v>0.11273928533773553</v>
      </c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  <c r="AA64" s="31"/>
      <c r="AB64" s="31"/>
      <c r="AC64" s="31"/>
      <c r="AD64" s="31"/>
      <c r="AE64" s="31"/>
      <c r="AF64" s="31"/>
    </row>
    <row r="65" spans="1:32" ht="18">
      <c r="A65" s="121" t="s">
        <v>395</v>
      </c>
      <c r="B65" s="30">
        <f>Z17</f>
        <v>80083.923076923078</v>
      </c>
      <c r="C65" s="119">
        <f>S57</f>
        <v>7.2341271660420758E-3</v>
      </c>
      <c r="D65" s="119">
        <f>T57</f>
        <v>0.2197102678921273</v>
      </c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  <c r="AA65" s="31"/>
      <c r="AB65" s="31"/>
      <c r="AC65" s="31"/>
      <c r="AD65" s="31"/>
      <c r="AE65" s="31"/>
      <c r="AF65" s="31"/>
    </row>
    <row r="66" spans="1:32" ht="18">
      <c r="A66" s="121" t="s">
        <v>394</v>
      </c>
      <c r="B66" s="30">
        <f>AC17</f>
        <v>20654.833333333332</v>
      </c>
      <c r="C66" s="119">
        <f>U57</f>
        <v>1.8238273477795969E-2</v>
      </c>
      <c r="D66" s="119">
        <f>V57</f>
        <v>5.5701878782665568E-2</v>
      </c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  <c r="AA66" s="31"/>
      <c r="AB66" s="31"/>
      <c r="AC66" s="31"/>
      <c r="AD66" s="31"/>
      <c r="AE66" s="31"/>
      <c r="AF66" s="31"/>
    </row>
    <row r="67" spans="1:32" ht="15.6">
      <c r="A67" s="31"/>
      <c r="B67" s="31"/>
      <c r="C67" s="31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  <c r="AA67" s="31"/>
      <c r="AB67" s="31"/>
      <c r="AC67" s="31"/>
      <c r="AD67" s="31"/>
      <c r="AE67" s="31"/>
      <c r="AF67" s="31"/>
    </row>
    <row r="68" spans="1:32" ht="15.6">
      <c r="A68" s="31"/>
      <c r="B68" s="31"/>
      <c r="C68" s="31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  <c r="AA68" s="31"/>
      <c r="AB68" s="31"/>
      <c r="AC68" s="31"/>
      <c r="AD68" s="31"/>
      <c r="AE68" s="31"/>
      <c r="AF68" s="31"/>
    </row>
    <row r="69" spans="1:32" ht="15.6">
      <c r="A69" s="31"/>
      <c r="B69" s="31"/>
      <c r="C69" s="31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  <c r="AA69" s="31"/>
      <c r="AB69" s="31"/>
      <c r="AC69" s="31"/>
      <c r="AD69" s="31"/>
      <c r="AE69" s="31"/>
      <c r="AF69" s="31"/>
    </row>
    <row r="70" spans="1:32" ht="15.6">
      <c r="A70" s="31"/>
      <c r="B70" s="31"/>
      <c r="C70" s="31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  <c r="AA70" s="31"/>
      <c r="AB70" s="31"/>
      <c r="AC70" s="31"/>
      <c r="AD70" s="31"/>
      <c r="AE70" s="31"/>
      <c r="AF70" s="31"/>
    </row>
    <row r="71" spans="1:32" ht="15.6">
      <c r="A71" s="31"/>
      <c r="B71" s="31"/>
      <c r="C71" s="31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  <c r="AA71" s="31"/>
      <c r="AB71" s="31"/>
      <c r="AC71" s="31"/>
      <c r="AD71" s="31"/>
      <c r="AE71" s="31"/>
      <c r="AF71" s="31"/>
    </row>
    <row r="72" spans="1:32" ht="15.6">
      <c r="A72" s="31"/>
      <c r="B72" s="31"/>
      <c r="C72" s="31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  <c r="AA72" s="31"/>
      <c r="AB72" s="31"/>
      <c r="AC72" s="31"/>
      <c r="AD72" s="31"/>
      <c r="AE72" s="31"/>
      <c r="AF72" s="31"/>
    </row>
    <row r="73" spans="1:32" ht="15.6">
      <c r="A73" s="31"/>
      <c r="B73" s="31"/>
      <c r="C73" s="31"/>
      <c r="D73" s="31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  <c r="AA73" s="31"/>
      <c r="AB73" s="31"/>
      <c r="AC73" s="31"/>
      <c r="AD73" s="31"/>
      <c r="AE73" s="31"/>
      <c r="AF73" s="31"/>
    </row>
    <row r="74" spans="1:32" ht="15.6">
      <c r="A74" s="31"/>
      <c r="B74" s="31"/>
      <c r="C74" s="31"/>
      <c r="D74" s="31"/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31"/>
      <c r="AA74" s="31"/>
      <c r="AB74" s="31"/>
      <c r="AC74" s="31"/>
      <c r="AD74" s="31"/>
      <c r="AE74" s="31"/>
      <c r="AF74" s="31"/>
    </row>
    <row r="75" spans="1:32" ht="15.6">
      <c r="A75" s="31"/>
      <c r="B75" s="31"/>
      <c r="C75" s="31"/>
      <c r="D75" s="31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  <c r="AA75" s="31"/>
      <c r="AB75" s="31"/>
      <c r="AC75" s="31"/>
      <c r="AD75" s="31"/>
      <c r="AE75" s="31"/>
      <c r="AF75" s="31"/>
    </row>
    <row r="76" spans="1:32" ht="15.6">
      <c r="A76" s="31"/>
      <c r="B76" s="31"/>
      <c r="C76" s="31"/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  <c r="AA76" s="31"/>
      <c r="AB76" s="31"/>
      <c r="AC76" s="31"/>
      <c r="AD76" s="31"/>
      <c r="AE76" s="31"/>
      <c r="AF76" s="31"/>
    </row>
    <row r="77" spans="1:32" ht="15.6">
      <c r="A77" s="31"/>
      <c r="B77" s="31"/>
      <c r="C77" s="31"/>
      <c r="D77" s="31"/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31"/>
      <c r="AA77" s="31"/>
      <c r="AB77" s="31"/>
      <c r="AC77" s="31"/>
      <c r="AD77" s="31"/>
      <c r="AE77" s="31"/>
      <c r="AF77" s="31"/>
    </row>
    <row r="78" spans="1:32" ht="15.6">
      <c r="A78" s="31"/>
      <c r="B78" s="31"/>
      <c r="C78" s="31"/>
      <c r="D78" s="31"/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31"/>
      <c r="AA78" s="31"/>
      <c r="AB78" s="31"/>
      <c r="AC78" s="31"/>
      <c r="AD78" s="31"/>
      <c r="AE78" s="31"/>
      <c r="AF78" s="31"/>
    </row>
    <row r="79" spans="1:32" ht="15.6">
      <c r="A79" s="31"/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1"/>
      <c r="AA79" s="31"/>
      <c r="AB79" s="31"/>
      <c r="AC79" s="31"/>
      <c r="AD79" s="31"/>
      <c r="AE79" s="31"/>
      <c r="AF79" s="31"/>
    </row>
    <row r="80" spans="1:32" ht="15.6">
      <c r="A80" s="31"/>
      <c r="B80" s="31"/>
      <c r="C80" s="31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  <c r="AA80" s="31"/>
      <c r="AB80" s="31"/>
      <c r="AC80" s="31"/>
      <c r="AD80" s="31"/>
      <c r="AE80" s="31"/>
      <c r="AF80" s="31"/>
    </row>
    <row r="81" spans="1:32" ht="15.6">
      <c r="A81" s="31"/>
      <c r="B81" s="31"/>
      <c r="C81" s="31"/>
      <c r="D81" s="31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  <c r="AA81" s="31"/>
      <c r="AB81" s="31"/>
      <c r="AC81" s="31"/>
      <c r="AD81" s="31"/>
      <c r="AE81" s="31"/>
      <c r="AF81" s="31"/>
    </row>
    <row r="82" spans="1:32" ht="15.6">
      <c r="A82" s="31"/>
      <c r="B82" s="31"/>
      <c r="C82" s="31"/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1"/>
      <c r="AA82" s="31"/>
      <c r="AB82" s="31"/>
      <c r="AC82" s="31"/>
      <c r="AD82" s="31"/>
      <c r="AE82" s="31"/>
      <c r="AF82" s="31"/>
    </row>
    <row r="83" spans="1:32" ht="15.6">
      <c r="A83" s="31"/>
      <c r="B83" s="31"/>
      <c r="C83" s="31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  <c r="AA83" s="31"/>
      <c r="AB83" s="31"/>
      <c r="AC83" s="31"/>
      <c r="AD83" s="31"/>
      <c r="AE83" s="31"/>
      <c r="AF83" s="31"/>
    </row>
    <row r="84" spans="1:32" ht="15.6">
      <c r="A84" s="31"/>
      <c r="B84" s="31"/>
      <c r="C84" s="31"/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  <c r="AA84" s="31"/>
      <c r="AB84" s="31"/>
      <c r="AC84" s="31"/>
      <c r="AD84" s="31"/>
      <c r="AE84" s="31"/>
      <c r="AF84" s="31"/>
    </row>
    <row r="85" spans="1:32" ht="15.6">
      <c r="A85" s="31"/>
      <c r="B85" s="31"/>
      <c r="C85" s="31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  <c r="AA85" s="31"/>
      <c r="AB85" s="31"/>
      <c r="AC85" s="31"/>
      <c r="AD85" s="31"/>
      <c r="AE85" s="31"/>
      <c r="AF85" s="31"/>
    </row>
  </sheetData>
  <mergeCells count="21">
    <mergeCell ref="U38:V38"/>
    <mergeCell ref="T2:V2"/>
    <mergeCell ref="C38:D38"/>
    <mergeCell ref="E38:F38"/>
    <mergeCell ref="G38:H38"/>
    <mergeCell ref="I38:J38"/>
    <mergeCell ref="K38:L38"/>
    <mergeCell ref="M38:N38"/>
    <mergeCell ref="O38:P38"/>
    <mergeCell ref="Q38:R38"/>
    <mergeCell ref="S38:T38"/>
    <mergeCell ref="W2:Y2"/>
    <mergeCell ref="Z2:AB2"/>
    <mergeCell ref="E2:G2"/>
    <mergeCell ref="AC2:AE2"/>
    <mergeCell ref="A18:B18"/>
    <mergeCell ref="A2:D2"/>
    <mergeCell ref="H2:J2"/>
    <mergeCell ref="K2:M2"/>
    <mergeCell ref="N2:P2"/>
    <mergeCell ref="Q2:S2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5D01A-C665-4AEB-8979-6DBCDBCF2AFF}">
  <dimension ref="A1:B11"/>
  <sheetViews>
    <sheetView workbookViewId="0">
      <selection activeCell="A2" sqref="A2:B11"/>
    </sheetView>
  </sheetViews>
  <sheetFormatPr defaultRowHeight="13.2"/>
  <cols>
    <col min="1" max="1" width="43.5546875" customWidth="1"/>
    <col min="2" max="2" width="19.44140625" customWidth="1"/>
  </cols>
  <sheetData>
    <row r="1" spans="1:2" ht="13.8" thickBot="1"/>
    <row r="2" spans="1:2" ht="26.4" customHeight="1" thickBot="1">
      <c r="A2" s="335" t="s">
        <v>404</v>
      </c>
      <c r="B2" s="336"/>
    </row>
    <row r="3" spans="1:2" ht="16.2" thickBot="1">
      <c r="A3" s="133" t="s">
        <v>415</v>
      </c>
      <c r="B3" s="134" t="s">
        <v>416</v>
      </c>
    </row>
    <row r="4" spans="1:2" ht="15.6">
      <c r="A4" s="131" t="s">
        <v>417</v>
      </c>
      <c r="B4" s="135">
        <v>1400</v>
      </c>
    </row>
    <row r="5" spans="1:2" ht="15.6">
      <c r="A5" s="131" t="s">
        <v>418</v>
      </c>
      <c r="B5" s="135">
        <v>273</v>
      </c>
    </row>
    <row r="6" spans="1:2" ht="15.6">
      <c r="A6" s="131" t="s">
        <v>419</v>
      </c>
      <c r="B6" s="135">
        <v>166</v>
      </c>
    </row>
    <row r="7" spans="1:2" ht="15.6">
      <c r="A7" s="131" t="s">
        <v>420</v>
      </c>
      <c r="B7" s="135">
        <v>122</v>
      </c>
    </row>
    <row r="8" spans="1:2" ht="15.6">
      <c r="A8" s="131" t="s">
        <v>421</v>
      </c>
      <c r="B8" s="135">
        <v>110</v>
      </c>
    </row>
    <row r="9" spans="1:2" ht="15.6">
      <c r="A9" s="131" t="s">
        <v>422</v>
      </c>
      <c r="B9" s="135">
        <v>183</v>
      </c>
    </row>
    <row r="10" spans="1:2" ht="15.6">
      <c r="A10" s="131" t="s">
        <v>423</v>
      </c>
      <c r="B10" s="135">
        <v>107</v>
      </c>
    </row>
    <row r="11" spans="1:2" ht="16.2" thickBot="1">
      <c r="A11" s="132" t="s">
        <v>424</v>
      </c>
      <c r="B11" s="136">
        <v>32.9</v>
      </c>
    </row>
  </sheetData>
  <mergeCells count="1">
    <mergeCell ref="A2:B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4C96A-9C50-4815-916E-5E3B32B96000}">
  <dimension ref="A1:B10"/>
  <sheetViews>
    <sheetView workbookViewId="0">
      <selection activeCell="B10" sqref="A1:B10"/>
    </sheetView>
  </sheetViews>
  <sheetFormatPr defaultRowHeight="13.2"/>
  <cols>
    <col min="1" max="1" width="27.44140625" customWidth="1"/>
    <col min="2" max="2" width="28.33203125" customWidth="1"/>
  </cols>
  <sheetData>
    <row r="1" spans="1:2" ht="28.8" customHeight="1" thickBot="1">
      <c r="A1" s="124" t="s">
        <v>405</v>
      </c>
      <c r="B1" s="125" t="s">
        <v>406</v>
      </c>
    </row>
    <row r="2" spans="1:2" ht="15.6">
      <c r="A2" s="126" t="s">
        <v>407</v>
      </c>
      <c r="B2" s="128" t="s">
        <v>48</v>
      </c>
    </row>
    <row r="3" spans="1:2" ht="15.6">
      <c r="A3" s="126" t="s">
        <v>408</v>
      </c>
      <c r="B3" s="129" t="s">
        <v>410</v>
      </c>
    </row>
    <row r="4" spans="1:2" ht="15.6">
      <c r="A4" s="126" t="s">
        <v>150</v>
      </c>
      <c r="B4" s="129" t="s">
        <v>44</v>
      </c>
    </row>
    <row r="5" spans="1:2" ht="15.6">
      <c r="A5" s="126" t="s">
        <v>151</v>
      </c>
      <c r="B5" s="129" t="s">
        <v>411</v>
      </c>
    </row>
    <row r="6" spans="1:2" ht="15.6">
      <c r="A6" s="126" t="s">
        <v>152</v>
      </c>
      <c r="B6" s="129" t="s">
        <v>54</v>
      </c>
    </row>
    <row r="7" spans="1:2" ht="31.2">
      <c r="A7" s="126" t="s">
        <v>409</v>
      </c>
      <c r="B7" s="129" t="s">
        <v>412</v>
      </c>
    </row>
    <row r="8" spans="1:2" ht="15.6">
      <c r="A8" s="126" t="s">
        <v>155</v>
      </c>
      <c r="B8" s="129" t="s">
        <v>413</v>
      </c>
    </row>
    <row r="9" spans="1:2" ht="15.6">
      <c r="A9" s="126"/>
      <c r="B9" s="129" t="s">
        <v>414</v>
      </c>
    </row>
    <row r="10" spans="1:2" ht="16.2" thickBot="1">
      <c r="A10" s="127"/>
      <c r="B10" s="130" t="s">
        <v>142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23</vt:i4>
      </vt:variant>
    </vt:vector>
  </HeadingPairs>
  <TitlesOfParts>
    <vt:vector size="23" baseType="lpstr">
      <vt:lpstr>Ответы на форму</vt:lpstr>
      <vt:lpstr>Поиск конкурентов</vt:lpstr>
      <vt:lpstr>Трафик</vt:lpstr>
      <vt:lpstr>Wordstat застройщики</vt:lpstr>
      <vt:lpstr>Соцсети</vt:lpstr>
      <vt:lpstr>wordstat</vt:lpstr>
      <vt:lpstr>wordstat итог</vt:lpstr>
      <vt:lpstr>Блогеры</vt:lpstr>
      <vt:lpstr>ссылки</vt:lpstr>
      <vt:lpstr>Сегмент1</vt:lpstr>
      <vt:lpstr>Сегмент2</vt:lpstr>
      <vt:lpstr>Сегмент3</vt:lpstr>
      <vt:lpstr>Сегменты</vt:lpstr>
      <vt:lpstr>лепестковая диаграмма</vt:lpstr>
      <vt:lpstr>ПИК</vt:lpstr>
      <vt:lpstr>Самолет</vt:lpstr>
      <vt:lpstr>Level</vt:lpstr>
      <vt:lpstr>ФСК</vt:lpstr>
      <vt:lpstr>ЛСР</vt:lpstr>
      <vt:lpstr>Донстрой</vt:lpstr>
      <vt:lpstr>А101</vt:lpstr>
      <vt:lpstr>MR Group</vt:lpstr>
      <vt:lpstr>NPS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Дарья</dc:creator>
  <cp:lastModifiedBy>Дарья Кузнецова</cp:lastModifiedBy>
  <dcterms:created xsi:type="dcterms:W3CDTF">2025-05-02T09:58:13Z</dcterms:created>
  <dcterms:modified xsi:type="dcterms:W3CDTF">2025-10-20T12:33:57Z</dcterms:modified>
</cp:coreProperties>
</file>