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_clean_employee\"/>
    </mc:Choice>
  </mc:AlternateContent>
  <xr:revisionPtr revIDLastSave="0" documentId="13_ncr:1_{AD301274-67C3-4088-ADD0-F1B1CF31F5F6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Males vs Female" sheetId="8" r:id="rId2"/>
    <sheet name="India and New Zealand" sheetId="5" r:id="rId3"/>
    <sheet name="salary vs rating" sheetId="9" r:id="rId4"/>
    <sheet name="Sheet1" sheetId="10" r:id="rId5"/>
    <sheet name="New Zealand" sheetId="4" r:id="rId6"/>
    <sheet name="India" sheetId="3" r:id="rId7"/>
    <sheet name="India Staff" sheetId="2" r:id="rId8"/>
    <sheet name="Info Finder 2.0" sheetId="6" r:id="rId9"/>
  </sheets>
  <definedNames>
    <definedName name="_xlnm._FilterDatabase" localSheetId="0" hidden="1">Data!$C$5:$I$105</definedName>
    <definedName name="_xlnm._FilterDatabase" localSheetId="2" hidden="1">'India and New Zealand'!$G$188:$G$188</definedName>
    <definedName name="_xlnm._FilterDatabase" localSheetId="7" hidden="1">'India Staff'!$B$2:$H$114</definedName>
    <definedName name="_xlchart.v1.0" hidden="1">'India and New Zealand'!$F$1</definedName>
    <definedName name="_xlchart.v1.1" hidden="1">'India and New Zealand'!$F$2:$F$184</definedName>
    <definedName name="ExternalData_1" localSheetId="6" hidden="1">India!$A$1:$H$113</definedName>
    <definedName name="ExternalData_2" localSheetId="5" hidden="1">'New Zealand'!$A$1:$H$102</definedName>
    <definedName name="ExternalData_3" localSheetId="2" hidden="1">'India and New Zealand'!$A$1:$H$184</definedName>
    <definedName name="Slicer_County">#N/A</definedName>
  </definedNames>
  <calcPr calcId="191028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P31" i="6"/>
  <c r="Q11" i="5"/>
  <c r="P7" i="5"/>
  <c r="I162" i="5"/>
  <c r="J162" i="5" s="1"/>
  <c r="I18" i="5"/>
  <c r="J18" i="5" s="1"/>
  <c r="I142" i="5"/>
  <c r="J142" i="5" s="1"/>
  <c r="I20" i="5"/>
  <c r="J20" i="5" s="1"/>
  <c r="I175" i="5"/>
  <c r="J175" i="5" s="1"/>
  <c r="I46" i="5"/>
  <c r="J46" i="5" s="1"/>
  <c r="I130" i="5"/>
  <c r="J130" i="5" s="1"/>
  <c r="I124" i="5"/>
  <c r="J124" i="5" s="1"/>
  <c r="I90" i="5"/>
  <c r="J90" i="5" s="1"/>
  <c r="I156" i="5"/>
  <c r="J156" i="5" s="1"/>
  <c r="I146" i="5"/>
  <c r="J146" i="5" s="1"/>
  <c r="I134" i="5"/>
  <c r="J134" i="5" s="1"/>
  <c r="I24" i="5"/>
  <c r="J24" i="5" s="1"/>
  <c r="I8" i="5"/>
  <c r="J8" i="5" s="1"/>
  <c r="I163" i="5"/>
  <c r="J163" i="5" s="1"/>
  <c r="I32" i="5"/>
  <c r="J32" i="5" s="1"/>
  <c r="I181" i="5"/>
  <c r="J181" i="5" s="1"/>
  <c r="I82" i="5"/>
  <c r="J82" i="5" s="1"/>
  <c r="I108" i="5"/>
  <c r="J108" i="5" s="1"/>
  <c r="I102" i="5"/>
  <c r="J102" i="5" s="1"/>
  <c r="I44" i="5"/>
  <c r="J44" i="5" s="1"/>
  <c r="I120" i="5"/>
  <c r="J120" i="5" s="1"/>
  <c r="I6" i="5"/>
  <c r="J6" i="5" s="1"/>
  <c r="I92" i="5"/>
  <c r="J92" i="5" s="1"/>
  <c r="I10" i="5"/>
  <c r="J10" i="5" s="1"/>
  <c r="I140" i="5"/>
  <c r="J140" i="5" s="1"/>
  <c r="I50" i="5"/>
  <c r="J50" i="5" s="1"/>
  <c r="I171" i="5"/>
  <c r="J171" i="5" s="1"/>
  <c r="I12" i="5"/>
  <c r="J12" i="5" s="1"/>
  <c r="I160" i="5"/>
  <c r="J160" i="5" s="1"/>
  <c r="I22" i="5"/>
  <c r="J22" i="5" s="1"/>
  <c r="I70" i="5"/>
  <c r="J70" i="5" s="1"/>
  <c r="I138" i="5"/>
  <c r="J138" i="5" s="1"/>
  <c r="I110" i="5"/>
  <c r="J110" i="5" s="1"/>
  <c r="I34" i="5"/>
  <c r="J34" i="5" s="1"/>
  <c r="I158" i="5"/>
  <c r="J158" i="5" s="1"/>
  <c r="I183" i="5"/>
  <c r="J183" i="5" s="1"/>
  <c r="I165" i="5"/>
  <c r="J165" i="5" s="1"/>
  <c r="I173" i="5"/>
  <c r="J173" i="5" s="1"/>
  <c r="I30" i="5"/>
  <c r="J30" i="5" s="1"/>
  <c r="I98" i="5"/>
  <c r="J98" i="5" s="1"/>
  <c r="I36" i="5"/>
  <c r="J36" i="5" s="1"/>
  <c r="I114" i="5"/>
  <c r="J114" i="5" s="1"/>
  <c r="I2" i="5"/>
  <c r="J2" i="5" s="1"/>
  <c r="I94" i="5"/>
  <c r="J94" i="5" s="1"/>
  <c r="I52" i="5"/>
  <c r="J52" i="5" s="1"/>
  <c r="I148" i="5"/>
  <c r="J148" i="5" s="1"/>
  <c r="I48" i="5"/>
  <c r="J48" i="5" s="1"/>
  <c r="I126" i="5"/>
  <c r="J126" i="5" s="1"/>
  <c r="I84" i="5"/>
  <c r="J84" i="5" s="1"/>
  <c r="I100" i="5"/>
  <c r="J100" i="5" s="1"/>
  <c r="I122" i="5"/>
  <c r="J122" i="5" s="1"/>
  <c r="I60" i="5"/>
  <c r="J60" i="5" s="1"/>
  <c r="I177" i="5"/>
  <c r="J177" i="5" s="1"/>
  <c r="I66" i="5"/>
  <c r="J66" i="5" s="1"/>
  <c r="I64" i="5"/>
  <c r="J64" i="5" s="1"/>
  <c r="I128" i="5"/>
  <c r="J128" i="5" s="1"/>
  <c r="I28" i="5"/>
  <c r="J28" i="5" s="1"/>
  <c r="I112" i="5"/>
  <c r="J112" i="5" s="1"/>
  <c r="I118" i="5"/>
  <c r="J118" i="5" s="1"/>
  <c r="I76" i="5"/>
  <c r="J76" i="5" s="1"/>
  <c r="I38" i="5"/>
  <c r="J38" i="5" s="1"/>
  <c r="I16" i="5"/>
  <c r="J16" i="5" s="1"/>
  <c r="I154" i="5"/>
  <c r="J154" i="5" s="1"/>
  <c r="I136" i="5"/>
  <c r="J136" i="5" s="1"/>
  <c r="I14" i="5"/>
  <c r="J14" i="5" s="1"/>
  <c r="I88" i="5"/>
  <c r="J88" i="5" s="1"/>
  <c r="I167" i="5"/>
  <c r="J167" i="5" s="1"/>
  <c r="I116" i="5"/>
  <c r="J116" i="5" s="1"/>
  <c r="I39" i="5"/>
  <c r="J39" i="5" s="1"/>
  <c r="I78" i="5"/>
  <c r="J78" i="5" s="1"/>
  <c r="I72" i="5"/>
  <c r="J72" i="5" s="1"/>
  <c r="I80" i="5"/>
  <c r="J80" i="5" s="1"/>
  <c r="I58" i="5"/>
  <c r="J58" i="5" s="1"/>
  <c r="I150" i="5"/>
  <c r="J150" i="5" s="1"/>
  <c r="I179" i="5"/>
  <c r="J179" i="5" s="1"/>
  <c r="I104" i="5"/>
  <c r="J104" i="5" s="1"/>
  <c r="I169" i="5"/>
  <c r="J169" i="5" s="1"/>
  <c r="I144" i="5"/>
  <c r="J144" i="5" s="1"/>
  <c r="I74" i="5"/>
  <c r="J74" i="5" s="1"/>
  <c r="I4" i="5"/>
  <c r="J4" i="5" s="1"/>
  <c r="I62" i="5"/>
  <c r="J62" i="5" s="1"/>
  <c r="I152" i="5"/>
  <c r="J152" i="5" s="1"/>
  <c r="I68" i="5"/>
  <c r="J68" i="5" s="1"/>
  <c r="I96" i="5"/>
  <c r="J96" i="5" s="1"/>
  <c r="I42" i="5"/>
  <c r="J42" i="5" s="1"/>
  <c r="I106" i="5"/>
  <c r="J106" i="5" s="1"/>
  <c r="I54" i="5"/>
  <c r="J54" i="5" s="1"/>
  <c r="I86" i="5"/>
  <c r="J86" i="5" s="1"/>
  <c r="I56" i="5"/>
  <c r="J56" i="5" s="1"/>
  <c r="I26" i="5"/>
  <c r="J26" i="5" s="1"/>
  <c r="I132" i="5"/>
  <c r="J132" i="5" s="1"/>
  <c r="I166" i="5"/>
  <c r="J166" i="5" s="1"/>
  <c r="I87" i="5"/>
  <c r="J87" i="5" s="1"/>
  <c r="I37" i="5"/>
  <c r="J37" i="5" s="1"/>
  <c r="I176" i="5"/>
  <c r="J176" i="5" s="1"/>
  <c r="I40" i="5"/>
  <c r="J40" i="5" s="1"/>
  <c r="I161" i="5"/>
  <c r="J161" i="5" s="1"/>
  <c r="I27" i="5"/>
  <c r="J27" i="5" s="1"/>
  <c r="I63" i="5"/>
  <c r="J63" i="5" s="1"/>
  <c r="I43" i="5"/>
  <c r="J43" i="5" s="1"/>
  <c r="I184" i="5"/>
  <c r="J184" i="5" s="1"/>
  <c r="I159" i="5"/>
  <c r="J159" i="5" s="1"/>
  <c r="I69" i="5"/>
  <c r="J69" i="5" s="1"/>
  <c r="I79" i="5"/>
  <c r="J79" i="5" s="1"/>
  <c r="I153" i="5"/>
  <c r="J153" i="5" s="1"/>
  <c r="I19" i="5"/>
  <c r="J19" i="5" s="1"/>
  <c r="I137" i="5"/>
  <c r="J137" i="5" s="1"/>
  <c r="I9" i="5"/>
  <c r="J9" i="5" s="1"/>
  <c r="I49" i="5"/>
  <c r="J49" i="5" s="1"/>
  <c r="I15" i="5"/>
  <c r="J15" i="5" s="1"/>
  <c r="I99" i="5"/>
  <c r="J99" i="5" s="1"/>
  <c r="I53" i="5"/>
  <c r="J53" i="5" s="1"/>
  <c r="I73" i="5"/>
  <c r="J73" i="5" s="1"/>
  <c r="I51" i="5"/>
  <c r="J51" i="5" s="1"/>
  <c r="I31" i="5"/>
  <c r="J31" i="5" s="1"/>
  <c r="I65" i="5"/>
  <c r="J65" i="5" s="1"/>
  <c r="I93" i="5"/>
  <c r="J93" i="5" s="1"/>
  <c r="I119" i="5"/>
  <c r="J119" i="5" s="1"/>
  <c r="I5" i="5"/>
  <c r="J5" i="5" s="1"/>
  <c r="I101" i="5"/>
  <c r="J101" i="5" s="1"/>
  <c r="I59" i="5"/>
  <c r="J59" i="5" s="1"/>
  <c r="I97" i="5"/>
  <c r="J97" i="5" s="1"/>
  <c r="I178" i="5"/>
  <c r="J178" i="5" s="1"/>
  <c r="I107" i="5"/>
  <c r="J107" i="5" s="1"/>
  <c r="I157" i="5"/>
  <c r="J157" i="5" s="1"/>
  <c r="I33" i="5"/>
  <c r="J33" i="5" s="1"/>
  <c r="I139" i="5"/>
  <c r="J139" i="5" s="1"/>
  <c r="I133" i="5"/>
  <c r="J133" i="5" s="1"/>
  <c r="I143" i="5"/>
  <c r="J143" i="5" s="1"/>
  <c r="I29" i="5"/>
  <c r="J29" i="5" s="1"/>
  <c r="I35" i="5"/>
  <c r="J35" i="5" s="1"/>
  <c r="I105" i="5"/>
  <c r="J105" i="5" s="1"/>
  <c r="I117" i="5"/>
  <c r="J117" i="5" s="1"/>
  <c r="I113" i="5"/>
  <c r="J113" i="5" s="1"/>
  <c r="I129" i="5"/>
  <c r="J129" i="5" s="1"/>
  <c r="I164" i="5"/>
  <c r="J164" i="5" s="1"/>
  <c r="I109" i="5"/>
  <c r="J109" i="5" s="1"/>
  <c r="I77" i="5"/>
  <c r="J77" i="5" s="1"/>
  <c r="I111" i="5"/>
  <c r="J111" i="5" s="1"/>
  <c r="I55" i="5"/>
  <c r="J55" i="5" s="1"/>
  <c r="I182" i="5"/>
  <c r="J182" i="5" s="1"/>
  <c r="I25" i="5"/>
  <c r="J25" i="5" s="1"/>
  <c r="I21" i="5"/>
  <c r="J21" i="5" s="1"/>
  <c r="I174" i="5"/>
  <c r="J174" i="5" s="1"/>
  <c r="I83" i="5"/>
  <c r="J83" i="5" s="1"/>
  <c r="I89" i="5"/>
  <c r="J89" i="5" s="1"/>
  <c r="I155" i="5"/>
  <c r="J155" i="5" s="1"/>
  <c r="I168" i="5"/>
  <c r="J168" i="5" s="1"/>
  <c r="I81" i="5"/>
  <c r="J81" i="5" s="1"/>
  <c r="I180" i="5"/>
  <c r="J180" i="5" s="1"/>
  <c r="I103" i="5"/>
  <c r="J103" i="5" s="1"/>
  <c r="I172" i="5"/>
  <c r="J172" i="5" s="1"/>
  <c r="I125" i="5"/>
  <c r="J125" i="5" s="1"/>
  <c r="I149" i="5"/>
  <c r="J149" i="5" s="1"/>
  <c r="I45" i="5"/>
  <c r="J45" i="5" s="1"/>
  <c r="I123" i="5"/>
  <c r="J123" i="5" s="1"/>
  <c r="I47" i="5"/>
  <c r="J47" i="5" s="1"/>
  <c r="I131" i="5"/>
  <c r="J131" i="5" s="1"/>
  <c r="I71" i="5"/>
  <c r="J71" i="5" s="1"/>
  <c r="I23" i="5"/>
  <c r="J23" i="5" s="1"/>
  <c r="I61" i="5"/>
  <c r="J61" i="5" s="1"/>
  <c r="I145" i="5"/>
  <c r="J145" i="5" s="1"/>
  <c r="I121" i="5"/>
  <c r="J121" i="5" s="1"/>
  <c r="I141" i="5"/>
  <c r="J141" i="5" s="1"/>
  <c r="I170" i="5"/>
  <c r="J170" i="5" s="1"/>
  <c r="I3" i="5"/>
  <c r="J3" i="5" s="1"/>
  <c r="I151" i="5"/>
  <c r="J151" i="5" s="1"/>
  <c r="I11" i="5"/>
  <c r="J11" i="5" s="1"/>
  <c r="I127" i="5"/>
  <c r="J127" i="5" s="1"/>
  <c r="I7" i="5"/>
  <c r="J7" i="5" s="1"/>
  <c r="I147" i="5"/>
  <c r="J147" i="5" s="1"/>
  <c r="I135" i="5"/>
  <c r="J135" i="5" s="1"/>
  <c r="I115" i="5"/>
  <c r="J115" i="5" s="1"/>
  <c r="I17" i="5"/>
  <c r="J17" i="5" s="1"/>
  <c r="I57" i="5"/>
  <c r="J57" i="5" s="1"/>
  <c r="I67" i="5"/>
  <c r="J67" i="5" s="1"/>
  <c r="I13" i="5"/>
  <c r="J13" i="5" s="1"/>
  <c r="I95" i="5"/>
  <c r="J95" i="5" s="1"/>
  <c r="I91" i="5"/>
  <c r="J91" i="5" s="1"/>
  <c r="I75" i="5"/>
  <c r="J75" i="5" s="1"/>
  <c r="I85" i="5"/>
  <c r="J85" i="5" s="1"/>
  <c r="I41" i="5"/>
  <c r="J41" i="5" s="1"/>
  <c r="Q4" i="5"/>
  <c r="Q3" i="5"/>
  <c r="P2" i="5"/>
  <c r="P4" i="5"/>
  <c r="P3" i="5"/>
  <c r="H106" i="1"/>
  <c r="I106" i="1"/>
  <c r="P35" i="6" l="1" a="1"/>
  <c r="P35" i="6" s="1"/>
  <c r="D4" i="6" a="1"/>
  <c r="D4" i="6" s="1"/>
  <c r="O17" i="5" a="1"/>
  <c r="O17" i="5" s="1"/>
  <c r="Q12" i="5"/>
  <c r="P6" i="5"/>
  <c r="Q5" i="5"/>
  <c r="P5" i="5"/>
  <c r="P28" i="5" l="1" a="1"/>
  <c r="P2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4ADA7-690A-4244-89D9-1DEA272C60E6}" keepAlive="1" name="Query - India" description="Connection to the 'India' query in the workbook." type="5" refreshedVersion="8" background="1" saveData="1">
    <dbPr connection="Provider=Microsoft.Mashup.OleDb.1;Data Source=$Workbook$;Location=India;Extended Properties=&quot;&quot;" command="SELECT * FROM [India]"/>
  </connection>
  <connection id="2" xr16:uid="{54A1C14D-9B67-481F-BBA1-F57CE37DBA54}" keepAlive="1" name="Query - India and New Zealand" description="Connection to the 'India and New Zealand' query in the workbook." type="5" refreshedVersion="8" background="1" saveData="1">
    <dbPr connection="Provider=Microsoft.Mashup.OleDb.1;Data Source=$Workbook$;Location=&quot;India and New Zealand&quot;;Extended Properties=&quot;&quot;" command="SELECT * FROM [India and New Zealand]"/>
  </connection>
  <connection id="3" xr16:uid="{C75CB308-0697-410D-B453-45A552373A7A}" keepAlive="1" name="Query - New Zealand" description="Connection to the 'New Zealand' query in the workbook." type="5" refreshedVersion="8" background="1" saveData="1">
    <dbPr connection="Provider=Microsoft.Mashup.OleDb.1;Data Source=$Workbook$;Location=&quot;New Zealand&quot;;Extended Properties=&quot;&quot;" command="SELECT * FROM [New Zealan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<sst xmlns="http://schemas.openxmlformats.org/spreadsheetml/2006/main" count="2938" uniqueCount="260">
  <si>
    <t>Employee Data</t>
  </si>
  <si>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</si>
  <si>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</si>
  <si>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</si>
  <si>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</si>
  <si>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</si>
  <si>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</si>
  <si>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</si>
  <si>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</si>
  <si>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</si>
  <si>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</si>
  <si>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</si>
  <si>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</si>
  <si>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</si>
  <si>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</si>
  <si>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</si>
  <si>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</si>
  <si>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</si>
  <si>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</si>
  <si>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</si>
  <si>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</si>
  <si>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</si>
  <si>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</si>
  <si>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</si>
  <si>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</si>
  <si>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</si>
  <si>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</si>
  <si>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</si>
  <si>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</si>
  <si>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</si>
  <si>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</si>
  <si>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</si>
  <si>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</si>
  <si>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</si>
  <si>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</si>
  <si>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</si>
  <si>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</si>
  <si>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</si>
  <si>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</si>
  <si>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</si>
  <si>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</si>
  <si>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</si>
  <si>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</si>
  <si>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</si>
  <si>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</si>
  <si>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</si>
  <si>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</si>
  <si>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</si>
  <si>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</si>
  <si>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</si>
  <si>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</si>
  <si>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</si>
  <si>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</si>
  <si>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</si>
  <si>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</si>
  <si>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</si>
  <si>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</si>
  <si>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</si>
  <si>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</si>
  <si>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</si>
  <si>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</si>
  <si>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</si>
  <si>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</si>
  <si>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</si>
  <si>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</si>
  <si>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</si>
  <si>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</si>
  <si>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</si>
  <si>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</si>
  <si>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</si>
  <si>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</si>
  <si>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</si>
  <si>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</si>
  <si>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</si>
  <si>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</si>
  <si>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</si>
  <si>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</si>
  <si>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</si>
  <si>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</si>
  <si>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</si>
  <si>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</si>
  <si>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</si>
  <si>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</si>
  <si>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</si>
  <si>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</si>
  <si>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</si>
  <si>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</si>
  <si>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</si>
  <si>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</si>
  <si>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</si>
  <si>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</si>
  <si>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</si>
  <si>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</si>
  <si>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</si>
  <si>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</si>
  <si>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</si>
  <si>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</si>
  <si>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</si>
  <si>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</si>
  <si>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</si>
  <si>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</si>
  <si>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</si>
  <si>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</si>
  <si>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</si>
  <si>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</si>
  <si>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</si>
  <si>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</si>
  <si>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</si>
  <si>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</si>
  <si>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</si>
  <si>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</si>
  <si>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Total</t>
  </si>
  <si>
    <t>Values</t>
  </si>
  <si>
    <t>Count of Name</t>
  </si>
  <si>
    <t>Average of Age</t>
  </si>
  <si>
    <t>Average of Salary</t>
  </si>
  <si>
    <t>Average of Tenure (Year)</t>
  </si>
  <si>
    <t>County</t>
  </si>
  <si>
    <t>Tenure (Year)</t>
  </si>
  <si>
    <t>bonus</t>
  </si>
  <si>
    <t>Rating with numbers</t>
  </si>
  <si>
    <t>Shubhra Potla</t>
  </si>
  <si>
    <t>India</t>
  </si>
  <si>
    <t>count employee</t>
  </si>
  <si>
    <t>New Zealand</t>
  </si>
  <si>
    <t>average salary</t>
  </si>
  <si>
    <t>Suchira Bhanupriya Tapti</t>
  </si>
  <si>
    <t>average age</t>
  </si>
  <si>
    <t>average tenure</t>
  </si>
  <si>
    <t>Waheeda Vasuman</t>
  </si>
  <si>
    <t>Female ratio</t>
  </si>
  <si>
    <t>Female count</t>
  </si>
  <si>
    <t>Akbar Sorabhjee</t>
  </si>
  <si>
    <t>Shobhana Samuel</t>
  </si>
  <si>
    <t>count salary &gt; 90000</t>
  </si>
  <si>
    <t>Prerana Nishita</t>
  </si>
  <si>
    <t>ratio of count salary &gt; 90000</t>
  </si>
  <si>
    <t>Jagajeet Viraj</t>
  </si>
  <si>
    <t>Info about Yagna Sujeev</t>
  </si>
  <si>
    <t>Yagna Sujeev</t>
  </si>
  <si>
    <t>Rupak Mehra</t>
  </si>
  <si>
    <t>gender</t>
  </si>
  <si>
    <t>job</t>
  </si>
  <si>
    <t>age</t>
  </si>
  <si>
    <t>Madhavdas Buhpathi</t>
  </si>
  <si>
    <t>date join</t>
  </si>
  <si>
    <t>salary</t>
  </si>
  <si>
    <t>Shiuli Sapna</t>
  </si>
  <si>
    <t>rating</t>
  </si>
  <si>
    <t>country</t>
  </si>
  <si>
    <t>Ardhendu Abhichandra Jayakar</t>
  </si>
  <si>
    <t>tenure</t>
  </si>
  <si>
    <t>Piyali Mahanthapa</t>
  </si>
  <si>
    <t>Amal Nimesh</t>
  </si>
  <si>
    <t>Vanmala Shriharsha</t>
  </si>
  <si>
    <t>Daruka Ghazali</t>
  </si>
  <si>
    <t>Gumwant Veera</t>
  </si>
  <si>
    <t>Anumati Shyamari Meherhomji</t>
  </si>
  <si>
    <t>Geena Raghavanpillai</t>
  </si>
  <si>
    <t>Chitrasen Laul</t>
  </si>
  <si>
    <t>Pragya Nilufar</t>
  </si>
  <si>
    <t>Sanchali Shirish</t>
  </si>
  <si>
    <t>Mirium Seemantini Shivakumar</t>
  </si>
  <si>
    <t>Shattesh Utpat</t>
  </si>
  <si>
    <t>Pratigya Rema</t>
  </si>
  <si>
    <t>Krittika Gaekwad</t>
  </si>
  <si>
    <t>Vinanti Choudhari</t>
  </si>
  <si>
    <t>Asija Pothireddy</t>
  </si>
  <si>
    <t>Lalit Kothari</t>
  </si>
  <si>
    <t>Mardav Ramaswami</t>
  </si>
  <si>
    <t>Fullara Sushanti Mokate</t>
  </si>
  <si>
    <t>Upendra Swati</t>
  </si>
  <si>
    <t>other</t>
  </si>
  <si>
    <t>Kevalkumar Solanki</t>
  </si>
  <si>
    <t>Abhaya Priyavardhan</t>
  </si>
  <si>
    <t>Agrata Rajarama</t>
  </si>
  <si>
    <t>Kantimoy Pritish</t>
  </si>
  <si>
    <t>Mahindra Sreedharan</t>
  </si>
  <si>
    <t>Devasree Fullara Saurin</t>
  </si>
  <si>
    <t>Jaishree Atasi Yavatkar</t>
  </si>
  <si>
    <t>Rameshwari Chikodi</t>
  </si>
  <si>
    <t>Shekhar Eswara</t>
  </si>
  <si>
    <t>Chandana Sannidhi Surnilla</t>
  </si>
  <si>
    <t>Ranajay Kailashnath Richa</t>
  </si>
  <si>
    <t>Kulbhushan Moorthy</t>
  </si>
  <si>
    <t>Yauvani Tarpa</t>
  </si>
  <si>
    <t>Nanak Sapna</t>
  </si>
  <si>
    <t>Hemavati Muthiah</t>
  </si>
  <si>
    <t>Ayog Chakrabarti</t>
  </si>
  <si>
    <t>Sameer Shashank Sapra</t>
  </si>
  <si>
    <t>Indu Varada Sumedh</t>
  </si>
  <si>
    <t>Shreela Ramasubraman</t>
  </si>
  <si>
    <t>Rushil Kripa</t>
  </si>
  <si>
    <t>Shulabh Qutub Sundaramoorthy</t>
  </si>
  <si>
    <t>Udyan Lanka</t>
  </si>
  <si>
    <t>Bhuvan Pals</t>
  </si>
  <si>
    <t>Kunja Prashanta Vibha</t>
  </si>
  <si>
    <t>Tarala Vishaal</t>
  </si>
  <si>
    <t>Madhumati Gazala Soumitra</t>
  </si>
  <si>
    <t>Godavari Veena</t>
  </si>
  <si>
    <t>Gangadutt Ragha</t>
  </si>
  <si>
    <t>Karuna Pashupathy</t>
  </si>
  <si>
    <t>Rukma Vinita</t>
  </si>
  <si>
    <t>Kamalakshi Mukundan</t>
  </si>
  <si>
    <t>Deepit Ranjana</t>
  </si>
  <si>
    <t>Purnendu Vijayarangan</t>
  </si>
  <si>
    <t>Sukhdev Nageshwar</t>
  </si>
  <si>
    <t>Mithil Nadkarni</t>
  </si>
  <si>
    <t>Baruna Ogale</t>
  </si>
  <si>
    <t>Vasu Nandin</t>
  </si>
  <si>
    <t>Amlankusum Rajabhushan</t>
  </si>
  <si>
    <t>Satyendra Venkatadri</t>
  </si>
  <si>
    <t>Sartaj Probal</t>
  </si>
  <si>
    <t>Manjusri Ruchi</t>
  </si>
  <si>
    <t>Shevantilal Muppala</t>
  </si>
  <si>
    <t>Sahas Sanabhi Shrikant</t>
  </si>
  <si>
    <t>Hridaynath Tendulkar</t>
  </si>
  <si>
    <t>Sawini Chandan</t>
  </si>
  <si>
    <t>Damayanti Thangavadivelu</t>
  </si>
  <si>
    <t>Narois Motiwala</t>
  </si>
  <si>
    <t>Makshi Vinutha</t>
  </si>
  <si>
    <t>Deepali Charan</t>
  </si>
  <si>
    <t>Bandhula Sathyanna</t>
  </si>
  <si>
    <t>Krishnakanta Vellanki</t>
  </si>
  <si>
    <t>Ilesh Dasgupta</t>
  </si>
  <si>
    <t>Sarojini Naueshwara</t>
  </si>
  <si>
    <t>Ramnath Ravuri</t>
  </si>
  <si>
    <t>Dhruv Manjunath</t>
  </si>
  <si>
    <t>Sahila Chandrasekhar</t>
  </si>
  <si>
    <t>Sarayu Ragunathan</t>
  </si>
  <si>
    <t>Kaishori Harathi Kateel</t>
  </si>
  <si>
    <t>Heer Pennathur</t>
  </si>
  <si>
    <t>Anjushri Chandiramani</t>
  </si>
  <si>
    <t>Count of Gender</t>
  </si>
  <si>
    <t>Grand Total</t>
  </si>
  <si>
    <t>numbers</t>
  </si>
  <si>
    <t>count emp</t>
  </si>
  <si>
    <t xml:space="preserve">Department </t>
  </si>
  <si>
    <t>Years (Date Joined)</t>
  </si>
  <si>
    <t>Months (Date Joined)</t>
  </si>
  <si>
    <t>2020</t>
  </si>
  <si>
    <t>May</t>
  </si>
  <si>
    <t>Jun</t>
  </si>
  <si>
    <t>Jul</t>
  </si>
  <si>
    <t>Aug</t>
  </si>
  <si>
    <t>Sep</t>
  </si>
  <si>
    <t>Oct</t>
  </si>
  <si>
    <t>Nov</t>
  </si>
  <si>
    <t>Dec</t>
  </si>
  <si>
    <t>2020 Total</t>
  </si>
  <si>
    <t>2021</t>
  </si>
  <si>
    <t>Jan</t>
  </si>
  <si>
    <t>Feb</t>
  </si>
  <si>
    <t>Mar</t>
  </si>
  <si>
    <t>Apr</t>
  </si>
  <si>
    <t>2021 Total</t>
  </si>
  <si>
    <t>2022</t>
  </si>
  <si>
    <t>2022 Total</t>
  </si>
  <si>
    <t>2023</t>
  </si>
  <si>
    <t>2023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</si>
</sst>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[$$-409]* #,##0_);_([$$-409]* \(#,##0\);_([$$-409]* &quot;-&quot;??_);_(@_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22" fontId="0" fillId="0" borderId="0" xfId="0" applyNumberFormat="1"/>
    <xf numFmtId="14" fontId="0" fillId="0" borderId="0" xfId="0" applyNumberFormat="1"/>
    <xf numFmtId="2" fontId="0" fillId="0" borderId="0" xfId="0" applyNumberFormat="1"/>
    <xf numFmtId="9" fontId="0" fillId="0" borderId="0" xfId="1" applyFont="1"/>
    <xf numFmtId="10" fontId="0" fillId="0" borderId="0" xfId="0" applyNumberFormat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3" fillId="4" borderId="0" xfId="0" applyFont="1" applyFill="1"/>
    <xf numFmtId="0" fontId="0" fillId="0" borderId="2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pivotButton="1"/>
    <xf numFmtId="1" fontId="0" fillId="0" borderId="0" xfId="0" applyNumberFormat="1"/>
    <xf numFmtId="164" fontId="0" fillId="0" borderId="0" xfId="0" applyNumberFormat="1"/>
    <xf numFmtId="0" fontId="0" fillId="0" borderId="2" xfId="0" pivotButton="1" applyBorder="1"/>
    <xf numFmtId="1" fontId="0" fillId="0" borderId="2" xfId="0" applyNumberFormat="1" applyBorder="1"/>
    <xf numFmtId="165" fontId="0" fillId="0" borderId="2" xfId="0" applyNumberFormat="1" applyBorder="1"/>
    <xf numFmtId="0" fontId="0" fillId="5" borderId="2" xfId="0" applyFill="1" applyBorder="1"/>
  </cellXfs>
  <cellStyles count="2">
    <cellStyle name="Normal" xfId="0" builtinId="0"/>
    <cellStyle name="Percent" xfId="1" builtinId="5"/>
  </cellStyles>
  <dxfs count="31">
    <dxf>
      <font>
        <color rgb="FF9C0006"/>
      </font>
      <fill>
        <patternFill>
          <bgColor rgb="FFFFC7CE"/>
        </patternFill>
      </fill>
    </dxf>
    <dxf>
      <numFmt numFmtId="20" formatCode="d\-mmm\-yy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</dxf>
    <dxf>
      <numFmt numFmtId="1" formatCode="0"/>
    </dxf>
    <dxf>
      <numFmt numFmtId="165" formatCode="_([$$-409]* #,##0_);_([$$-409]* \(#,##0\);_([$$-409]* &quot;-&quot;??_);_(@_)"/>
    </dxf>
    <dxf>
      <numFmt numFmtId="2" formatCode="0.00"/>
    </dxf>
    <dxf>
      <numFmt numFmtId="164" formatCode="&quot;$&quot;#,##0"/>
    </dxf>
    <dxf>
      <numFmt numFmtId="2" formatCode="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vs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'India and New Zealand'!$F$2:$F$184</c:f>
              <c:numCache>
                <c:formatCode>General</c:formatCode>
                <c:ptCount val="183"/>
                <c:pt idx="0">
                  <c:v>33920</c:v>
                </c:pt>
                <c:pt idx="1">
                  <c:v>33920</c:v>
                </c:pt>
                <c:pt idx="2">
                  <c:v>34980</c:v>
                </c:pt>
                <c:pt idx="3">
                  <c:v>34980</c:v>
                </c:pt>
                <c:pt idx="4">
                  <c:v>36040</c:v>
                </c:pt>
                <c:pt idx="5">
                  <c:v>36040</c:v>
                </c:pt>
                <c:pt idx="6">
                  <c:v>37920</c:v>
                </c:pt>
                <c:pt idx="7">
                  <c:v>37920</c:v>
                </c:pt>
                <c:pt idx="8">
                  <c:v>40400</c:v>
                </c:pt>
                <c:pt idx="9">
                  <c:v>40400</c:v>
                </c:pt>
                <c:pt idx="10">
                  <c:v>41570</c:v>
                </c:pt>
                <c:pt idx="11">
                  <c:v>41570</c:v>
                </c:pt>
                <c:pt idx="12">
                  <c:v>41980</c:v>
                </c:pt>
                <c:pt idx="13">
                  <c:v>41980</c:v>
                </c:pt>
                <c:pt idx="14">
                  <c:v>43510</c:v>
                </c:pt>
                <c:pt idx="15">
                  <c:v>43510</c:v>
                </c:pt>
                <c:pt idx="16">
                  <c:v>43840</c:v>
                </c:pt>
                <c:pt idx="17">
                  <c:v>43840</c:v>
                </c:pt>
                <c:pt idx="18">
                  <c:v>45510</c:v>
                </c:pt>
                <c:pt idx="19">
                  <c:v>45510</c:v>
                </c:pt>
                <c:pt idx="20">
                  <c:v>47360</c:v>
                </c:pt>
                <c:pt idx="21">
                  <c:v>47360</c:v>
                </c:pt>
                <c:pt idx="22">
                  <c:v>48170</c:v>
                </c:pt>
                <c:pt idx="23">
                  <c:v>48170</c:v>
                </c:pt>
                <c:pt idx="24">
                  <c:v>48530</c:v>
                </c:pt>
                <c:pt idx="25">
                  <c:v>48530</c:v>
                </c:pt>
                <c:pt idx="26">
                  <c:v>48950</c:v>
                </c:pt>
                <c:pt idx="27">
                  <c:v>48950</c:v>
                </c:pt>
                <c:pt idx="28">
                  <c:v>48980</c:v>
                </c:pt>
                <c:pt idx="29">
                  <c:v>48980</c:v>
                </c:pt>
                <c:pt idx="30">
                  <c:v>49630</c:v>
                </c:pt>
                <c:pt idx="31">
                  <c:v>49630</c:v>
                </c:pt>
                <c:pt idx="32">
                  <c:v>52610</c:v>
                </c:pt>
                <c:pt idx="33">
                  <c:v>52610</c:v>
                </c:pt>
                <c:pt idx="34">
                  <c:v>53240</c:v>
                </c:pt>
                <c:pt idx="35">
                  <c:v>53240</c:v>
                </c:pt>
                <c:pt idx="36">
                  <c:v>53540</c:v>
                </c:pt>
                <c:pt idx="37">
                  <c:v>53540</c:v>
                </c:pt>
                <c:pt idx="38">
                  <c:v>53540</c:v>
                </c:pt>
                <c:pt idx="39">
                  <c:v>53540</c:v>
                </c:pt>
                <c:pt idx="40">
                  <c:v>53870</c:v>
                </c:pt>
                <c:pt idx="41">
                  <c:v>53870</c:v>
                </c:pt>
                <c:pt idx="42">
                  <c:v>54970</c:v>
                </c:pt>
                <c:pt idx="43">
                  <c:v>54970</c:v>
                </c:pt>
                <c:pt idx="44">
                  <c:v>56870</c:v>
                </c:pt>
                <c:pt idx="45">
                  <c:v>56870</c:v>
                </c:pt>
                <c:pt idx="46">
                  <c:v>57090</c:v>
                </c:pt>
                <c:pt idx="47">
                  <c:v>57090</c:v>
                </c:pt>
                <c:pt idx="48">
                  <c:v>58100</c:v>
                </c:pt>
                <c:pt idx="49">
                  <c:v>58100</c:v>
                </c:pt>
                <c:pt idx="50">
                  <c:v>58940</c:v>
                </c:pt>
                <c:pt idx="51">
                  <c:v>58940</c:v>
                </c:pt>
                <c:pt idx="52">
                  <c:v>58960</c:v>
                </c:pt>
                <c:pt idx="53">
                  <c:v>58960</c:v>
                </c:pt>
                <c:pt idx="54">
                  <c:v>59430</c:v>
                </c:pt>
                <c:pt idx="55">
                  <c:v>59430</c:v>
                </c:pt>
                <c:pt idx="56">
                  <c:v>60130</c:v>
                </c:pt>
                <c:pt idx="57">
                  <c:v>60130</c:v>
                </c:pt>
                <c:pt idx="58">
                  <c:v>60570</c:v>
                </c:pt>
                <c:pt idx="59">
                  <c:v>60570</c:v>
                </c:pt>
                <c:pt idx="60">
                  <c:v>62780</c:v>
                </c:pt>
                <c:pt idx="61">
                  <c:v>62780</c:v>
                </c:pt>
                <c:pt idx="62">
                  <c:v>64000</c:v>
                </c:pt>
                <c:pt idx="63">
                  <c:v>64000</c:v>
                </c:pt>
                <c:pt idx="64">
                  <c:v>65360</c:v>
                </c:pt>
                <c:pt idx="65">
                  <c:v>65360</c:v>
                </c:pt>
                <c:pt idx="66">
                  <c:v>65700</c:v>
                </c:pt>
                <c:pt idx="67">
                  <c:v>65700</c:v>
                </c:pt>
                <c:pt idx="68">
                  <c:v>65920</c:v>
                </c:pt>
                <c:pt idx="69">
                  <c:v>65920</c:v>
                </c:pt>
                <c:pt idx="70">
                  <c:v>67910</c:v>
                </c:pt>
                <c:pt idx="71">
                  <c:v>67910</c:v>
                </c:pt>
                <c:pt idx="72">
                  <c:v>67950</c:v>
                </c:pt>
                <c:pt idx="73">
                  <c:v>67950</c:v>
                </c:pt>
                <c:pt idx="74">
                  <c:v>68900</c:v>
                </c:pt>
                <c:pt idx="75">
                  <c:v>68900</c:v>
                </c:pt>
                <c:pt idx="76">
                  <c:v>69070</c:v>
                </c:pt>
                <c:pt idx="77">
                  <c:v>69070</c:v>
                </c:pt>
                <c:pt idx="78">
                  <c:v>69120</c:v>
                </c:pt>
                <c:pt idx="79">
                  <c:v>69120</c:v>
                </c:pt>
                <c:pt idx="80">
                  <c:v>69710</c:v>
                </c:pt>
                <c:pt idx="81">
                  <c:v>69710</c:v>
                </c:pt>
                <c:pt idx="82">
                  <c:v>70270</c:v>
                </c:pt>
                <c:pt idx="83">
                  <c:v>70270</c:v>
                </c:pt>
                <c:pt idx="84">
                  <c:v>70610</c:v>
                </c:pt>
                <c:pt idx="85">
                  <c:v>70610</c:v>
                </c:pt>
                <c:pt idx="86">
                  <c:v>71380</c:v>
                </c:pt>
                <c:pt idx="87">
                  <c:v>71380</c:v>
                </c:pt>
                <c:pt idx="88">
                  <c:v>74550</c:v>
                </c:pt>
                <c:pt idx="89">
                  <c:v>74550</c:v>
                </c:pt>
                <c:pt idx="90">
                  <c:v>75000</c:v>
                </c:pt>
                <c:pt idx="91">
                  <c:v>75000</c:v>
                </c:pt>
                <c:pt idx="92">
                  <c:v>75280</c:v>
                </c:pt>
                <c:pt idx="93">
                  <c:v>75280</c:v>
                </c:pt>
                <c:pt idx="94">
                  <c:v>75480</c:v>
                </c:pt>
                <c:pt idx="95">
                  <c:v>75480</c:v>
                </c:pt>
                <c:pt idx="96">
                  <c:v>75880</c:v>
                </c:pt>
                <c:pt idx="97">
                  <c:v>75880</c:v>
                </c:pt>
                <c:pt idx="98">
                  <c:v>75970</c:v>
                </c:pt>
                <c:pt idx="99">
                  <c:v>75970</c:v>
                </c:pt>
                <c:pt idx="100">
                  <c:v>76900</c:v>
                </c:pt>
                <c:pt idx="101">
                  <c:v>76900</c:v>
                </c:pt>
                <c:pt idx="102">
                  <c:v>78390</c:v>
                </c:pt>
                <c:pt idx="103">
                  <c:v>78390</c:v>
                </c:pt>
                <c:pt idx="104">
                  <c:v>78540</c:v>
                </c:pt>
                <c:pt idx="105">
                  <c:v>78540</c:v>
                </c:pt>
                <c:pt idx="106">
                  <c:v>79570</c:v>
                </c:pt>
                <c:pt idx="107">
                  <c:v>79570</c:v>
                </c:pt>
                <c:pt idx="108">
                  <c:v>80700</c:v>
                </c:pt>
                <c:pt idx="109">
                  <c:v>80700</c:v>
                </c:pt>
                <c:pt idx="110">
                  <c:v>83750</c:v>
                </c:pt>
                <c:pt idx="111">
                  <c:v>83750</c:v>
                </c:pt>
                <c:pt idx="112">
                  <c:v>85000</c:v>
                </c:pt>
                <c:pt idx="113">
                  <c:v>85000</c:v>
                </c:pt>
                <c:pt idx="114">
                  <c:v>86570</c:v>
                </c:pt>
                <c:pt idx="115">
                  <c:v>86570</c:v>
                </c:pt>
                <c:pt idx="116">
                  <c:v>87620</c:v>
                </c:pt>
                <c:pt idx="117">
                  <c:v>87620</c:v>
                </c:pt>
                <c:pt idx="118">
                  <c:v>88050</c:v>
                </c:pt>
                <c:pt idx="119">
                  <c:v>88050</c:v>
                </c:pt>
                <c:pt idx="120">
                  <c:v>90700</c:v>
                </c:pt>
                <c:pt idx="121">
                  <c:v>90700</c:v>
                </c:pt>
                <c:pt idx="122">
                  <c:v>91310</c:v>
                </c:pt>
                <c:pt idx="123">
                  <c:v>91310</c:v>
                </c:pt>
                <c:pt idx="124">
                  <c:v>91650</c:v>
                </c:pt>
                <c:pt idx="125">
                  <c:v>91650</c:v>
                </c:pt>
                <c:pt idx="126">
                  <c:v>92450</c:v>
                </c:pt>
                <c:pt idx="127">
                  <c:v>92450</c:v>
                </c:pt>
                <c:pt idx="128">
                  <c:v>92700</c:v>
                </c:pt>
                <c:pt idx="129">
                  <c:v>92700</c:v>
                </c:pt>
                <c:pt idx="130">
                  <c:v>96140</c:v>
                </c:pt>
                <c:pt idx="131">
                  <c:v>96140</c:v>
                </c:pt>
                <c:pt idx="132">
                  <c:v>96800</c:v>
                </c:pt>
                <c:pt idx="133">
                  <c:v>96800</c:v>
                </c:pt>
                <c:pt idx="134">
                  <c:v>99750</c:v>
                </c:pt>
                <c:pt idx="135">
                  <c:v>99750</c:v>
                </c:pt>
                <c:pt idx="136">
                  <c:v>99970</c:v>
                </c:pt>
                <c:pt idx="137">
                  <c:v>99970</c:v>
                </c:pt>
                <c:pt idx="138">
                  <c:v>100420</c:v>
                </c:pt>
                <c:pt idx="139">
                  <c:v>100420</c:v>
                </c:pt>
                <c:pt idx="140">
                  <c:v>103550</c:v>
                </c:pt>
                <c:pt idx="141">
                  <c:v>103550</c:v>
                </c:pt>
                <c:pt idx="142">
                  <c:v>104120</c:v>
                </c:pt>
                <c:pt idx="143">
                  <c:v>104120</c:v>
                </c:pt>
                <c:pt idx="144">
                  <c:v>104410</c:v>
                </c:pt>
                <c:pt idx="145">
                  <c:v>104410</c:v>
                </c:pt>
                <c:pt idx="146">
                  <c:v>104770</c:v>
                </c:pt>
                <c:pt idx="147">
                  <c:v>104770</c:v>
                </c:pt>
                <c:pt idx="148">
                  <c:v>106460</c:v>
                </c:pt>
                <c:pt idx="149">
                  <c:v>106460</c:v>
                </c:pt>
                <c:pt idx="150">
                  <c:v>107700</c:v>
                </c:pt>
                <c:pt idx="151">
                  <c:v>107700</c:v>
                </c:pt>
                <c:pt idx="152">
                  <c:v>109160</c:v>
                </c:pt>
                <c:pt idx="153">
                  <c:v>109160</c:v>
                </c:pt>
                <c:pt idx="154">
                  <c:v>109190</c:v>
                </c:pt>
                <c:pt idx="155">
                  <c:v>109190</c:v>
                </c:pt>
                <c:pt idx="156">
                  <c:v>112110</c:v>
                </c:pt>
                <c:pt idx="157">
                  <c:v>112110</c:v>
                </c:pt>
                <c:pt idx="158">
                  <c:v>112570</c:v>
                </c:pt>
                <c:pt idx="159">
                  <c:v>112570</c:v>
                </c:pt>
                <c:pt idx="160">
                  <c:v>112650</c:v>
                </c:pt>
                <c:pt idx="161">
                  <c:v>112650</c:v>
                </c:pt>
                <c:pt idx="162">
                  <c:v>112650</c:v>
                </c:pt>
                <c:pt idx="163">
                  <c:v>112780</c:v>
                </c:pt>
                <c:pt idx="164">
                  <c:v>112780</c:v>
                </c:pt>
                <c:pt idx="165">
                  <c:v>113280</c:v>
                </c:pt>
                <c:pt idx="166">
                  <c:v>113280</c:v>
                </c:pt>
                <c:pt idx="167">
                  <c:v>114180</c:v>
                </c:pt>
                <c:pt idx="168">
                  <c:v>114180</c:v>
                </c:pt>
                <c:pt idx="169">
                  <c:v>114870</c:v>
                </c:pt>
                <c:pt idx="170">
                  <c:v>114870</c:v>
                </c:pt>
                <c:pt idx="171">
                  <c:v>114890</c:v>
                </c:pt>
                <c:pt idx="172">
                  <c:v>114890</c:v>
                </c:pt>
                <c:pt idx="173">
                  <c:v>115440</c:v>
                </c:pt>
                <c:pt idx="174">
                  <c:v>115440</c:v>
                </c:pt>
                <c:pt idx="175">
                  <c:v>115920</c:v>
                </c:pt>
                <c:pt idx="176">
                  <c:v>115920</c:v>
                </c:pt>
                <c:pt idx="177">
                  <c:v>118100</c:v>
                </c:pt>
                <c:pt idx="178">
                  <c:v>118100</c:v>
                </c:pt>
                <c:pt idx="179">
                  <c:v>118840</c:v>
                </c:pt>
                <c:pt idx="180">
                  <c:v>118840</c:v>
                </c:pt>
                <c:pt idx="181">
                  <c:v>119110</c:v>
                </c:pt>
                <c:pt idx="182">
                  <c:v>119110</c:v>
                </c:pt>
              </c:numCache>
            </c:numRef>
          </c:xVal>
          <c:yVal>
            <c:numRef>
              <c:f>'India and New Zealand'!$K$2:$K$184</c:f>
              <c:numCache>
                <c:formatCode>0.00</c:formatCode>
                <c:ptCount val="18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5</c:v>
                </c:pt>
                <c:pt idx="91">
                  <c:v>5</c:v>
                </c:pt>
                <c:pt idx="92">
                  <c:v>3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5</c:v>
                </c:pt>
                <c:pt idx="153">
                  <c:v>5</c:v>
                </c:pt>
                <c:pt idx="154">
                  <c:v>4</c:v>
                </c:pt>
                <c:pt idx="155">
                  <c:v>4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4-4EFF-89BC-092EE63D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18120"/>
        <c:axId val="81820168"/>
      </c:scatterChart>
      <c:valAx>
        <c:axId val="8181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0168"/>
        <c:crosses val="autoZero"/>
        <c:crossBetween val="midCat"/>
      </c:valAx>
      <c:valAx>
        <c:axId val="8182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8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[blank-data-file.xlsx]salary vs rating!PivotTable2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'salary vs rating'!$D$20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'salary vs rating'!$B$21:$C$57</c:f>
              <c:multiLvlStrCache>
                <c:ptCount val="32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Feb</c:v>
                  </c:pt>
                  <c:pt idx="31">
                    <c:v>Apr</c:v>
                  </c:pt>
                </c:lvl>
                <c:lvl>
                  <c:pt idx="0">
                    <c:v>2020</c:v>
                  </c:pt>
                  <c:pt idx="8">
                    <c:v>2021</c:v>
                  </c:pt>
                  <c:pt idx="20">
                    <c:v>2022</c:v>
                  </c:pt>
                  <c:pt idx="30">
                    <c:v>2023</c:v>
                  </c:pt>
                </c:lvl>
              </c:multiLvlStrCache>
            </c:multiLvlStrRef>
          </c:cat>
          <c:val>
            <c:numRef>
              <c:f>'salary vs rating'!$D$21:$D$57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6</c:v>
                </c:pt>
                <c:pt idx="9">
                  <c:v>10</c:v>
                </c:pt>
                <c:pt idx="10">
                  <c:v>19</c:v>
                </c:pt>
                <c:pt idx="11">
                  <c:v>24</c:v>
                </c:pt>
                <c:pt idx="12">
                  <c:v>34</c:v>
                </c:pt>
                <c:pt idx="13">
                  <c:v>40</c:v>
                </c:pt>
                <c:pt idx="14">
                  <c:v>53</c:v>
                </c:pt>
                <c:pt idx="15">
                  <c:v>57</c:v>
                </c:pt>
                <c:pt idx="16">
                  <c:v>68</c:v>
                </c:pt>
                <c:pt idx="17">
                  <c:v>71</c:v>
                </c:pt>
                <c:pt idx="18">
                  <c:v>75</c:v>
                </c:pt>
                <c:pt idx="19">
                  <c:v>82</c:v>
                </c:pt>
                <c:pt idx="20">
                  <c:v>3</c:v>
                </c:pt>
                <c:pt idx="21">
                  <c:v>13</c:v>
                </c:pt>
                <c:pt idx="22">
                  <c:v>22</c:v>
                </c:pt>
                <c:pt idx="23">
                  <c:v>31</c:v>
                </c:pt>
                <c:pt idx="24">
                  <c:v>40</c:v>
                </c:pt>
                <c:pt idx="25">
                  <c:v>47</c:v>
                </c:pt>
                <c:pt idx="26">
                  <c:v>52</c:v>
                </c:pt>
                <c:pt idx="27">
                  <c:v>57</c:v>
                </c:pt>
                <c:pt idx="28">
                  <c:v>59</c:v>
                </c:pt>
                <c:pt idx="29">
                  <c:v>62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5-4FF2-9C3D-DE06CBF5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602928"/>
        <c:axId val="2132542336"/>
      </c:lineChart>
      <c:catAx>
        <c:axId val="53160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42336"/>
        <c:crosses val="autoZero"/>
        <c:auto val="1"/>
        <c:lblAlgn val="ctr"/>
        <c:lblOffset val="100"/>
        <c:noMultiLvlLbl val="0"/>
      </c:catAx>
      <c:valAx>
        <c:axId val="21325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0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FEE6F5C1-36CC-470C-910D-190DCEBFD633}">
          <cx:tx>
            <cx:txData>
              <cx:f>_xlchart.v1.0</cx:f>
              <cx:v>Salary</cx:v>
            </cx:txData>
          </cx:tx>
          <cx:dataId val="0"/>
          <cx:layoutPr>
            <cx:binning intervalClosed="r" underflow="30000" overflow="10000">
              <cx:binSize val="1000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</xdr:row>
      <xdr:rowOff>0</xdr:rowOff>
    </xdr:from>
    <xdr:to>
      <xdr:col>5</xdr:col>
      <xdr:colOff>180975</xdr:colOff>
      <xdr:row>15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unty">
              <a:extLst>
                <a:ext uri="{FF2B5EF4-FFF2-40B4-BE49-F238E27FC236}">
                  <a16:creationId xmlns:a16="http://schemas.microsoft.com/office/drawing/2014/main" id="{850BA2DB-2C19-7A65-6C33-E2B792B57D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4175" y="3810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9</xdr:row>
      <xdr:rowOff>161925</xdr:rowOff>
    </xdr:from>
    <xdr:to>
      <xdr:col>25</xdr:col>
      <xdr:colOff>381000</xdr:colOff>
      <xdr:row>25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F452AA-13C9-655D-98BE-E27160489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33900" y="1819275"/>
              <a:ext cx="4572000" cy="27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</xdr:row>
      <xdr:rowOff>161925</xdr:rowOff>
    </xdr:from>
    <xdr:to>
      <xdr:col>11</xdr:col>
      <xdr:colOff>304800</xdr:colOff>
      <xdr:row>16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8732E1-12DA-439D-9018-AA801A7EDB75}"/>
            </a:ext>
            <a:ext uri="{147F2762-F138-4A5C-976F-8EAC2B608ADB}">
              <a16:predDERef xmlns:a16="http://schemas.microsoft.com/office/drawing/2014/main" pred="{D5F452AA-13C9-655D-98BE-E27160489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184150</xdr:colOff>
      <xdr:row>17</xdr:row>
      <xdr:rowOff>88900</xdr:rowOff>
    </xdr:from>
    <xdr:to>
      <xdr:col>10</xdr:col>
      <xdr:colOff>425450</xdr:colOff>
      <xdr:row>32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D2A762-5B5A-D462-9F4A-EE198BAE5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58.128602199075" createdVersion="8" refreshedVersion="8" minRefreshableVersion="3" recordCount="183" xr:uid="{5ED40EF3-28B9-4218-A19C-70D5397613FB}">
  <cacheSource type="worksheet">
    <worksheetSource name="India_and_New_Zealand"/>
  </cacheSource>
  <cacheFields count="12">
    <cacheField name="Name" numFmtId="0">
      <sharedItems count="183">
        <s v="Deepali Charan"/>
        <s v="Yagna Sujeev"/>
        <s v="Satyendra Venkatadri"/>
        <s v="Madhavdas Buhpathi"/>
        <s v="Sahila Chandrasekhar"/>
        <s v="Mirium Seemantini Shivakumar"/>
        <s v="Purnendu Vijayarangan"/>
        <s v="Rukma Vinita"/>
        <s v="Yauvani Tarpa"/>
        <s v="Damayanti Thangavadivelu"/>
        <s v="Manjusri Ruchi"/>
        <s v="Mithil Nadkarni"/>
        <s v="Ardhendu Abhichandra Jayakar"/>
        <s v="Akbar Sorabhjee"/>
        <s v="Bandhula Sathyanna"/>
        <s v="Daruka Ghazali"/>
        <s v="Heer Pennathur"/>
        <s v="Shekhar Eswara"/>
        <s v="Udyan Lanka"/>
        <s v="Shreela Ramasubraman"/>
        <s v="Sanchali Shirish"/>
        <s v="Gangadutt Ragha"/>
        <s v="Waheeda Vasuman"/>
        <s v="Nanak Sapna"/>
        <s v="Shobhana Samuel"/>
        <s v="Amlankusum Rajabhushan"/>
        <s v="Pratigya Rema"/>
        <s v="Ramnath Ravuri"/>
        <s v="Prerana Nishita"/>
        <s v="Makshi Vinutha"/>
        <s v="Shiuli Sapna"/>
        <s v="Agrata Rajarama"/>
        <s v="Vasu Nandin"/>
        <s v="Bhuvan Pals"/>
        <s v="Gumwant Veera"/>
        <s v="Narois Motiwala"/>
        <s v="Anjushri Chandiramani"/>
        <s v="Krishnakanta Vellanki"/>
        <s v="Dhruv Manjunath"/>
        <s v="Vanmala Shriharsha"/>
        <s v="Sameer Shashank Sapra"/>
        <s v="Anumati Shyamari Meherhomji"/>
        <s v="Tarala Vishaal"/>
        <s v="Shubhra Potla"/>
        <s v="Hemavati Muthiah"/>
        <s v="Krittika Gaekwad"/>
        <s v="Shevantilal Muppala"/>
        <s v="Shattesh Utpat"/>
        <s v="Kamalakshi Mukundan"/>
        <s v="Chandana Sannidhi Surnilla"/>
        <s v="Indu Varada Sumedh"/>
        <s v="Karuna Pashupathy"/>
        <s v="Mardav Ramaswami"/>
        <s v="Sarayu Ragunathan"/>
        <s v="Kevalkumar Solanki"/>
        <s v="Upendra Swati"/>
        <s v="Deepit Ranjana"/>
        <s v="Amal Nimesh"/>
        <s v="Kunja Prashanta Vibha"/>
        <s v="Godavari Veena"/>
        <s v="Devasree Fullara Saurin"/>
        <s v="Geena Raghavanpillai"/>
        <s v="Rupak Mehra"/>
        <s v="Sawini Chandan"/>
        <s v="Baruna Ogale"/>
        <s v="Jagajeet Viraj"/>
        <s v="Kulbhushan Moorthy"/>
        <s v="Ilesh Dasgupta"/>
        <s v="Madhumati Gazala Soumitra"/>
        <s v="Chitrasen Laul"/>
        <s v="Jaishree Atasi Yavatkar"/>
        <s v="Kantimoy Pritish"/>
        <s v="Rameshwari Chikodi"/>
        <s v="Lalit Kothari"/>
        <s v="Sahas Sanabhi Shrikant"/>
        <s v="Kaishori Harathi Kateel"/>
        <s v="Rushil Kripa"/>
        <s v="Sarojini Naueshwara"/>
        <s v="Sartaj Probal"/>
        <s v="Mahindra Sreedharan"/>
        <s v="Suchira Bhanupriya Tapti"/>
        <s v="Fullara Sushanti Mokate"/>
        <s v="Hridaynath Tendulkar"/>
        <s v="Abhaya Priyavardhan"/>
        <s v="Ayog Chakrabarti"/>
        <s v="Pragya Nilufar"/>
        <s v="Shulabh Qutub Sundaramoorthy"/>
        <s v="Vinanti Choudhari"/>
        <s v="Ranajay Kailashnath Richa"/>
        <s v="Asija Pothireddy"/>
        <s v="Piyali Mahanthapa"/>
        <s v="Sukhdev Nageshwar"/>
        <s v="Lindy Guillet"/>
        <s v="Ambros Murthwaite"/>
        <s v="Tatum Hush"/>
        <s v="Benny Karolovsky"/>
        <s v="Hoyt D'Alesco"/>
        <s v="Halimeda Kuscha"/>
        <s v="Erin Androsik"/>
        <s v="Vic Radolf"/>
        <s v="William Reeveley"/>
        <s v="Ewart Laphorn"/>
        <s v="Bev Lashley"/>
        <s v="Kath Bletsoe"/>
        <s v="Murry Dryburgh"/>
        <s v="Kaine Padly"/>
        <s v="Kassi Jonson"/>
        <s v="Simon Kembery"/>
        <s v="Orton Livick"/>
        <s v="Kelci Walkden"/>
        <s v="Dotty Strutley"/>
        <s v="Shari McNee"/>
        <s v="Oby Sorrel"/>
        <s v="Husein Augar"/>
        <s v="Brien Boise"/>
        <s v="Esmaria Denecamp"/>
        <s v="Curtice Advani"/>
        <s v="Barr Faughny"/>
        <s v="Merrilee Plenty"/>
        <s v="Niall Selesnick"/>
        <s v="Beverie Moffet"/>
        <s v="Jehu Rudeforth"/>
        <s v="Camilla Castle"/>
        <s v="Roddy Speechley"/>
        <s v="Gray Seamon"/>
        <s v="Madelene Upcott"/>
        <s v="Violante Courtonne"/>
        <s v="Bernie Gorges"/>
        <s v="Torrance Collier"/>
        <s v="Dyna Doucette"/>
        <s v="Gunar Cockshoot"/>
        <s v="Kaye Crocroft"/>
        <s v="Allene Gobbet"/>
        <s v="Sibyl Dunkirk"/>
        <s v="Agnes Collicott"/>
        <s v="Leilah Yesinin"/>
        <s v="Mollie Hanway"/>
        <s v="Kellsie Waby"/>
        <s v="Hyacinthie Braybrooke"/>
        <s v="Van Tuxwell"/>
        <s v="Lilyan Klimpt"/>
        <s v="Tawnya Tickel"/>
        <s v="Jan Morforth"/>
        <s v="Florinda Crace"/>
        <s v="Tracy Renad"/>
        <s v="Myer McCory"/>
        <s v="Bennie Pepis"/>
        <s v="Rafaelita Blaksland"/>
        <s v="Mahalia Larcher"/>
        <s v="Andria Kimpton"/>
        <s v="Valentia Etteridge"/>
        <s v="Virginia McConville"/>
        <s v="Wilone O'Kielt"/>
        <s v="Madge McCloughen"/>
        <s v="Janene Hairsine"/>
        <s v="Alta Kaszper"/>
        <s v="Dennison Crosswaite"/>
        <s v="Oran Buxcy"/>
        <s v="Hinda Label"/>
        <s v="Marney O'Breen"/>
        <s v="Dell Molloy"/>
        <s v="Mallorie Waber"/>
        <s v="Cherlyn Barter"/>
        <s v="Ches Bonnell"/>
        <s v="Collin Jagson"/>
        <s v="Hogan Iles"/>
        <s v="Gretchen Callow"/>
        <s v="Kissiah Maydway"/>
        <s v="Archibald Filliskirk"/>
        <s v="Enoch Dowrey"/>
        <s v="Bili Sizey"/>
        <s v="Caro Chappel"/>
        <s v="Constantino Espley"/>
        <s v="Karlen McCaffrey"/>
        <s v="Drusy MacCombe"/>
        <s v="My Hanscome"/>
        <s v="Teressa Udden"/>
        <s v="Crissie Cordel"/>
        <s v="Elia Cockton"/>
        <s v="Gigi Bohling"/>
        <s v="Ebonee Roxburgh"/>
        <s v="Shayne Stegel"/>
        <s v="Zach Polon"/>
      </sharedItems>
    </cacheField>
    <cacheField name="Gender" numFmtId="0">
      <sharedItems count="3">
        <s v="Male"/>
        <s v="Female"/>
        <s v="other"/>
      </sharedItems>
    </cacheField>
    <cacheField name="Department" numFmtId="0">
      <sharedItems/>
    </cacheField>
    <cacheField name="Age" numFmtId="0">
      <sharedItems containsSemiMixedTypes="0" containsString="0" containsNumber="1" containsInteger="1" minValue="19" maxValue="46"/>
    </cacheField>
    <cacheField name="Date Joined" numFmtId="14">
      <sharedItems containsSemiMixedTypes="0" containsNonDate="0" containsDate="1" containsString="0" minDate="2020-05-07T00:00:00" maxDate="2023-04-30T00:00:00" count="160">
        <d v="2020-10-18T00:00:00"/>
        <d v="2021-04-07T00:00:00"/>
        <d v="2022-04-12T00:00:00"/>
        <d v="2021-05-23T00:00:00"/>
        <d v="2020-09-11T00:00:00"/>
        <d v="2021-03-13T00:00:00"/>
        <d v="2020-11-09T00:00:00"/>
        <d v="2022-06-01T00:00:00"/>
        <d v="2021-05-08T00:00:00"/>
        <d v="2022-04-14T00:00:00"/>
        <d v="2021-05-04T00:00:00"/>
        <d v="2021-12-14T00:00:00"/>
        <d v="2020-05-29T00:00:00"/>
        <d v="2020-07-30T00:00:00"/>
        <d v="2022-03-22T00:00:00"/>
        <d v="2022-04-09T00:00:00"/>
        <d v="2020-05-07T00:00:00"/>
        <d v="2022-08-16T00:00:00"/>
        <d v="2022-05-02T00:00:00"/>
        <d v="2021-07-11T00:00:00"/>
        <d v="2020-08-30T00:00:00"/>
        <d v="2021-03-22T00:00:00"/>
        <d v="2021-12-28T00:00:00"/>
        <d v="2022-06-06T00:00:00"/>
        <d v="2022-04-15T00:00:00"/>
        <d v="2022-03-05T00:00:00"/>
        <d v="2022-02-12T00:00:00"/>
        <d v="2023-02-28T00:00:00"/>
        <d v="2021-12-19T00:00:00"/>
        <d v="2022-08-27T00:00:00"/>
        <d v="2020-11-29T00:00:00"/>
        <d v="2021-03-01T00:00:00"/>
        <d v="2022-01-10T00:00:00"/>
        <d v="2022-03-13T00:00:00"/>
        <d v="2021-06-28T00:00:00"/>
        <d v="2020-10-15T00:00:00"/>
        <d v="2020-08-18T00:00:00"/>
        <d v="2021-07-07T00:00:00"/>
        <d v="2020-07-11T00:00:00"/>
        <d v="2021-11-06T00:00:00"/>
        <d v="2020-12-15T00:00:00"/>
        <d v="2021-04-10T00:00:00"/>
        <d v="2021-07-20T00:00:00"/>
        <d v="2022-02-27T00:00:00"/>
        <d v="2021-02-26T00:00:00"/>
        <d v="2022-02-02T00:00:00"/>
        <d v="2021-08-17T00:00:00"/>
        <d v="2022-05-20T00:00:00"/>
        <d v="2020-12-09T00:00:00"/>
        <d v="2022-04-19T00:00:00"/>
        <d v="2020-10-20T00:00:00"/>
        <d v="2021-01-16T00:00:00"/>
        <d v="2022-02-15T00:00:00"/>
        <d v="2020-09-29T00:00:00"/>
        <d v="2020-06-24T00:00:00"/>
        <d v="2021-12-05T00:00:00"/>
        <d v="2021-07-06T00:00:00"/>
        <d v="2021-09-11T00:00:00"/>
        <d v="2021-03-21T00:00:00"/>
        <d v="2021-10-07T00:00:00"/>
        <d v="2021-07-26T00:00:00"/>
        <d v="2022-07-16T00:00:00"/>
        <d v="2021-04-30T00:00:00"/>
        <d v="2021-01-08T00:00:00"/>
        <d v="2020-09-10T00:00:00"/>
        <d v="2021-03-17T00:00:00"/>
        <d v="2021-12-17T00:00:00"/>
        <d v="2022-07-05T00:00:00"/>
        <d v="2021-06-03T00:00:00"/>
        <d v="2022-03-20T00:00:00"/>
        <d v="2021-05-12T00:00:00"/>
        <d v="2021-01-18T00:00:00"/>
        <d v="2021-12-20T00:00:00"/>
        <d v="2021-07-01T00:00:00"/>
        <d v="2021-07-12T00:00:00"/>
        <d v="2021-09-29T00:00:00"/>
        <d v="2022-01-29T00:00:00"/>
        <d v="2020-05-11T00:00:00"/>
        <d v="2020-09-13T00:00:00"/>
        <d v="2021-05-06T00:00:00"/>
        <d v="2021-04-27T00:00:00"/>
        <d v="2021-09-09T00:00:00"/>
        <d v="2021-08-25T00:00:00"/>
        <d v="2021-01-22T00:00:00"/>
        <d v="2022-05-16T00:00:00"/>
        <d v="2020-12-16T00:00:00"/>
        <d v="2020-10-25T00:00:00"/>
        <d v="2021-09-07T00:00:00"/>
        <d v="2021-06-10T00:00:00"/>
        <d v="2020-11-11T00:00:00"/>
        <d v="2021-09-26T00:00:00"/>
        <d v="2022-10-27T00:00:00"/>
        <d v="2020-11-13T00:00:00"/>
        <d v="2021-11-09T00:00:00"/>
        <d v="2021-09-20T00:00:00"/>
        <d v="2021-06-07T00:00:00"/>
        <d v="2021-03-08T00:00:00"/>
        <d v="2020-09-30T00:00:00"/>
        <d v="2022-07-20T00:00:00"/>
        <d v="2020-11-10T00:00:00"/>
        <d v="2021-02-15T00:00:00"/>
        <d v="2022-04-02T00:00:00"/>
        <d v="2022-01-06T00:00:00"/>
        <d v="2022-02-05T00:00:00"/>
        <d v="2022-08-06T00:00:00"/>
        <d v="2021-05-21T00:00:00"/>
        <d v="2020-12-20T00:00:00"/>
        <d v="2022-02-20T00:00:00"/>
        <d v="2021-06-27T00:00:00"/>
        <d v="2021-10-25T00:00:00"/>
        <d v="2022-06-14T00:00:00"/>
        <d v="2022-06-09T00:00:00"/>
        <d v="2022-03-10T00:00:00"/>
        <d v="2020-12-25T00:00:00"/>
        <d v="2022-06-12T00:00:00"/>
        <d v="2021-11-11T00:00:00"/>
        <d v="2021-08-28T00:00:00"/>
        <d v="2021-11-29T00:00:00"/>
        <d v="2022-09-05T00:00:00"/>
        <d v="2022-05-05T00:00:00"/>
        <d v="2021-09-06T00:00:00"/>
        <d v="2020-12-18T00:00:00"/>
        <d v="2022-07-02T00:00:00"/>
        <d v="2021-12-07T00:00:00"/>
        <d v="2022-05-13T00:00:00"/>
        <d v="2020-07-07T00:00:00"/>
        <d v="2020-07-29T00:00:00"/>
        <d v="2021-07-23T00:00:00"/>
        <d v="2022-10-16T00:00:00"/>
        <d v="2021-05-17T00:00:00"/>
        <d v="2021-06-30T00:00:00"/>
        <d v="2022-02-17T00:00:00"/>
        <d v="2021-03-18T00:00:00"/>
        <d v="2021-09-12T00:00:00"/>
        <d v="2023-04-29T00:00:00"/>
        <d v="2022-08-01T00:00:00"/>
        <d v="2021-10-17T00:00:00"/>
        <d v="2020-10-30T00:00:00"/>
        <d v="2021-03-16T00:00:00"/>
        <d v="2021-05-13T00:00:00"/>
        <d v="2021-01-09T00:00:00"/>
        <d v="2021-05-01T00:00:00"/>
        <d v="2021-01-29T00:00:00"/>
        <d v="2022-03-29T00:00:00"/>
        <d v="2021-05-22T00:00:00"/>
        <d v="2022-04-27T00:00:00"/>
        <d v="2021-09-01T00:00:00"/>
        <d v="2022-06-15T00:00:00"/>
        <d v="2021-02-09T00:00:00"/>
        <d v="2022-02-28T00:00:00"/>
        <d v="2021-07-04T00:00:00"/>
        <d v="2022-02-14T00:00:00"/>
        <d v="2022-09-16T00:00:00"/>
        <d v="2021-02-16T00:00:00"/>
        <d v="2020-08-24T00:00:00"/>
        <d v="2022-02-19T00:00:00"/>
        <d v="2021-04-26T00:00:00"/>
        <d v="2021-07-08T00:00:00"/>
        <d v="2022-06-19T00:00:00"/>
        <d v="2021-08-03T00:00:00"/>
      </sharedItems>
      <fieldGroup par="11"/>
    </cacheField>
    <cacheField name="Salary" numFmtId="0">
      <sharedItems containsSemiMixedTypes="0" containsString="0" containsNumber="1" containsInteger="1" minValue="33920" maxValue="119110" count="90">
        <n v="112650"/>
        <n v="43840"/>
        <n v="103550"/>
        <n v="45510"/>
        <n v="115440"/>
        <n v="56870"/>
        <n v="92700"/>
        <n v="91310"/>
        <n v="74550"/>
        <n v="109190"/>
        <n v="104410"/>
        <n v="96800"/>
        <n v="48170"/>
        <n v="37920"/>
        <n v="49630"/>
        <n v="118840"/>
        <n v="69710"/>
        <n v="79570"/>
        <n v="76900"/>
        <n v="54970"/>
        <n v="88050"/>
        <n v="36040"/>
        <n v="75000"/>
        <n v="40400"/>
        <n v="100420"/>
        <n v="58100"/>
        <n v="114870"/>
        <n v="41570"/>
        <n v="112570"/>
        <n v="47360"/>
        <n v="65920"/>
        <n v="99970"/>
        <n v="80700"/>
        <n v="52610"/>
        <n v="112110"/>
        <n v="119110"/>
        <n v="112780"/>
        <n v="114890"/>
        <n v="48980"/>
        <n v="75880"/>
        <n v="53240"/>
        <n v="85000"/>
        <n v="33920"/>
        <n v="75280"/>
        <n v="58940"/>
        <n v="104770"/>
        <n v="57090"/>
        <n v="91650"/>
        <n v="70270"/>
        <n v="75970"/>
        <n v="90700"/>
        <n v="60570"/>
        <n v="115920"/>
        <n v="65360"/>
        <n v="64000"/>
        <n v="92450"/>
        <n v="48950"/>
        <n v="83750"/>
        <n v="87620"/>
        <n v="68900"/>
        <n v="53540"/>
        <n v="43510"/>
        <n v="109160"/>
        <n v="99750"/>
        <n v="41980"/>
        <n v="71380"/>
        <n v="113280"/>
        <n v="86570"/>
        <n v="69070"/>
        <n v="67910"/>
        <n v="69120"/>
        <n v="60130"/>
        <n v="106460"/>
        <n v="118100"/>
        <n v="78390"/>
        <n v="114180"/>
        <n v="104120"/>
        <n v="67950"/>
        <n v="34980"/>
        <n v="62780"/>
        <n v="107700"/>
        <n v="65700"/>
        <n v="75480"/>
        <n v="53870"/>
        <n v="78540"/>
        <n v="58960"/>
        <n v="70610"/>
        <n v="59430"/>
        <n v="48530"/>
        <n v="96140"/>
      </sharedItems>
    </cacheField>
    <cacheField name="Rating" numFmtId="0">
      <sharedItems count="5">
        <s v="Average"/>
        <s v="Above average"/>
        <s v="Poor"/>
        <s v="Exceptional"/>
        <s v="Very poor"/>
      </sharedItems>
    </cacheField>
    <cacheField name="County" numFmtId="0">
      <sharedItems count="2">
        <s v="India"/>
        <s v="New Zealand"/>
      </sharedItems>
    </cacheField>
    <cacheField name="Tenure (Year)" numFmtId="2">
      <sharedItems containsSemiMixedTypes="0" containsString="0" containsNumber="1" minValue="0.8575342465753425" maxValue="3.8356164383561642"/>
    </cacheField>
    <cacheField name="Months (Date Joined)" numFmtId="0" databaseField="0">
      <fieldGroup base="4">
        <rangePr groupBy="months" startDate="2020-05-07T00:00:00" endDate="2023-04-30T00:00:00"/>
        <groupItems count="14">
          <s v="&lt;5/7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30/2023"/>
        </groupItems>
      </fieldGroup>
    </cacheField>
    <cacheField name="Quarters (Date Joined)" numFmtId="0" databaseField="0">
      <fieldGroup base="4">
        <rangePr groupBy="quarters" startDate="2020-05-07T00:00:00" endDate="2023-04-30T00:00:00"/>
        <groupItems count="6">
          <s v="&lt;5/7/2020"/>
          <s v="Qtr1"/>
          <s v="Qtr2"/>
          <s v="Qtr3"/>
          <s v="Qtr4"/>
          <s v="&gt;4/30/2023"/>
        </groupItems>
      </fieldGroup>
    </cacheField>
    <cacheField name="Years (Date Joined)" numFmtId="0" databaseField="0">
      <fieldGroup base="4">
        <rangePr groupBy="years" startDate="2020-05-07T00:00:00" endDate="2023-04-30T00:00:00"/>
        <groupItems count="6">
          <s v="&lt;5/7/2020"/>
          <s v="2020"/>
          <s v="2021"/>
          <s v="2022"/>
          <s v="2023"/>
          <s v="&gt;4/30/2023"/>
        </groupItems>
      </fieldGroup>
    </cacheField>
  </cacheFields>
  <extLst>
    <ext xmlns:x14="http://schemas.microsoft.com/office/spreadsheetml/2009/9/main" uri="{725AE2AE-9491-48be-B2B4-4EB974FC3084}">
      <x14:pivotCacheDefinition pivotCacheId="677944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x v="0"/>
    <s v="Website"/>
    <n v="20"/>
    <x v="0"/>
    <x v="0"/>
    <x v="0"/>
    <x v="0"/>
    <n v="3.3863013698630136"/>
  </r>
  <r>
    <x v="1"/>
    <x v="1"/>
    <s v="Website"/>
    <n v="32"/>
    <x v="1"/>
    <x v="1"/>
    <x v="1"/>
    <x v="0"/>
    <n v="2.9178082191780823"/>
  </r>
  <r>
    <x v="2"/>
    <x v="0"/>
    <s v="Procurement"/>
    <n v="31"/>
    <x v="2"/>
    <x v="2"/>
    <x v="0"/>
    <x v="0"/>
    <n v="1.904109589041096"/>
  </r>
  <r>
    <x v="3"/>
    <x v="1"/>
    <s v="HR"/>
    <n v="32"/>
    <x v="3"/>
    <x v="3"/>
    <x v="0"/>
    <x v="0"/>
    <n v="2.7917808219178082"/>
  </r>
  <r>
    <x v="4"/>
    <x v="2"/>
    <s v="Finance"/>
    <n v="37"/>
    <x v="4"/>
    <x v="4"/>
    <x v="2"/>
    <x v="0"/>
    <n v="3.4876712328767123"/>
  </r>
  <r>
    <x v="5"/>
    <x v="1"/>
    <s v="Sales"/>
    <n v="38"/>
    <x v="5"/>
    <x v="5"/>
    <x v="1"/>
    <x v="0"/>
    <n v="2.9863013698630136"/>
  </r>
  <r>
    <x v="6"/>
    <x v="1"/>
    <s v="Sales"/>
    <n v="25"/>
    <x v="6"/>
    <x v="6"/>
    <x v="0"/>
    <x v="0"/>
    <n v="3.3260273972602739"/>
  </r>
  <r>
    <x v="7"/>
    <x v="2"/>
    <s v="Website"/>
    <n v="32"/>
    <x v="7"/>
    <x v="7"/>
    <x v="0"/>
    <x v="0"/>
    <n v="1.7671232876712328"/>
  </r>
  <r>
    <x v="8"/>
    <x v="0"/>
    <s v="Sales"/>
    <n v="33"/>
    <x v="8"/>
    <x v="8"/>
    <x v="0"/>
    <x v="0"/>
    <n v="2.8328767123287673"/>
  </r>
  <r>
    <x v="9"/>
    <x v="0"/>
    <s v="Procurement"/>
    <n v="25"/>
    <x v="9"/>
    <x v="9"/>
    <x v="1"/>
    <x v="0"/>
    <n v="1.8986301369863015"/>
  </r>
  <r>
    <x v="10"/>
    <x v="1"/>
    <s v="Website"/>
    <n v="40"/>
    <x v="10"/>
    <x v="10"/>
    <x v="0"/>
    <x v="0"/>
    <n v="2.8438356164383563"/>
  </r>
  <r>
    <x v="11"/>
    <x v="0"/>
    <s v="Finance"/>
    <n v="30"/>
    <x v="11"/>
    <x v="11"/>
    <x v="0"/>
    <x v="0"/>
    <n v="2.2301369863013698"/>
  </r>
  <r>
    <x v="12"/>
    <x v="0"/>
    <s v="Finance"/>
    <n v="28"/>
    <x v="12"/>
    <x v="12"/>
    <x v="1"/>
    <x v="0"/>
    <n v="3.7753424657534245"/>
  </r>
  <r>
    <x v="13"/>
    <x v="0"/>
    <s v="Procurement"/>
    <n v="21"/>
    <x v="13"/>
    <x v="13"/>
    <x v="0"/>
    <x v="0"/>
    <n v="3.6054794520547944"/>
  </r>
  <r>
    <x v="14"/>
    <x v="0"/>
    <s v="Procurement"/>
    <n v="34"/>
    <x v="14"/>
    <x v="0"/>
    <x v="0"/>
    <x v="0"/>
    <n v="1.9616438356164383"/>
  </r>
  <r>
    <x v="15"/>
    <x v="1"/>
    <s v="Sales"/>
    <n v="34"/>
    <x v="15"/>
    <x v="14"/>
    <x v="2"/>
    <x v="0"/>
    <n v="1.9123287671232876"/>
  </r>
  <r>
    <x v="16"/>
    <x v="0"/>
    <s v="Website"/>
    <n v="36"/>
    <x v="16"/>
    <x v="15"/>
    <x v="0"/>
    <x v="0"/>
    <n v="3.8356164383561642"/>
  </r>
  <r>
    <x v="17"/>
    <x v="0"/>
    <s v="Website"/>
    <n v="30"/>
    <x v="17"/>
    <x v="16"/>
    <x v="0"/>
    <x v="0"/>
    <n v="1.558904109589041"/>
  </r>
  <r>
    <x v="18"/>
    <x v="0"/>
    <s v="Procurement"/>
    <n v="20"/>
    <x v="18"/>
    <x v="17"/>
    <x v="0"/>
    <x v="0"/>
    <n v="1.8493150684931507"/>
  </r>
  <r>
    <x v="19"/>
    <x v="1"/>
    <s v="Procurement"/>
    <n v="22"/>
    <x v="19"/>
    <x v="18"/>
    <x v="1"/>
    <x v="0"/>
    <n v="2.6575342465753424"/>
  </r>
  <r>
    <x v="20"/>
    <x v="0"/>
    <s v="Sales"/>
    <n v="27"/>
    <x v="20"/>
    <x v="19"/>
    <x v="0"/>
    <x v="0"/>
    <n v="3.5205479452054793"/>
  </r>
  <r>
    <x v="21"/>
    <x v="0"/>
    <s v="Website"/>
    <n v="37"/>
    <x v="21"/>
    <x v="20"/>
    <x v="2"/>
    <x v="0"/>
    <n v="2.9616438356164383"/>
  </r>
  <r>
    <x v="22"/>
    <x v="0"/>
    <s v="Sales"/>
    <n v="43"/>
    <x v="22"/>
    <x v="21"/>
    <x v="0"/>
    <x v="0"/>
    <n v="2.1917808219178081"/>
  </r>
  <r>
    <x v="23"/>
    <x v="1"/>
    <s v="Procurement"/>
    <n v="42"/>
    <x v="23"/>
    <x v="22"/>
    <x v="3"/>
    <x v="0"/>
    <n v="1.7534246575342465"/>
  </r>
  <r>
    <x v="24"/>
    <x v="0"/>
    <s v="Procurement"/>
    <n v="35"/>
    <x v="24"/>
    <x v="23"/>
    <x v="0"/>
    <x v="0"/>
    <n v="1.8958904109589041"/>
  </r>
  <r>
    <x v="25"/>
    <x v="0"/>
    <s v="Website"/>
    <n v="24"/>
    <x v="25"/>
    <x v="24"/>
    <x v="0"/>
    <x v="0"/>
    <n v="2.0082191780821916"/>
  </r>
  <r>
    <x v="26"/>
    <x v="1"/>
    <s v="Website"/>
    <n v="31"/>
    <x v="26"/>
    <x v="25"/>
    <x v="0"/>
    <x v="0"/>
    <n v="2.0657534246575344"/>
  </r>
  <r>
    <x v="27"/>
    <x v="1"/>
    <s v="Website"/>
    <n v="44"/>
    <x v="27"/>
    <x v="26"/>
    <x v="0"/>
    <x v="0"/>
    <n v="1.021917808219178"/>
  </r>
  <r>
    <x v="28"/>
    <x v="1"/>
    <s v="Procurement"/>
    <n v="32"/>
    <x v="28"/>
    <x v="27"/>
    <x v="0"/>
    <x v="0"/>
    <n v="2.2164383561643834"/>
  </r>
  <r>
    <x v="29"/>
    <x v="1"/>
    <s v="Procurement"/>
    <n v="30"/>
    <x v="29"/>
    <x v="28"/>
    <x v="0"/>
    <x v="0"/>
    <n v="1.5287671232876712"/>
  </r>
  <r>
    <x v="30"/>
    <x v="0"/>
    <s v="Procurement"/>
    <n v="26"/>
    <x v="30"/>
    <x v="29"/>
    <x v="0"/>
    <x v="0"/>
    <n v="3.2712328767123289"/>
  </r>
  <r>
    <x v="31"/>
    <x v="1"/>
    <s v="Finance"/>
    <n v="21"/>
    <x v="31"/>
    <x v="30"/>
    <x v="0"/>
    <x v="0"/>
    <n v="3.0191780821917806"/>
  </r>
  <r>
    <x v="32"/>
    <x v="1"/>
    <s v="Procurement"/>
    <n v="28"/>
    <x v="32"/>
    <x v="31"/>
    <x v="0"/>
    <x v="0"/>
    <n v="2.1561643835616437"/>
  </r>
  <r>
    <x v="33"/>
    <x v="1"/>
    <s v="Website"/>
    <n v="25"/>
    <x v="33"/>
    <x v="32"/>
    <x v="1"/>
    <x v="0"/>
    <n v="1.9863013698630136"/>
  </r>
  <r>
    <x v="34"/>
    <x v="0"/>
    <s v="Finance"/>
    <n v="24"/>
    <x v="34"/>
    <x v="33"/>
    <x v="2"/>
    <x v="0"/>
    <n v="2.6931506849315068"/>
  </r>
  <r>
    <x v="35"/>
    <x v="0"/>
    <s v="Website"/>
    <n v="29"/>
    <x v="35"/>
    <x v="34"/>
    <x v="2"/>
    <x v="0"/>
    <n v="3.3945205479452056"/>
  </r>
  <r>
    <x v="36"/>
    <x v="1"/>
    <s v="HR"/>
    <n v="27"/>
    <x v="36"/>
    <x v="35"/>
    <x v="0"/>
    <x v="0"/>
    <n v="3.5534246575342467"/>
  </r>
  <r>
    <x v="37"/>
    <x v="0"/>
    <s v="Sales"/>
    <n v="22"/>
    <x v="37"/>
    <x v="36"/>
    <x v="1"/>
    <x v="0"/>
    <n v="2.6684931506849314"/>
  </r>
  <r>
    <x v="38"/>
    <x v="1"/>
    <s v="Procurement"/>
    <n v="36"/>
    <x v="38"/>
    <x v="37"/>
    <x v="0"/>
    <x v="0"/>
    <n v="3.6575342465753424"/>
  </r>
  <r>
    <x v="39"/>
    <x v="0"/>
    <s v="Finance"/>
    <n v="27"/>
    <x v="39"/>
    <x v="38"/>
    <x v="0"/>
    <x v="0"/>
    <n v="2.3342465753424659"/>
  </r>
  <r>
    <x v="40"/>
    <x v="0"/>
    <s v="HR"/>
    <n v="21"/>
    <x v="40"/>
    <x v="39"/>
    <x v="0"/>
    <x v="0"/>
    <n v="3.2273972602739724"/>
  </r>
  <r>
    <x v="41"/>
    <x v="1"/>
    <s v="Sales"/>
    <n v="28"/>
    <x v="41"/>
    <x v="40"/>
    <x v="0"/>
    <x v="0"/>
    <n v="2.9095890410958902"/>
  </r>
  <r>
    <x v="42"/>
    <x v="1"/>
    <s v="Finance"/>
    <n v="34"/>
    <x v="42"/>
    <x v="41"/>
    <x v="0"/>
    <x v="0"/>
    <n v="2.6328767123287671"/>
  </r>
  <r>
    <x v="43"/>
    <x v="1"/>
    <s v="Website"/>
    <n v="21"/>
    <x v="43"/>
    <x v="42"/>
    <x v="0"/>
    <x v="0"/>
    <n v="2.0246575342465754"/>
  </r>
  <r>
    <x v="44"/>
    <x v="1"/>
    <s v="Website"/>
    <n v="33"/>
    <x v="44"/>
    <x v="43"/>
    <x v="0"/>
    <x v="0"/>
    <n v="3.0273972602739727"/>
  </r>
  <r>
    <x v="45"/>
    <x v="1"/>
    <s v="Finance"/>
    <n v="34"/>
    <x v="45"/>
    <x v="44"/>
    <x v="0"/>
    <x v="0"/>
    <n v="2.0931506849315067"/>
  </r>
  <r>
    <x v="46"/>
    <x v="1"/>
    <s v="Procurement"/>
    <n v="28"/>
    <x v="46"/>
    <x v="45"/>
    <x v="0"/>
    <x v="0"/>
    <n v="2.5561643835616437"/>
  </r>
  <r>
    <x v="47"/>
    <x v="0"/>
    <s v="Procurement"/>
    <n v="21"/>
    <x v="47"/>
    <x v="46"/>
    <x v="0"/>
    <x v="0"/>
    <n v="1.8"/>
  </r>
  <r>
    <x v="48"/>
    <x v="0"/>
    <s v="Finance"/>
    <n v="27"/>
    <x v="48"/>
    <x v="47"/>
    <x v="1"/>
    <x v="0"/>
    <n v="3.2438356164383562"/>
  </r>
  <r>
    <x v="49"/>
    <x v="0"/>
    <s v="Finance"/>
    <n v="42"/>
    <x v="49"/>
    <x v="48"/>
    <x v="2"/>
    <x v="0"/>
    <n v="1.8849315068493151"/>
  </r>
  <r>
    <x v="50"/>
    <x v="1"/>
    <s v="Finance"/>
    <n v="28"/>
    <x v="50"/>
    <x v="49"/>
    <x v="0"/>
    <x v="0"/>
    <n v="3.3808219178082193"/>
  </r>
  <r>
    <x v="51"/>
    <x v="2"/>
    <s v="Website"/>
    <n v="27"/>
    <x v="51"/>
    <x v="50"/>
    <x v="1"/>
    <x v="0"/>
    <n v="3.1397260273972605"/>
  </r>
  <r>
    <x v="52"/>
    <x v="0"/>
    <s v="Procurement"/>
    <n v="30"/>
    <x v="52"/>
    <x v="51"/>
    <x v="0"/>
    <x v="0"/>
    <n v="2.0575342465753423"/>
  </r>
  <r>
    <x v="53"/>
    <x v="0"/>
    <s v="Procurement"/>
    <n v="33"/>
    <x v="53"/>
    <x v="52"/>
    <x v="0"/>
    <x v="0"/>
    <n v="3.4383561643835616"/>
  </r>
  <r>
    <x v="54"/>
    <x v="1"/>
    <s v="Finance"/>
    <n v="33"/>
    <x v="54"/>
    <x v="53"/>
    <x v="0"/>
    <x v="0"/>
    <n v="3.7041095890410958"/>
  </r>
  <r>
    <x v="55"/>
    <x v="2"/>
    <s v="Finance"/>
    <n v="30"/>
    <x v="55"/>
    <x v="54"/>
    <x v="0"/>
    <x v="0"/>
    <n v="2.2547945205479452"/>
  </r>
  <r>
    <x v="56"/>
    <x v="1"/>
    <s v="Finance"/>
    <n v="34"/>
    <x v="56"/>
    <x v="55"/>
    <x v="0"/>
    <x v="0"/>
    <n v="2.6712328767123288"/>
  </r>
  <r>
    <x v="57"/>
    <x v="0"/>
    <s v="Website"/>
    <n v="31"/>
    <x v="57"/>
    <x v="56"/>
    <x v="0"/>
    <x v="0"/>
    <n v="2.4876712328767123"/>
  </r>
  <r>
    <x v="58"/>
    <x v="1"/>
    <s v="Website"/>
    <n v="27"/>
    <x v="25"/>
    <x v="57"/>
    <x v="0"/>
    <x v="0"/>
    <n v="2.0082191780821916"/>
  </r>
  <r>
    <x v="59"/>
    <x v="1"/>
    <s v="Website"/>
    <n v="40"/>
    <x v="58"/>
    <x v="58"/>
    <x v="0"/>
    <x v="0"/>
    <n v="2.9643835616438357"/>
  </r>
  <r>
    <x v="60"/>
    <x v="1"/>
    <s v="Sales"/>
    <n v="20"/>
    <x v="59"/>
    <x v="59"/>
    <x v="2"/>
    <x v="0"/>
    <n v="2.4164383561643836"/>
  </r>
  <r>
    <x v="61"/>
    <x v="0"/>
    <s v="Sales"/>
    <n v="32"/>
    <x v="60"/>
    <x v="60"/>
    <x v="0"/>
    <x v="0"/>
    <n v="2.6164383561643834"/>
  </r>
  <r>
    <x v="62"/>
    <x v="0"/>
    <s v="Sales"/>
    <n v="28"/>
    <x v="61"/>
    <x v="61"/>
    <x v="4"/>
    <x v="0"/>
    <n v="1.6438356164383561"/>
  </r>
  <r>
    <x v="63"/>
    <x v="1"/>
    <s v="Sales"/>
    <n v="38"/>
    <x v="62"/>
    <x v="62"/>
    <x v="3"/>
    <x v="0"/>
    <n v="2.8547945205479452"/>
  </r>
  <r>
    <x v="64"/>
    <x v="0"/>
    <s v="Procurement"/>
    <n v="40"/>
    <x v="63"/>
    <x v="63"/>
    <x v="0"/>
    <x v="0"/>
    <n v="3.1616438356164385"/>
  </r>
  <r>
    <x v="65"/>
    <x v="1"/>
    <s v="Website"/>
    <n v="31"/>
    <x v="64"/>
    <x v="64"/>
    <x v="0"/>
    <x v="0"/>
    <n v="3.4904109589041097"/>
  </r>
  <r>
    <x v="66"/>
    <x v="0"/>
    <s v="Finance"/>
    <n v="36"/>
    <x v="65"/>
    <x v="65"/>
    <x v="0"/>
    <x v="0"/>
    <n v="2.9753424657534246"/>
  </r>
  <r>
    <x v="67"/>
    <x v="0"/>
    <s v="Procurement"/>
    <n v="27"/>
    <x v="66"/>
    <x v="66"/>
    <x v="4"/>
    <x v="0"/>
    <n v="2.2219178082191782"/>
  </r>
  <r>
    <x v="68"/>
    <x v="1"/>
    <s v="Finance"/>
    <n v="33"/>
    <x v="67"/>
    <x v="67"/>
    <x v="0"/>
    <x v="0"/>
    <n v="1.6739726027397259"/>
  </r>
  <r>
    <x v="69"/>
    <x v="0"/>
    <s v="Procurement"/>
    <n v="26"/>
    <x v="68"/>
    <x v="60"/>
    <x v="0"/>
    <x v="0"/>
    <n v="2.7616438356164386"/>
  </r>
  <r>
    <x v="70"/>
    <x v="0"/>
    <s v="Website"/>
    <n v="37"/>
    <x v="69"/>
    <x v="68"/>
    <x v="0"/>
    <x v="0"/>
    <n v="1.9671232876712328"/>
  </r>
  <r>
    <x v="71"/>
    <x v="1"/>
    <s v="Finance"/>
    <n v="30"/>
    <x v="70"/>
    <x v="69"/>
    <x v="2"/>
    <x v="0"/>
    <n v="2.8219178082191783"/>
  </r>
  <r>
    <x v="72"/>
    <x v="0"/>
    <s v="Website"/>
    <n v="30"/>
    <x v="71"/>
    <x v="70"/>
    <x v="0"/>
    <x v="0"/>
    <n v="3.1342465753424658"/>
  </r>
  <r>
    <x v="73"/>
    <x v="1"/>
    <s v="Finance"/>
    <n v="34"/>
    <x v="72"/>
    <x v="71"/>
    <x v="0"/>
    <x v="0"/>
    <n v="2.2136986301369861"/>
  </r>
  <r>
    <x v="74"/>
    <x v="0"/>
    <s v="Procurement"/>
    <n v="23"/>
    <x v="73"/>
    <x v="72"/>
    <x v="0"/>
    <x v="0"/>
    <n v="2.6849315068493151"/>
  </r>
  <r>
    <x v="75"/>
    <x v="1"/>
    <s v="HR"/>
    <n v="37"/>
    <x v="74"/>
    <x v="73"/>
    <x v="0"/>
    <x v="0"/>
    <n v="2.6547945205479451"/>
  </r>
  <r>
    <x v="76"/>
    <x v="1"/>
    <s v="Procurement"/>
    <n v="36"/>
    <x v="75"/>
    <x v="74"/>
    <x v="0"/>
    <x v="0"/>
    <n v="2.4383561643835616"/>
  </r>
  <r>
    <x v="77"/>
    <x v="1"/>
    <s v="Procurement"/>
    <n v="30"/>
    <x v="17"/>
    <x v="75"/>
    <x v="0"/>
    <x v="0"/>
    <n v="1.558904109589041"/>
  </r>
  <r>
    <x v="78"/>
    <x v="1"/>
    <s v="Procurement"/>
    <n v="28"/>
    <x v="76"/>
    <x v="76"/>
    <x v="0"/>
    <x v="0"/>
    <n v="2.1041095890410957"/>
  </r>
  <r>
    <x v="79"/>
    <x v="0"/>
    <s v="Procurement"/>
    <n v="30"/>
    <x v="69"/>
    <x v="77"/>
    <x v="0"/>
    <x v="0"/>
    <n v="1.9671232876712328"/>
  </r>
  <r>
    <x v="80"/>
    <x v="1"/>
    <s v="Website"/>
    <n v="29"/>
    <x v="77"/>
    <x v="78"/>
    <x v="0"/>
    <x v="0"/>
    <n v="3.8246575342465752"/>
  </r>
  <r>
    <x v="81"/>
    <x v="1"/>
    <s v="Website"/>
    <n v="24"/>
    <x v="78"/>
    <x v="79"/>
    <x v="0"/>
    <x v="0"/>
    <n v="3.4821917808219176"/>
  </r>
  <r>
    <x v="82"/>
    <x v="0"/>
    <s v="Website"/>
    <n v="20"/>
    <x v="42"/>
    <x v="80"/>
    <x v="0"/>
    <x v="0"/>
    <n v="2.6328767123287671"/>
  </r>
  <r>
    <x v="83"/>
    <x v="0"/>
    <s v="Sales"/>
    <n v="25"/>
    <x v="79"/>
    <x v="81"/>
    <x v="0"/>
    <x v="0"/>
    <n v="2.8383561643835615"/>
  </r>
  <r>
    <x v="84"/>
    <x v="1"/>
    <s v="Website"/>
    <n v="33"/>
    <x v="80"/>
    <x v="82"/>
    <x v="4"/>
    <x v="0"/>
    <n v="2.8630136986301369"/>
  </r>
  <r>
    <x v="85"/>
    <x v="0"/>
    <s v="Website"/>
    <n v="33"/>
    <x v="81"/>
    <x v="83"/>
    <x v="0"/>
    <x v="0"/>
    <n v="2.493150684931507"/>
  </r>
  <r>
    <x v="86"/>
    <x v="1"/>
    <s v="Sales"/>
    <n v="36"/>
    <x v="82"/>
    <x v="84"/>
    <x v="0"/>
    <x v="0"/>
    <n v="2.5342465753424657"/>
  </r>
  <r>
    <x v="87"/>
    <x v="0"/>
    <s v="Procurement"/>
    <n v="19"/>
    <x v="83"/>
    <x v="85"/>
    <x v="0"/>
    <x v="0"/>
    <n v="3.1232876712328768"/>
  </r>
  <r>
    <x v="88"/>
    <x v="0"/>
    <s v="Procurement"/>
    <n v="46"/>
    <x v="84"/>
    <x v="86"/>
    <x v="0"/>
    <x v="0"/>
    <n v="1.810958904109589"/>
  </r>
  <r>
    <x v="89"/>
    <x v="0"/>
    <s v="Finance"/>
    <n v="33"/>
    <x v="85"/>
    <x v="87"/>
    <x v="0"/>
    <x v="0"/>
    <n v="3.2246575342465755"/>
  </r>
  <r>
    <x v="90"/>
    <x v="0"/>
    <s v="Procurement"/>
    <n v="33"/>
    <x v="69"/>
    <x v="88"/>
    <x v="1"/>
    <x v="0"/>
    <n v="1.9671232876712328"/>
  </r>
  <r>
    <x v="91"/>
    <x v="1"/>
    <s v="Website"/>
    <n v="33"/>
    <x v="86"/>
    <x v="89"/>
    <x v="0"/>
    <x v="0"/>
    <n v="3.3671232876712329"/>
  </r>
  <r>
    <x v="92"/>
    <x v="0"/>
    <s v="Sales"/>
    <n v="22"/>
    <x v="87"/>
    <x v="36"/>
    <x v="1"/>
    <x v="1"/>
    <n v="2.4986301369863013"/>
  </r>
  <r>
    <x v="93"/>
    <x v="0"/>
    <s v="Procurement"/>
    <n v="46"/>
    <x v="61"/>
    <x v="86"/>
    <x v="0"/>
    <x v="1"/>
    <n v="1.6438356164383561"/>
  </r>
  <r>
    <x v="94"/>
    <x v="1"/>
    <s v="Sales"/>
    <n v="28"/>
    <x v="88"/>
    <x v="40"/>
    <x v="0"/>
    <x v="1"/>
    <n v="2.7424657534246575"/>
  </r>
  <r>
    <x v="95"/>
    <x v="2"/>
    <s v="Finance"/>
    <n v="37"/>
    <x v="89"/>
    <x v="4"/>
    <x v="2"/>
    <x v="1"/>
    <n v="3.3205479452054796"/>
  </r>
  <r>
    <x v="96"/>
    <x v="0"/>
    <s v="Sales"/>
    <n v="32"/>
    <x v="90"/>
    <x v="60"/>
    <x v="0"/>
    <x v="1"/>
    <n v="2.4465753424657533"/>
  </r>
  <r>
    <x v="97"/>
    <x v="1"/>
    <s v="Procurement"/>
    <n v="30"/>
    <x v="91"/>
    <x v="28"/>
    <x v="0"/>
    <x v="1"/>
    <n v="1.3616438356164384"/>
  </r>
  <r>
    <x v="98"/>
    <x v="0"/>
    <s v="Procurement"/>
    <n v="33"/>
    <x v="47"/>
    <x v="88"/>
    <x v="1"/>
    <x v="1"/>
    <n v="1.8"/>
  </r>
  <r>
    <x v="99"/>
    <x v="1"/>
    <s v="Website"/>
    <n v="24"/>
    <x v="92"/>
    <x v="79"/>
    <x v="0"/>
    <x v="1"/>
    <n v="3.3150684931506849"/>
  </r>
  <r>
    <x v="100"/>
    <x v="0"/>
    <s v="Website"/>
    <n v="33"/>
    <x v="93"/>
    <x v="83"/>
    <x v="0"/>
    <x v="1"/>
    <n v="2.3260273972602739"/>
  </r>
  <r>
    <x v="101"/>
    <x v="1"/>
    <s v="HR"/>
    <n v="27"/>
    <x v="0"/>
    <x v="35"/>
    <x v="0"/>
    <x v="1"/>
    <n v="3.3863013698630136"/>
  </r>
  <r>
    <x v="102"/>
    <x v="0"/>
    <s v="Website"/>
    <n v="29"/>
    <x v="40"/>
    <x v="34"/>
    <x v="2"/>
    <x v="1"/>
    <n v="3.2273972602739724"/>
  </r>
  <r>
    <x v="103"/>
    <x v="0"/>
    <s v="Sales"/>
    <n v="25"/>
    <x v="56"/>
    <x v="81"/>
    <x v="0"/>
    <x v="1"/>
    <n v="2.6712328767123288"/>
  </r>
  <r>
    <x v="104"/>
    <x v="0"/>
    <s v="Website"/>
    <n v="37"/>
    <x v="47"/>
    <x v="68"/>
    <x v="0"/>
    <x v="1"/>
    <n v="1.8"/>
  </r>
  <r>
    <x v="105"/>
    <x v="0"/>
    <s v="Website"/>
    <n v="20"/>
    <x v="94"/>
    <x v="80"/>
    <x v="0"/>
    <x v="1"/>
    <n v="2.463013698630137"/>
  </r>
  <r>
    <x v="106"/>
    <x v="1"/>
    <s v="Website"/>
    <n v="32"/>
    <x v="95"/>
    <x v="1"/>
    <x v="1"/>
    <x v="1"/>
    <n v="2.7506849315068491"/>
  </r>
  <r>
    <x v="107"/>
    <x v="0"/>
    <s v="Procurement"/>
    <n v="40"/>
    <x v="96"/>
    <x v="63"/>
    <x v="0"/>
    <x v="1"/>
    <n v="3"/>
  </r>
  <r>
    <x v="108"/>
    <x v="0"/>
    <s v="Procurement"/>
    <n v="21"/>
    <x v="97"/>
    <x v="13"/>
    <x v="0"/>
    <x v="1"/>
    <n v="3.4356164383561643"/>
  </r>
  <r>
    <x v="109"/>
    <x v="0"/>
    <s v="Procurement"/>
    <n v="21"/>
    <x v="98"/>
    <x v="46"/>
    <x v="0"/>
    <x v="1"/>
    <n v="1.6328767123287671"/>
  </r>
  <r>
    <x v="110"/>
    <x v="1"/>
    <s v="Website"/>
    <n v="31"/>
    <x v="99"/>
    <x v="64"/>
    <x v="0"/>
    <x v="1"/>
    <n v="3.3232876712328765"/>
  </r>
  <r>
    <x v="111"/>
    <x v="0"/>
    <s v="HR"/>
    <n v="21"/>
    <x v="100"/>
    <x v="39"/>
    <x v="0"/>
    <x v="1"/>
    <n v="3.0575342465753423"/>
  </r>
  <r>
    <x v="112"/>
    <x v="1"/>
    <s v="Finance"/>
    <n v="34"/>
    <x v="101"/>
    <x v="44"/>
    <x v="0"/>
    <x v="1"/>
    <n v="1.9315068493150684"/>
  </r>
  <r>
    <x v="113"/>
    <x v="1"/>
    <s v="Finance"/>
    <n v="30"/>
    <x v="74"/>
    <x v="69"/>
    <x v="2"/>
    <x v="1"/>
    <n v="2.6547945205479451"/>
  </r>
  <r>
    <x v="114"/>
    <x v="1"/>
    <s v="Website"/>
    <n v="31"/>
    <x v="2"/>
    <x v="25"/>
    <x v="0"/>
    <x v="1"/>
    <n v="1.904109589041096"/>
  </r>
  <r>
    <x v="115"/>
    <x v="0"/>
    <s v="Finance"/>
    <n v="27"/>
    <x v="102"/>
    <x v="38"/>
    <x v="0"/>
    <x v="1"/>
    <n v="2.1671232876712327"/>
  </r>
  <r>
    <x v="116"/>
    <x v="2"/>
    <s v="Finance"/>
    <n v="30"/>
    <x v="103"/>
    <x v="54"/>
    <x v="0"/>
    <x v="1"/>
    <n v="2.0849315068493151"/>
  </r>
  <r>
    <x v="117"/>
    <x v="1"/>
    <s v="Procurement"/>
    <n v="42"/>
    <x v="104"/>
    <x v="22"/>
    <x v="3"/>
    <x v="1"/>
    <n v="1.5863013698630137"/>
  </r>
  <r>
    <x v="118"/>
    <x v="1"/>
    <s v="Website"/>
    <n v="40"/>
    <x v="105"/>
    <x v="58"/>
    <x v="0"/>
    <x v="1"/>
    <n v="2.7972602739726029"/>
  </r>
  <r>
    <x v="119"/>
    <x v="1"/>
    <s v="Website"/>
    <n v="29"/>
    <x v="38"/>
    <x v="78"/>
    <x v="0"/>
    <x v="1"/>
    <n v="3.6575342465753424"/>
  </r>
  <r>
    <x v="120"/>
    <x v="1"/>
    <s v="Finance"/>
    <n v="28"/>
    <x v="106"/>
    <x v="49"/>
    <x v="0"/>
    <x v="1"/>
    <n v="3.2136986301369861"/>
  </r>
  <r>
    <x v="121"/>
    <x v="1"/>
    <s v="Finance"/>
    <n v="34"/>
    <x v="107"/>
    <x v="71"/>
    <x v="0"/>
    <x v="1"/>
    <n v="2.043835616438356"/>
  </r>
  <r>
    <x v="122"/>
    <x v="1"/>
    <s v="Website"/>
    <n v="33"/>
    <x v="108"/>
    <x v="82"/>
    <x v="4"/>
    <x v="1"/>
    <n v="2.6958904109589041"/>
  </r>
  <r>
    <x v="123"/>
    <x v="0"/>
    <s v="Procurement"/>
    <n v="33"/>
    <x v="30"/>
    <x v="52"/>
    <x v="0"/>
    <x v="1"/>
    <n v="3.2712328767123289"/>
  </r>
  <r>
    <x v="124"/>
    <x v="1"/>
    <s v="Sales"/>
    <n v="36"/>
    <x v="109"/>
    <x v="84"/>
    <x v="0"/>
    <x v="1"/>
    <n v="2.3671232876712329"/>
  </r>
  <r>
    <x v="125"/>
    <x v="0"/>
    <s v="Procurement"/>
    <n v="25"/>
    <x v="110"/>
    <x v="9"/>
    <x v="1"/>
    <x v="1"/>
    <n v="1.7315068493150685"/>
  </r>
  <r>
    <x v="126"/>
    <x v="1"/>
    <s v="Sales"/>
    <n v="34"/>
    <x v="111"/>
    <x v="14"/>
    <x v="2"/>
    <x v="1"/>
    <n v="1.7452054794520548"/>
  </r>
  <r>
    <x v="127"/>
    <x v="1"/>
    <s v="Procurement"/>
    <n v="28"/>
    <x v="112"/>
    <x v="31"/>
    <x v="0"/>
    <x v="1"/>
    <n v="1.9945205479452055"/>
  </r>
  <r>
    <x v="128"/>
    <x v="1"/>
    <s v="Website"/>
    <n v="33"/>
    <x v="113"/>
    <x v="89"/>
    <x v="0"/>
    <x v="1"/>
    <n v="3.2"/>
  </r>
  <r>
    <x v="129"/>
    <x v="0"/>
    <s v="Procurement"/>
    <n v="31"/>
    <x v="114"/>
    <x v="2"/>
    <x v="0"/>
    <x v="1"/>
    <n v="1.736986301369863"/>
  </r>
  <r>
    <x v="130"/>
    <x v="0"/>
    <s v="Website"/>
    <n v="31"/>
    <x v="115"/>
    <x v="56"/>
    <x v="0"/>
    <x v="1"/>
    <n v="2.3205479452054796"/>
  </r>
  <r>
    <x v="131"/>
    <x v="0"/>
    <s v="Finance"/>
    <n v="24"/>
    <x v="116"/>
    <x v="33"/>
    <x v="2"/>
    <x v="1"/>
    <n v="2.526027397260274"/>
  </r>
  <r>
    <x v="132"/>
    <x v="1"/>
    <s v="Procurement"/>
    <n v="36"/>
    <x v="117"/>
    <x v="74"/>
    <x v="0"/>
    <x v="1"/>
    <n v="2.2712328767123289"/>
  </r>
  <r>
    <x v="133"/>
    <x v="1"/>
    <s v="Finance"/>
    <n v="33"/>
    <x v="118"/>
    <x v="67"/>
    <x v="0"/>
    <x v="1"/>
    <n v="1.5041095890410958"/>
  </r>
  <r>
    <x v="134"/>
    <x v="1"/>
    <s v="Website"/>
    <n v="27"/>
    <x v="119"/>
    <x v="57"/>
    <x v="0"/>
    <x v="1"/>
    <n v="1.8410958904109589"/>
  </r>
  <r>
    <x v="135"/>
    <x v="1"/>
    <s v="Finance"/>
    <n v="34"/>
    <x v="120"/>
    <x v="55"/>
    <x v="0"/>
    <x v="1"/>
    <n v="2.5013698630136987"/>
  </r>
  <r>
    <x v="136"/>
    <x v="0"/>
    <s v="Website"/>
    <n v="20"/>
    <x v="121"/>
    <x v="0"/>
    <x v="0"/>
    <x v="1"/>
    <n v="3.2191780821917808"/>
  </r>
  <r>
    <x v="137"/>
    <x v="0"/>
    <s v="Procurement"/>
    <n v="20"/>
    <x v="122"/>
    <x v="17"/>
    <x v="0"/>
    <x v="1"/>
    <n v="1.6821917808219178"/>
  </r>
  <r>
    <x v="138"/>
    <x v="1"/>
    <s v="Sales"/>
    <n v="20"/>
    <x v="123"/>
    <x v="59"/>
    <x v="2"/>
    <x v="1"/>
    <n v="2.2493150684931509"/>
  </r>
  <r>
    <x v="139"/>
    <x v="1"/>
    <s v="Website"/>
    <n v="25"/>
    <x v="124"/>
    <x v="32"/>
    <x v="1"/>
    <x v="1"/>
    <n v="1.8191780821917809"/>
  </r>
  <r>
    <x v="140"/>
    <x v="0"/>
    <s v="Procurement"/>
    <n v="19"/>
    <x v="21"/>
    <x v="85"/>
    <x v="0"/>
    <x v="1"/>
    <n v="2.9616438356164383"/>
  </r>
  <r>
    <x v="141"/>
    <x v="0"/>
    <s v="Website"/>
    <n v="36"/>
    <x v="125"/>
    <x v="15"/>
    <x v="0"/>
    <x v="1"/>
    <n v="3.6684931506849314"/>
  </r>
  <r>
    <x v="142"/>
    <x v="0"/>
    <s v="Finance"/>
    <n v="28"/>
    <x v="126"/>
    <x v="12"/>
    <x v="1"/>
    <x v="1"/>
    <n v="3.6082191780821917"/>
  </r>
  <r>
    <x v="143"/>
    <x v="1"/>
    <s v="HR"/>
    <n v="32"/>
    <x v="127"/>
    <x v="3"/>
    <x v="0"/>
    <x v="1"/>
    <n v="2.6246575342465754"/>
  </r>
  <r>
    <x v="144"/>
    <x v="1"/>
    <s v="Procurement"/>
    <n v="36"/>
    <x v="4"/>
    <x v="37"/>
    <x v="0"/>
    <x v="1"/>
    <n v="3.4876712328767123"/>
  </r>
  <r>
    <x v="145"/>
    <x v="0"/>
    <s v="Website"/>
    <n v="30"/>
    <x v="128"/>
    <x v="16"/>
    <x v="0"/>
    <x v="1"/>
    <n v="1.3917808219178083"/>
  </r>
  <r>
    <x v="146"/>
    <x v="0"/>
    <s v="Finance"/>
    <n v="36"/>
    <x v="129"/>
    <x v="65"/>
    <x v="0"/>
    <x v="1"/>
    <n v="2.8082191780821919"/>
  </r>
  <r>
    <x v="147"/>
    <x v="1"/>
    <s v="Sales"/>
    <n v="38"/>
    <x v="130"/>
    <x v="62"/>
    <x v="3"/>
    <x v="1"/>
    <n v="2.6876712328767125"/>
  </r>
  <r>
    <x v="148"/>
    <x v="0"/>
    <s v="Procurement"/>
    <n v="27"/>
    <x v="131"/>
    <x v="66"/>
    <x v="4"/>
    <x v="1"/>
    <n v="2.0520547945205481"/>
  </r>
  <r>
    <x v="149"/>
    <x v="0"/>
    <s v="Website"/>
    <n v="30"/>
    <x v="132"/>
    <x v="70"/>
    <x v="0"/>
    <x v="1"/>
    <n v="2.9726027397260273"/>
  </r>
  <r>
    <x v="150"/>
    <x v="1"/>
    <s v="HR"/>
    <n v="37"/>
    <x v="133"/>
    <x v="73"/>
    <x v="0"/>
    <x v="1"/>
    <n v="2.484931506849315"/>
  </r>
  <r>
    <x v="151"/>
    <x v="1"/>
    <s v="Procurement"/>
    <n v="22"/>
    <x v="57"/>
    <x v="18"/>
    <x v="1"/>
    <x v="1"/>
    <n v="2.4876712328767123"/>
  </r>
  <r>
    <x v="152"/>
    <x v="1"/>
    <s v="Website"/>
    <n v="43"/>
    <x v="134"/>
    <x v="26"/>
    <x v="0"/>
    <x v="1"/>
    <n v="0.8575342465753425"/>
  </r>
  <r>
    <x v="153"/>
    <x v="2"/>
    <s v="Website"/>
    <n v="32"/>
    <x v="135"/>
    <x v="7"/>
    <x v="0"/>
    <x v="1"/>
    <n v="1.6"/>
  </r>
  <r>
    <x v="154"/>
    <x v="1"/>
    <s v="Procurement"/>
    <n v="28"/>
    <x v="136"/>
    <x v="45"/>
    <x v="0"/>
    <x v="1"/>
    <n v="2.3890410958904109"/>
  </r>
  <r>
    <x v="155"/>
    <x v="0"/>
    <s v="Sales"/>
    <n v="27"/>
    <x v="137"/>
    <x v="19"/>
    <x v="0"/>
    <x v="1"/>
    <n v="3.3534246575342466"/>
  </r>
  <r>
    <x v="156"/>
    <x v="2"/>
    <s v="Website"/>
    <n v="26"/>
    <x v="138"/>
    <x v="50"/>
    <x v="1"/>
    <x v="1"/>
    <n v="2.978082191780822"/>
  </r>
  <r>
    <x v="157"/>
    <x v="1"/>
    <s v="Sales"/>
    <n v="38"/>
    <x v="139"/>
    <x v="5"/>
    <x v="1"/>
    <x v="1"/>
    <n v="2.8191780821917809"/>
  </r>
  <r>
    <x v="158"/>
    <x v="1"/>
    <s v="Sales"/>
    <n v="25"/>
    <x v="140"/>
    <x v="6"/>
    <x v="0"/>
    <x v="1"/>
    <n v="3.1589041095890411"/>
  </r>
  <r>
    <x v="159"/>
    <x v="1"/>
    <s v="Finance"/>
    <n v="21"/>
    <x v="141"/>
    <x v="30"/>
    <x v="0"/>
    <x v="1"/>
    <n v="2.8520547945205479"/>
  </r>
  <r>
    <x v="160"/>
    <x v="0"/>
    <s v="Procurement"/>
    <n v="26"/>
    <x v="142"/>
    <x v="29"/>
    <x v="0"/>
    <x v="1"/>
    <n v="3.1041095890410957"/>
  </r>
  <r>
    <x v="161"/>
    <x v="0"/>
    <s v="Procurement"/>
    <n v="30"/>
    <x v="24"/>
    <x v="51"/>
    <x v="0"/>
    <x v="1"/>
    <n v="1.8958904109589041"/>
  </r>
  <r>
    <x v="162"/>
    <x v="1"/>
    <s v="Procurement"/>
    <n v="28"/>
    <x v="143"/>
    <x v="76"/>
    <x v="0"/>
    <x v="1"/>
    <n v="1.9424657534246574"/>
  </r>
  <r>
    <x v="163"/>
    <x v="0"/>
    <s v="Website"/>
    <n v="37"/>
    <x v="144"/>
    <x v="20"/>
    <x v="2"/>
    <x v="1"/>
    <n v="2.7945205479452055"/>
  </r>
  <r>
    <x v="164"/>
    <x v="0"/>
    <s v="Website"/>
    <n v="24"/>
    <x v="119"/>
    <x v="24"/>
    <x v="0"/>
    <x v="1"/>
    <n v="1.8410958904109589"/>
  </r>
  <r>
    <x v="165"/>
    <x v="1"/>
    <s v="Procurement"/>
    <n v="30"/>
    <x v="128"/>
    <x v="75"/>
    <x v="0"/>
    <x v="1"/>
    <n v="1.3917808219178083"/>
  </r>
  <r>
    <x v="166"/>
    <x v="1"/>
    <s v="Website"/>
    <n v="21"/>
    <x v="145"/>
    <x v="42"/>
    <x v="0"/>
    <x v="1"/>
    <n v="1.8630136986301369"/>
  </r>
  <r>
    <x v="167"/>
    <x v="0"/>
    <s v="Procurement"/>
    <n v="23"/>
    <x v="146"/>
    <x v="72"/>
    <x v="0"/>
    <x v="1"/>
    <n v="2.515068493150685"/>
  </r>
  <r>
    <x v="168"/>
    <x v="0"/>
    <s v="Procurement"/>
    <n v="35"/>
    <x v="147"/>
    <x v="23"/>
    <x v="0"/>
    <x v="1"/>
    <n v="1.7287671232876711"/>
  </r>
  <r>
    <x v="169"/>
    <x v="0"/>
    <s v="Finance"/>
    <n v="27"/>
    <x v="148"/>
    <x v="47"/>
    <x v="1"/>
    <x v="1"/>
    <n v="3.0739726027397261"/>
  </r>
  <r>
    <x v="170"/>
    <x v="0"/>
    <s v="Sales"/>
    <n v="43"/>
    <x v="149"/>
    <x v="21"/>
    <x v="0"/>
    <x v="1"/>
    <n v="2.021917808219178"/>
  </r>
  <r>
    <x v="171"/>
    <x v="1"/>
    <s v="Website"/>
    <n v="40"/>
    <x v="150"/>
    <x v="10"/>
    <x v="0"/>
    <x v="1"/>
    <n v="2.6767123287671235"/>
  </r>
  <r>
    <x v="172"/>
    <x v="0"/>
    <s v="Finance"/>
    <n v="30"/>
    <x v="151"/>
    <x v="11"/>
    <x v="0"/>
    <x v="1"/>
    <n v="2.0602739726027397"/>
  </r>
  <r>
    <x v="173"/>
    <x v="1"/>
    <s v="Finance"/>
    <n v="34"/>
    <x v="94"/>
    <x v="41"/>
    <x v="0"/>
    <x v="1"/>
    <n v="2.463013698630137"/>
  </r>
  <r>
    <x v="174"/>
    <x v="0"/>
    <s v="Sales"/>
    <n v="28"/>
    <x v="152"/>
    <x v="61"/>
    <x v="4"/>
    <x v="1"/>
    <n v="1.473972602739726"/>
  </r>
  <r>
    <x v="175"/>
    <x v="0"/>
    <s v="Finance"/>
    <n v="33"/>
    <x v="153"/>
    <x v="87"/>
    <x v="0"/>
    <x v="1"/>
    <n v="3.0547945205479454"/>
  </r>
  <r>
    <x v="176"/>
    <x v="1"/>
    <s v="Finance"/>
    <n v="33"/>
    <x v="154"/>
    <x v="53"/>
    <x v="0"/>
    <x v="1"/>
    <n v="3.536986301369863"/>
  </r>
  <r>
    <x v="177"/>
    <x v="1"/>
    <s v="Procurement"/>
    <n v="32"/>
    <x v="155"/>
    <x v="27"/>
    <x v="0"/>
    <x v="1"/>
    <n v="2.0465753424657533"/>
  </r>
  <r>
    <x v="178"/>
    <x v="1"/>
    <s v="Website"/>
    <n v="33"/>
    <x v="156"/>
    <x v="43"/>
    <x v="0"/>
    <x v="1"/>
    <n v="2.8657534246575342"/>
  </r>
  <r>
    <x v="179"/>
    <x v="0"/>
    <s v="Sales"/>
    <n v="33"/>
    <x v="157"/>
    <x v="8"/>
    <x v="0"/>
    <x v="1"/>
    <n v="2.6657534246575341"/>
  </r>
  <r>
    <x v="180"/>
    <x v="0"/>
    <s v="Procurement"/>
    <n v="30"/>
    <x v="47"/>
    <x v="77"/>
    <x v="0"/>
    <x v="1"/>
    <n v="1.8"/>
  </r>
  <r>
    <x v="181"/>
    <x v="0"/>
    <s v="Finance"/>
    <n v="42"/>
    <x v="158"/>
    <x v="48"/>
    <x v="2"/>
    <x v="1"/>
    <n v="1.7178082191780821"/>
  </r>
  <r>
    <x v="182"/>
    <x v="0"/>
    <s v="Procurement"/>
    <n v="26"/>
    <x v="159"/>
    <x v="60"/>
    <x v="0"/>
    <x v="1"/>
    <n v="2.59452054794520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48667-B599-492B-9A47-0453A8C05D8A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:C8" firstHeaderRow="1" firstDataRow="2" firstDataCol="1"/>
  <pivotFields count="12">
    <pivotField dataField="1" compact="0" outline="0" showAll="0">
      <items count="184">
        <item x="83"/>
        <item x="134"/>
        <item x="31"/>
        <item x="13"/>
        <item x="132"/>
        <item x="155"/>
        <item x="57"/>
        <item x="93"/>
        <item x="25"/>
        <item x="149"/>
        <item x="36"/>
        <item x="41"/>
        <item x="168"/>
        <item x="12"/>
        <item x="89"/>
        <item x="84"/>
        <item x="14"/>
        <item x="117"/>
        <item x="64"/>
        <item x="146"/>
        <item x="95"/>
        <item x="127"/>
        <item x="102"/>
        <item x="120"/>
        <item x="33"/>
        <item x="170"/>
        <item x="114"/>
        <item x="122"/>
        <item x="171"/>
        <item x="49"/>
        <item x="162"/>
        <item x="163"/>
        <item x="69"/>
        <item x="164"/>
        <item x="172"/>
        <item x="177"/>
        <item x="116"/>
        <item x="9"/>
        <item x="15"/>
        <item x="0"/>
        <item x="56"/>
        <item x="160"/>
        <item x="156"/>
        <item x="60"/>
        <item x="38"/>
        <item x="110"/>
        <item x="174"/>
        <item x="129"/>
        <item x="180"/>
        <item x="178"/>
        <item x="169"/>
        <item x="98"/>
        <item x="115"/>
        <item x="101"/>
        <item x="143"/>
        <item x="81"/>
        <item x="21"/>
        <item x="61"/>
        <item x="179"/>
        <item x="59"/>
        <item x="124"/>
        <item x="166"/>
        <item x="34"/>
        <item x="130"/>
        <item x="97"/>
        <item x="16"/>
        <item x="44"/>
        <item x="158"/>
        <item x="165"/>
        <item x="96"/>
        <item x="82"/>
        <item x="113"/>
        <item x="138"/>
        <item x="67"/>
        <item x="50"/>
        <item x="65"/>
        <item x="70"/>
        <item x="142"/>
        <item x="154"/>
        <item x="121"/>
        <item x="105"/>
        <item x="75"/>
        <item x="48"/>
        <item x="71"/>
        <item x="173"/>
        <item x="51"/>
        <item x="106"/>
        <item x="103"/>
        <item x="131"/>
        <item x="109"/>
        <item x="137"/>
        <item x="54"/>
        <item x="167"/>
        <item x="37"/>
        <item x="45"/>
        <item x="66"/>
        <item x="58"/>
        <item x="73"/>
        <item x="135"/>
        <item x="140"/>
        <item x="92"/>
        <item x="125"/>
        <item x="153"/>
        <item x="3"/>
        <item x="68"/>
        <item x="148"/>
        <item x="79"/>
        <item x="29"/>
        <item x="161"/>
        <item x="10"/>
        <item x="52"/>
        <item x="159"/>
        <item x="118"/>
        <item x="5"/>
        <item x="11"/>
        <item x="136"/>
        <item x="104"/>
        <item x="175"/>
        <item x="145"/>
        <item x="23"/>
        <item x="35"/>
        <item x="119"/>
        <item x="112"/>
        <item x="157"/>
        <item x="108"/>
        <item x="90"/>
        <item x="85"/>
        <item x="26"/>
        <item x="28"/>
        <item x="6"/>
        <item x="147"/>
        <item x="72"/>
        <item x="27"/>
        <item x="88"/>
        <item x="123"/>
        <item x="7"/>
        <item x="62"/>
        <item x="76"/>
        <item x="74"/>
        <item x="4"/>
        <item x="40"/>
        <item x="20"/>
        <item x="53"/>
        <item x="77"/>
        <item x="78"/>
        <item x="2"/>
        <item x="63"/>
        <item x="111"/>
        <item x="47"/>
        <item x="181"/>
        <item x="17"/>
        <item x="46"/>
        <item x="30"/>
        <item x="24"/>
        <item x="19"/>
        <item x="43"/>
        <item x="86"/>
        <item x="133"/>
        <item x="107"/>
        <item x="80"/>
        <item x="91"/>
        <item x="42"/>
        <item x="94"/>
        <item x="141"/>
        <item x="176"/>
        <item x="128"/>
        <item x="144"/>
        <item x="18"/>
        <item x="55"/>
        <item x="150"/>
        <item x="139"/>
        <item x="39"/>
        <item x="32"/>
        <item x="99"/>
        <item x="87"/>
        <item x="126"/>
        <item x="151"/>
        <item x="22"/>
        <item x="100"/>
        <item x="152"/>
        <item x="1"/>
        <item x="8"/>
        <item x="182"/>
        <item t="default"/>
      </items>
    </pivotField>
    <pivotField axis="axisCol" compact="0" outline="0" showAll="0">
      <items count="4">
        <item x="1"/>
        <item x="0"/>
        <item h="1" x="2"/>
        <item t="default"/>
      </items>
    </pivotField>
    <pivotField compact="0" outline="0" showAll="0"/>
    <pivotField dataField="1" compact="0" outline="0" showAll="0"/>
    <pivotField compact="0" numFmtId="14" outline="0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dataField="1" compact="0" outline="0" showAll="0"/>
    <pivotField compact="0" outline="0" showAll="0"/>
    <pivotField compact="0" outline="0" showAll="0">
      <items count="3">
        <item h="1" x="0"/>
        <item x="1"/>
        <item t="default"/>
      </items>
    </pivotField>
    <pivotField dataField="1" compact="0" numFmtId="2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2">
    <i>
      <x/>
    </i>
    <i>
      <x v="1"/>
    </i>
  </colItems>
  <dataFields count="4">
    <dataField name="Count of Name" fld="0" subtotal="count" baseField="0" baseItem="0"/>
    <dataField name="Average of Age" fld="3" subtotal="average" baseField="0" baseItem="0"/>
    <dataField name="Average of Salary" fld="5" subtotal="average" baseField="0" baseItem="0" numFmtId="2"/>
    <dataField name="Average of Tenure (Year)" fld="8" subtotal="average" baseField="0" baseItem="0" numFmtId="2"/>
  </dataFields>
  <formats count="5">
    <format dxfId="30">
      <pivotArea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format>
    <format dxfId="29">
      <pivotArea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format>
    <format dxfId="28">
      <pivotArea field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7">
      <pivotArea outline="0" fieldPosition="0">
        <references count="1">
          <reference field="4294967294" count="1" selected="0">
            <x v="3"/>
          </reference>
        </references>
      </pivotArea>
    </format>
    <format dxfId="26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E5F81-82AB-4831-BD3D-03BCFEA053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D9" firstHeaderRow="0" firstDataRow="1" firstDataCol="1"/>
  <pivotFields count="12">
    <pivotField compact="0" outline="0" showAll="0"/>
    <pivotField dataField="1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numFmtId="14" outline="0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dataField="1" compact="0" outline="0" showAll="0">
      <items count="91">
        <item x="42"/>
        <item x="78"/>
        <item x="21"/>
        <item x="13"/>
        <item x="23"/>
        <item x="27"/>
        <item x="64"/>
        <item x="61"/>
        <item x="1"/>
        <item x="3"/>
        <item x="29"/>
        <item x="12"/>
        <item x="88"/>
        <item x="56"/>
        <item x="38"/>
        <item x="14"/>
        <item x="33"/>
        <item x="40"/>
        <item x="60"/>
        <item x="83"/>
        <item x="19"/>
        <item x="5"/>
        <item x="46"/>
        <item x="25"/>
        <item x="44"/>
        <item x="85"/>
        <item x="87"/>
        <item x="71"/>
        <item x="51"/>
        <item x="79"/>
        <item x="54"/>
        <item x="53"/>
        <item x="81"/>
        <item x="30"/>
        <item x="69"/>
        <item x="77"/>
        <item x="59"/>
        <item x="68"/>
        <item x="70"/>
        <item x="16"/>
        <item x="48"/>
        <item x="86"/>
        <item x="65"/>
        <item x="8"/>
        <item x="22"/>
        <item x="43"/>
        <item x="82"/>
        <item x="39"/>
        <item x="49"/>
        <item x="18"/>
        <item x="74"/>
        <item x="84"/>
        <item x="17"/>
        <item x="32"/>
        <item x="57"/>
        <item x="41"/>
        <item x="67"/>
        <item x="58"/>
        <item x="20"/>
        <item x="50"/>
        <item x="7"/>
        <item x="47"/>
        <item x="55"/>
        <item x="6"/>
        <item x="89"/>
        <item x="11"/>
        <item x="63"/>
        <item x="31"/>
        <item x="24"/>
        <item x="2"/>
        <item x="76"/>
        <item x="10"/>
        <item x="45"/>
        <item x="72"/>
        <item x="80"/>
        <item x="62"/>
        <item x="9"/>
        <item x="34"/>
        <item x="28"/>
        <item x="0"/>
        <item x="36"/>
        <item x="66"/>
        <item x="75"/>
        <item x="26"/>
        <item x="37"/>
        <item x="4"/>
        <item x="52"/>
        <item x="73"/>
        <item x="15"/>
        <item x="35"/>
        <item t="default"/>
      </items>
    </pivotField>
    <pivotField axis="axisRow" compact="0" outline="0" showAll="0">
      <items count="6">
        <item x="3"/>
        <item x="1"/>
        <item x="0"/>
        <item x="2"/>
        <item x="4"/>
        <item t="default"/>
      </items>
    </pivotField>
    <pivotField compact="0" outline="0" showAll="0"/>
    <pivotField compact="0" numFmtId="2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1" subtotal="count" baseField="0" baseItem="0" numFmtId="1"/>
    <dataField name="Average of Salary" fld="5" subtotal="average" baseField="0" baseItem="0" numFmtId="165"/>
  </dataFields>
  <formats count="9">
    <format dxfId="18">
      <pivotArea outline="0" collapsedLevelsAreSubtotals="1" fieldPosition="0"/>
    </format>
    <format dxfId="17">
      <pivotArea outline="0" fieldPosition="0">
        <references count="1">
          <reference field="4294967294" count="1" selected="0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6" type="button" dataOnly="0" labelOnly="1" outline="0" axis="axisRow" fieldPosition="0"/>
    </format>
    <format dxfId="12">
      <pivotArea dataOnly="0" labelOnly="1" outline="0" fieldPosition="0">
        <references count="1">
          <reference field="6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DBF46-58B5-4AC8-86BE-148F1D7B4E7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20:D57" firstHeaderRow="1" firstDataRow="1" firstDataCol="2"/>
  <pivotFields count="12"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61">
        <item x="16"/>
        <item x="77"/>
        <item x="12"/>
        <item x="54"/>
        <item x="125"/>
        <item x="38"/>
        <item x="126"/>
        <item x="13"/>
        <item x="36"/>
        <item x="154"/>
        <item x="20"/>
        <item x="64"/>
        <item x="4"/>
        <item x="78"/>
        <item x="53"/>
        <item x="97"/>
        <item x="35"/>
        <item x="0"/>
        <item x="50"/>
        <item x="86"/>
        <item x="137"/>
        <item x="6"/>
        <item x="99"/>
        <item x="89"/>
        <item x="92"/>
        <item x="30"/>
        <item x="48"/>
        <item x="40"/>
        <item x="85"/>
        <item x="121"/>
        <item x="106"/>
        <item x="113"/>
        <item x="63"/>
        <item x="140"/>
        <item x="51"/>
        <item x="71"/>
        <item x="83"/>
        <item x="142"/>
        <item x="148"/>
        <item x="100"/>
        <item x="153"/>
        <item x="44"/>
        <item x="31"/>
        <item x="96"/>
        <item x="5"/>
        <item x="138"/>
        <item x="65"/>
        <item x="132"/>
        <item x="58"/>
        <item x="21"/>
        <item x="1"/>
        <item x="41"/>
        <item x="156"/>
        <item x="80"/>
        <item x="62"/>
        <item x="141"/>
        <item x="10"/>
        <item x="79"/>
        <item x="8"/>
        <item x="70"/>
        <item x="139"/>
        <item x="129"/>
        <item x="105"/>
        <item x="144"/>
        <item x="3"/>
        <item x="68"/>
        <item x="95"/>
        <item x="88"/>
        <item x="108"/>
        <item x="34"/>
        <item x="130"/>
        <item x="73"/>
        <item x="150"/>
        <item x="56"/>
        <item x="37"/>
        <item x="157"/>
        <item x="19"/>
        <item x="74"/>
        <item x="42"/>
        <item x="127"/>
        <item x="60"/>
        <item x="159"/>
        <item x="46"/>
        <item x="82"/>
        <item x="116"/>
        <item x="146"/>
        <item x="120"/>
        <item x="87"/>
        <item x="81"/>
        <item x="57"/>
        <item x="133"/>
        <item x="94"/>
        <item x="90"/>
        <item x="75"/>
        <item x="59"/>
        <item x="136"/>
        <item x="109"/>
        <item x="39"/>
        <item x="93"/>
        <item x="115"/>
        <item x="117"/>
        <item x="55"/>
        <item x="123"/>
        <item x="11"/>
        <item x="66"/>
        <item x="28"/>
        <item x="72"/>
        <item x="22"/>
        <item x="102"/>
        <item x="32"/>
        <item x="76"/>
        <item x="45"/>
        <item x="103"/>
        <item x="26"/>
        <item x="151"/>
        <item x="52"/>
        <item x="131"/>
        <item x="155"/>
        <item x="107"/>
        <item x="43"/>
        <item x="149"/>
        <item x="25"/>
        <item x="112"/>
        <item x="33"/>
        <item x="69"/>
        <item x="14"/>
        <item x="143"/>
        <item x="101"/>
        <item x="15"/>
        <item x="2"/>
        <item x="9"/>
        <item x="24"/>
        <item x="49"/>
        <item x="145"/>
        <item x="18"/>
        <item x="119"/>
        <item x="124"/>
        <item x="84"/>
        <item x="47"/>
        <item x="7"/>
        <item x="23"/>
        <item x="111"/>
        <item x="114"/>
        <item x="110"/>
        <item x="147"/>
        <item x="158"/>
        <item x="122"/>
        <item x="67"/>
        <item x="61"/>
        <item x="98"/>
        <item x="135"/>
        <item x="104"/>
        <item x="17"/>
        <item x="29"/>
        <item x="118"/>
        <item x="152"/>
        <item x="128"/>
        <item x="91"/>
        <item x="27"/>
        <item x="134"/>
        <item t="default"/>
      </items>
    </pivotField>
    <pivotField compact="0" outline="0" showAll="0"/>
    <pivotField compact="0" outline="0" showAll="0"/>
    <pivotField compact="0" outline="0" showAll="0"/>
    <pivotField compact="0" numFmtId="2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2">
    <field x="11"/>
    <field x="9"/>
  </rowFields>
  <rowItems count="37"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4"/>
      <x v="2"/>
    </i>
    <i r="1">
      <x v="4"/>
    </i>
    <i t="default">
      <x v="4"/>
    </i>
    <i t="grand">
      <x/>
    </i>
  </rowItems>
  <colItems count="1">
    <i/>
  </colItems>
  <dataFields count="1">
    <dataField name="Count of Name" fld="0" subtotal="count" showDataAs="runTotal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1238DAA-6D1F-4598-B40F-D684E75AE10C}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ame" tableColumnId="1"/>
      <queryTableField id="2" name="Gender" tableColumnId="2"/>
      <queryTableField id="3" name="Department" tableColumnId="3"/>
      <queryTableField id="4" name="Age" tableColumnId="4"/>
      <queryTableField id="5" name="Date Joined" tableColumnId="5"/>
      <queryTableField id="6" name="Salary" tableColumnId="6"/>
      <queryTableField id="7" name="Rating" tableColumnId="7"/>
      <queryTableField id="8" name="County" tableColumnId="8"/>
      <queryTableField id="11" dataBound="0" tableColumnId="10"/>
      <queryTableField id="12" dataBound="0" tableColumnId="9"/>
      <queryTableField id="13" dataBound="0" tableColumnId="11"/>
    </queryTableFields>
    <queryTableDeletedFields count="1">
      <deletedField name="Indi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6B42634-61E1-4198-99FF-C9DE80AFE2FD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Gender" tableColumnId="2"/>
      <queryTableField id="3" name="Department" tableColumnId="3"/>
      <queryTableField id="4" name="Age" tableColumnId="4"/>
      <queryTableField id="5" name="Date Joined" tableColumnId="5"/>
      <queryTableField id="6" name="Salary" tableColumnId="6"/>
      <queryTableField id="7" name="Rating" tableColumnId="7"/>
      <queryTableField id="8" name="Count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08D25A-89CD-421D-A54C-1DAC4543B0DE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India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y" xr10:uid="{22B23B2F-2379-4B5E-B483-18A5BDE60ED6}" sourceName="County">
  <pivotTables>
    <pivotTable tabId="8" name="PivotTable1"/>
  </pivotTables>
  <data>
    <tabular pivotCacheId="677944749">
      <items count="2">
        <i x="0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y" xr10:uid="{684FD2AA-DA8E-4803-8C75-682587DC43B1}" cache="Slicer_County" caption="County" rowHeight="22860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6E043-C29E-40F2-977A-D6C7728CBF4C}" name="Australia" displayName="Australia" ref="C5:I106" totalsRowCount="1">
  <autoFilter ref="C5:I105" xr:uid="{5646E043-C29E-40F2-977A-D6C7728CBF4C}"/>
  <tableColumns count="7">
    <tableColumn id="1" xr3:uid="{E2938D7D-D05A-461F-A101-483DBFB8838B}" name="Name" totalsRowLabel="Total"/>
    <tableColumn id="2" xr3:uid="{39240351-5EE3-412E-9ECD-EFCBCAFB6B58}" name="Gender"/>
    <tableColumn id="3" xr3:uid="{71FE2F09-4C81-433B-940E-5BF76D37A7D1}" name="Department"/>
    <tableColumn id="4" xr3:uid="{D3FEEF41-3442-4B46-9BDA-0E8F64CD2C0C}" name="Age"/>
    <tableColumn id="5" xr3:uid="{D10F527A-FCE5-469C-B80A-A2135875E308}" name="Date Joined"/>
    <tableColumn id="6" xr3:uid="{FFFD873F-EFAF-4676-9A90-64B1223BEC29}" name="Salary" totalsRowFunction="average"/>
    <tableColumn id="7" xr3:uid="{EF959836-4C1E-41AA-AB7B-06569EF281E7}" name="Rating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0A297-F039-4ADD-A3B8-9D54D3A70E33}" name="India_and_New_Zealand" displayName="India_and_New_Zealand" ref="A1:K184" tableType="queryTable" totalsRowShown="0">
  <autoFilter ref="A1:K184" xr:uid="{CBD0A297-F039-4ADD-A3B8-9D54D3A70E33}"/>
  <sortState xmlns:xlrd2="http://schemas.microsoft.com/office/spreadsheetml/2017/richdata2" ref="A2:J184">
    <sortCondition ref="F1:F184"/>
  </sortState>
  <tableColumns count="11">
    <tableColumn id="1" xr3:uid="{48026316-E25A-45D5-80CC-92C6D55E70EF}" uniqueName="1" name="Name" queryTableFieldId="1" dataDxfId="25"/>
    <tableColumn id="2" xr3:uid="{61F75667-E41E-4608-9112-00EC29E06E9E}" uniqueName="2" name="Gender" queryTableFieldId="2" dataDxfId="24"/>
    <tableColumn id="3" xr3:uid="{A33D93FB-7CE1-4F41-9B91-9675B0A5B355}" uniqueName="3" name="Department" queryTableFieldId="3" dataDxfId="23"/>
    <tableColumn id="4" xr3:uid="{4910C4BC-2B92-4B6A-9BB9-B76FBF22A6C4}" uniqueName="4" name="Age" queryTableFieldId="4"/>
    <tableColumn id="5" xr3:uid="{01B96A59-0267-404B-B769-E0864278A8C7}" uniqueName="5" name="Date Joined" queryTableFieldId="5" dataDxfId="22"/>
    <tableColumn id="6" xr3:uid="{FDC9DBC8-BF15-4878-8F7E-F1B0B042CBE1}" uniqueName="6" name="Salary" queryTableFieldId="6"/>
    <tableColumn id="7" xr3:uid="{C117B449-C498-432A-A514-D50EBEDDFA3D}" uniqueName="7" name="Rating" queryTableFieldId="7"/>
    <tableColumn id="8" xr3:uid="{7FEFDC96-1965-4F8A-861A-A330E1B23652}" uniqueName="8" name="County" queryTableFieldId="8"/>
    <tableColumn id="10" xr3:uid="{AE1D84FA-848C-4E8B-B46D-715A2094AFFD}" uniqueName="10" name="Tenure (Year)" queryTableFieldId="11" dataDxfId="21">
      <calculatedColumnFormula>(TODAY()-India_and_New_Zealand[[#This Row],[Date Joined]])/365</calculatedColumnFormula>
    </tableColumn>
    <tableColumn id="9" xr3:uid="{AE7778E0-ADBF-4E36-8BA8-E8D59C388D9C}" uniqueName="9" name="bonus" queryTableFieldId="12" dataDxfId="20">
      <calculatedColumnFormula>ROUNDUP(IF(India_and_New_Zealand[[#This Row],[Tenure (Year)]]&gt;2,3%,2%)*India_and_New_Zealand[[#This Row],[Salary]],0)</calculatedColumnFormula>
    </tableColumn>
    <tableColumn id="11" xr3:uid="{B79F2C0F-B39A-446B-A8DD-A9A6EECD9C63}" uniqueName="11" name="Rating with numbers" queryTableFieldId="13" dataDxfId="19">
      <calculatedColumnFormula>_xlfn.XLOOKUP(India_and_New_Zealand[[#This Row],[Rating]],Sheet1!$C$2:$C$6,Sheet1!$D$2:$D$6)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713604-9B91-4C90-94C6-6D60751DFE09}" name="New_Zealand" displayName="New_Zealand" ref="A1:H102" tableType="queryTable" totalsRowShown="0">
  <autoFilter ref="A1:H102" xr:uid="{F6713604-9B91-4C90-94C6-6D60751DFE09}"/>
  <tableColumns count="8">
    <tableColumn id="1" xr3:uid="{6BABFF57-1330-48A1-8EF6-FFD2929EEDD1}" uniqueName="1" name="Name" queryTableFieldId="1" dataDxfId="9"/>
    <tableColumn id="2" xr3:uid="{39BC0EB8-6D52-4817-B3DF-7FA80061580D}" uniqueName="2" name="Gender" queryTableFieldId="2" dataDxfId="8"/>
    <tableColumn id="3" xr3:uid="{74650422-720F-404C-80C7-A8F9E7E4385E}" uniqueName="3" name="Department" queryTableFieldId="3" dataDxfId="7"/>
    <tableColumn id="4" xr3:uid="{F3D2DBA3-4689-4591-8E5B-AA8F356A4C68}" uniqueName="4" name="Age" queryTableFieldId="4"/>
    <tableColumn id="5" xr3:uid="{D165351F-A56C-432F-9184-EAB461143AAB}" uniqueName="5" name="Date Joined" queryTableFieldId="5"/>
    <tableColumn id="6" xr3:uid="{008A906F-580C-4AAC-AAAC-0C5C679AEA82}" uniqueName="6" name="Salary" queryTableFieldId="6"/>
    <tableColumn id="7" xr3:uid="{517BDBAA-270B-4B29-B0C6-6723BF4782FF}" uniqueName="7" name="Rating" queryTableFieldId="7"/>
    <tableColumn id="8" xr3:uid="{BE4DACE8-BBAE-470D-887C-E5B4092269FC}" uniqueName="8" name="County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5B4A6-E5CE-4873-9809-B05A634E22B8}" name="India_1" displayName="India_1" ref="A1:H113" tableType="queryTable" totalsRowShown="0">
  <autoFilter ref="A1:H113" xr:uid="{7805B4A6-E5CE-4873-9809-B05A634E22B8}"/>
  <tableColumns count="8">
    <tableColumn id="1" xr3:uid="{4856F991-5A8C-493D-B71E-70EEAAD71FB9}" uniqueName="1" name="Name" queryTableFieldId="1" dataDxfId="6"/>
    <tableColumn id="2" xr3:uid="{AC7E405F-8082-471A-95D6-1315F8607939}" uniqueName="2" name="Gender" queryTableFieldId="2" dataDxfId="5"/>
    <tableColumn id="3" xr3:uid="{1A378C3B-62CF-4C2B-866E-6547720DB844}" uniqueName="3" name="Age" queryTableFieldId="3"/>
    <tableColumn id="4" xr3:uid="{294BAC42-BB58-4CEF-88C6-28AE6CA63DA5}" uniqueName="4" name="Rating" queryTableFieldId="4" dataDxfId="4"/>
    <tableColumn id="5" xr3:uid="{44E6BAC2-DC31-4C45-BB81-7D14048AB7C7}" uniqueName="5" name="Date Joined" queryTableFieldId="5" dataDxfId="3"/>
    <tableColumn id="6" xr3:uid="{70C2CD77-ACF3-4305-9219-5182E8AA09A4}" uniqueName="6" name="Department" queryTableFieldId="6" dataDxfId="2"/>
    <tableColumn id="7" xr3:uid="{2FBE8AC1-EBEA-46B7-9BD9-E44EA3A3D32A}" uniqueName="7" name="Salary" queryTableFieldId="7"/>
    <tableColumn id="8" xr3:uid="{5360AC4F-810D-43B0-AC2D-DFB7A8E48361}" uniqueName="8" name="India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431F7-0245-48A0-950D-1EAFE02249F0}" name="India" displayName="India" ref="B2:H114" totalsRowShown="0">
  <autoFilter ref="B2:H114" xr:uid="{365431F7-0245-48A0-950D-1EAFE02249F0}"/>
  <tableColumns count="7">
    <tableColumn id="1" xr3:uid="{3492A102-6513-488D-9337-3B30E73B777A}" name="Name"/>
    <tableColumn id="2" xr3:uid="{AB373D28-D396-4686-A0A6-ACD845A86549}" name="Gender"/>
    <tableColumn id="3" xr3:uid="{BA4DBC82-60DF-42AA-9448-A9189E21B9A7}" name="Age"/>
    <tableColumn id="4" xr3:uid="{CDC710EC-739B-4E78-8713-3FC38E4B4536}" name="Rating"/>
    <tableColumn id="5" xr3:uid="{F3758FB3-5F5E-4BCD-B27A-D31D910A3B15}" name="Date Joined" dataDxfId="1"/>
    <tableColumn id="6" xr3:uid="{1A40B101-2B7F-4F91-9FF1-5ACE3E89B025}" name="Department"/>
    <tableColumn id="7" xr3:uid="{8CCA41A4-8E29-452A-9FA6-31862B23BE7B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6"/>
  <sheetViews>
    <sheetView showGridLines="0" tabSelected="1" topLeftCell="A70" workbookViewId="0">
      <selection activeCell="C6" sqref="C6"/>
    </sheetView>
  </sheetViews>
  <sheetFormatPr defaultRowHeight="14.5" x14ac:dyDescent="0.35"/>
  <cols>
    <col min="1" max="1" width="1.7265625" customWidth="1"/>
    <col min="2" max="2" width="3.7265625" customWidth="1"/>
    <col min="3" max="3" width="22.453125" customWidth="1"/>
    <col min="4" max="4" width="9.26953125" bestFit="1" customWidth="1"/>
    <col min="5" max="5" width="13.453125" bestFit="1" customWidth="1"/>
    <col min="6" max="6" width="6.1796875" bestFit="1" customWidth="1"/>
    <col min="7" max="7" width="12.81640625" bestFit="1" customWidth="1"/>
    <col min="8" max="8" width="8.1796875" bestFit="1" customWidth="1"/>
    <col min="9" max="9" width="13.1796875" bestFit="1" customWidth="1"/>
  </cols>
  <sheetData>
    <row r="1" spans="1:9" s="2" customFormat="1" ht="52.5" customHeight="1" x14ac:dyDescent="0.35">
      <c r="A1" s="1"/>
      <c r="C1" s="3" t="s">
        <v>0</v>
      </c>
    </row>
    <row r="5" spans="1:9" x14ac:dyDescent="0.35">
      <c r="C5" t="s">
        <v>1</v>
      </c>
      <c r="D5" t="s">
        <v>2</v>
      </c>
      <c r="E5" t="s">
        <v>3</v>
      </c>
      <c r="F5" t="s">
        <v>4</v>
      </c>
      <c r="G5" s="4" t="s">
        <v>5</v>
      </c>
      <c r="H5" t="s">
        <v>6</v>
      </c>
      <c r="I5" t="s">
        <v>7</v>
      </c>
    </row>
    <row r="6" spans="1:9" x14ac:dyDescent="0.35">
      <c r="C6" t="s">
        <v>8</v>
      </c>
      <c r="D6" t="s">
        <v>9</v>
      </c>
      <c r="E6" t="s">
        <v>10</v>
      </c>
      <c r="F6">
        <v>22</v>
      </c>
      <c r="G6" s="4">
        <v>44446</v>
      </c>
      <c r="H6">
        <v>112780</v>
      </c>
      <c r="I6" t="s">
        <v>11</v>
      </c>
    </row>
    <row r="7" spans="1:9" x14ac:dyDescent="0.35">
      <c r="C7" t="s">
        <v>12</v>
      </c>
      <c r="D7" t="s">
        <v>9</v>
      </c>
      <c r="E7" t="s">
        <v>13</v>
      </c>
      <c r="F7">
        <v>46</v>
      </c>
      <c r="G7" s="4">
        <v>44758</v>
      </c>
      <c r="H7">
        <v>70610</v>
      </c>
      <c r="I7" t="s">
        <v>14</v>
      </c>
    </row>
    <row r="8" spans="1:9" x14ac:dyDescent="0.35">
      <c r="C8" t="s">
        <v>15</v>
      </c>
      <c r="D8" t="s">
        <v>16</v>
      </c>
      <c r="E8" t="s">
        <v>10</v>
      </c>
      <c r="F8">
        <v>28</v>
      </c>
      <c r="G8" s="4">
        <v>44357</v>
      </c>
      <c r="H8">
        <v>53240</v>
      </c>
      <c r="I8" t="s">
        <v>14</v>
      </c>
    </row>
    <row r="9" spans="1:9" x14ac:dyDescent="0.35">
      <c r="C9" t="s">
        <v>17</v>
      </c>
      <c r="E9" t="s">
        <v>18</v>
      </c>
      <c r="F9">
        <v>37</v>
      </c>
      <c r="G9" s="4">
        <v>44146</v>
      </c>
      <c r="H9">
        <v>115440</v>
      </c>
      <c r="I9" t="s">
        <v>19</v>
      </c>
    </row>
    <row r="10" spans="1:9" x14ac:dyDescent="0.35">
      <c r="C10" t="s">
        <v>20</v>
      </c>
      <c r="D10" t="s">
        <v>9</v>
      </c>
      <c r="E10" t="s">
        <v>10</v>
      </c>
      <c r="F10">
        <v>32</v>
      </c>
      <c r="G10" s="4">
        <v>44465</v>
      </c>
      <c r="H10">
        <v>53540</v>
      </c>
      <c r="I10" t="s">
        <v>14</v>
      </c>
    </row>
    <row r="11" spans="1:9" x14ac:dyDescent="0.35">
      <c r="C11" t="s">
        <v>21</v>
      </c>
      <c r="D11" t="s">
        <v>16</v>
      </c>
      <c r="E11" t="s">
        <v>13</v>
      </c>
      <c r="F11">
        <v>30</v>
      </c>
      <c r="G11" s="4">
        <v>44861</v>
      </c>
      <c r="H11">
        <v>112570</v>
      </c>
      <c r="I11" t="s">
        <v>14</v>
      </c>
    </row>
    <row r="12" spans="1:9" x14ac:dyDescent="0.35">
      <c r="C12" t="s">
        <v>22</v>
      </c>
      <c r="D12" t="s">
        <v>9</v>
      </c>
      <c r="E12" t="s">
        <v>13</v>
      </c>
      <c r="F12">
        <v>33</v>
      </c>
      <c r="G12" s="4">
        <v>44701</v>
      </c>
      <c r="H12">
        <v>48530</v>
      </c>
      <c r="I12" t="s">
        <v>11</v>
      </c>
    </row>
    <row r="13" spans="1:9" x14ac:dyDescent="0.35">
      <c r="C13" t="s">
        <v>23</v>
      </c>
      <c r="D13" t="s">
        <v>16</v>
      </c>
      <c r="E13" t="s">
        <v>24</v>
      </c>
      <c r="F13">
        <v>24</v>
      </c>
      <c r="G13" s="4">
        <v>44148</v>
      </c>
      <c r="H13">
        <v>62780</v>
      </c>
      <c r="I13" t="s">
        <v>14</v>
      </c>
    </row>
    <row r="14" spans="1:9" x14ac:dyDescent="0.35">
      <c r="C14" t="s">
        <v>25</v>
      </c>
      <c r="D14" t="s">
        <v>9</v>
      </c>
      <c r="E14" t="s">
        <v>24</v>
      </c>
      <c r="F14">
        <v>33</v>
      </c>
      <c r="G14" s="4">
        <v>44509</v>
      </c>
      <c r="H14">
        <v>53870</v>
      </c>
      <c r="I14" t="s">
        <v>14</v>
      </c>
    </row>
    <row r="15" spans="1:9" x14ac:dyDescent="0.35">
      <c r="C15" t="s">
        <v>26</v>
      </c>
      <c r="D15" t="s">
        <v>16</v>
      </c>
      <c r="E15" t="s">
        <v>27</v>
      </c>
      <c r="F15">
        <v>27</v>
      </c>
      <c r="G15" s="4">
        <v>44122</v>
      </c>
      <c r="H15">
        <v>119110</v>
      </c>
      <c r="I15" t="s">
        <v>14</v>
      </c>
    </row>
    <row r="16" spans="1:9" x14ac:dyDescent="0.35">
      <c r="C16" t="s">
        <v>28</v>
      </c>
      <c r="D16" t="s">
        <v>9</v>
      </c>
      <c r="E16" t="s">
        <v>24</v>
      </c>
      <c r="F16">
        <v>29</v>
      </c>
      <c r="G16" s="4">
        <v>44180</v>
      </c>
      <c r="H16">
        <v>112110</v>
      </c>
      <c r="I16" t="s">
        <v>19</v>
      </c>
    </row>
    <row r="17" spans="3:9" x14ac:dyDescent="0.35">
      <c r="C17" t="s">
        <v>29</v>
      </c>
      <c r="D17" t="s">
        <v>9</v>
      </c>
      <c r="E17" t="s">
        <v>10</v>
      </c>
      <c r="F17">
        <v>25</v>
      </c>
      <c r="G17" s="4">
        <v>44383</v>
      </c>
      <c r="H17">
        <v>65700</v>
      </c>
      <c r="I17" t="s">
        <v>14</v>
      </c>
    </row>
    <row r="18" spans="3:9" x14ac:dyDescent="0.35">
      <c r="C18" t="s">
        <v>30</v>
      </c>
      <c r="D18" t="s">
        <v>9</v>
      </c>
      <c r="E18" t="s">
        <v>24</v>
      </c>
      <c r="F18">
        <v>37</v>
      </c>
      <c r="G18" s="4">
        <v>44701</v>
      </c>
      <c r="H18">
        <v>69070</v>
      </c>
      <c r="I18" t="s">
        <v>14</v>
      </c>
    </row>
    <row r="19" spans="3:9" x14ac:dyDescent="0.35">
      <c r="C19" t="s">
        <v>31</v>
      </c>
      <c r="D19" t="s">
        <v>9</v>
      </c>
      <c r="E19" t="s">
        <v>24</v>
      </c>
      <c r="F19">
        <v>20</v>
      </c>
      <c r="G19" s="4">
        <v>44459</v>
      </c>
      <c r="H19">
        <v>107700</v>
      </c>
      <c r="I19" t="s">
        <v>14</v>
      </c>
    </row>
    <row r="20" spans="3:9" x14ac:dyDescent="0.35">
      <c r="C20" t="s">
        <v>32</v>
      </c>
      <c r="D20" t="s">
        <v>16</v>
      </c>
      <c r="E20" t="s">
        <v>24</v>
      </c>
      <c r="F20">
        <v>32</v>
      </c>
      <c r="G20" s="4">
        <v>44354</v>
      </c>
      <c r="H20">
        <v>43840</v>
      </c>
      <c r="I20" t="s">
        <v>11</v>
      </c>
    </row>
    <row r="21" spans="3:9" x14ac:dyDescent="0.35">
      <c r="C21" t="s">
        <v>33</v>
      </c>
      <c r="D21" t="s">
        <v>9</v>
      </c>
      <c r="E21" t="s">
        <v>13</v>
      </c>
      <c r="F21">
        <v>40</v>
      </c>
      <c r="G21" s="4">
        <v>44263</v>
      </c>
      <c r="H21">
        <v>99750</v>
      </c>
      <c r="I21" t="s">
        <v>14</v>
      </c>
    </row>
    <row r="22" spans="3:9" x14ac:dyDescent="0.35">
      <c r="C22" t="s">
        <v>34</v>
      </c>
      <c r="D22" t="s">
        <v>9</v>
      </c>
      <c r="E22" t="s">
        <v>13</v>
      </c>
      <c r="F22">
        <v>21</v>
      </c>
      <c r="G22" s="4">
        <v>44104</v>
      </c>
      <c r="H22">
        <v>37920</v>
      </c>
      <c r="I22" t="s">
        <v>14</v>
      </c>
    </row>
    <row r="23" spans="3:9" x14ac:dyDescent="0.35">
      <c r="C23" t="s">
        <v>35</v>
      </c>
      <c r="D23" t="s">
        <v>9</v>
      </c>
      <c r="E23" t="s">
        <v>13</v>
      </c>
      <c r="F23">
        <v>21</v>
      </c>
      <c r="G23" s="4">
        <v>44762</v>
      </c>
      <c r="H23">
        <v>57090</v>
      </c>
      <c r="I23" t="s">
        <v>14</v>
      </c>
    </row>
    <row r="24" spans="3:9" x14ac:dyDescent="0.35">
      <c r="C24" t="s">
        <v>36</v>
      </c>
      <c r="D24" t="s">
        <v>16</v>
      </c>
      <c r="E24" t="s">
        <v>24</v>
      </c>
      <c r="F24">
        <v>31</v>
      </c>
      <c r="G24" s="4">
        <v>44145</v>
      </c>
      <c r="H24">
        <v>41980</v>
      </c>
      <c r="I24" t="s">
        <v>14</v>
      </c>
    </row>
    <row r="25" spans="3:9" x14ac:dyDescent="0.35">
      <c r="C25" t="s">
        <v>37</v>
      </c>
      <c r="D25" t="s">
        <v>9</v>
      </c>
      <c r="E25" t="s">
        <v>27</v>
      </c>
      <c r="F25">
        <v>21</v>
      </c>
      <c r="G25" s="4">
        <v>44242</v>
      </c>
      <c r="H25">
        <v>75880</v>
      </c>
      <c r="I25" t="s">
        <v>14</v>
      </c>
    </row>
    <row r="26" spans="3:9" x14ac:dyDescent="0.35">
      <c r="C26" t="s">
        <v>38</v>
      </c>
      <c r="D26" t="s">
        <v>16</v>
      </c>
      <c r="E26" t="s">
        <v>18</v>
      </c>
      <c r="F26">
        <v>34</v>
      </c>
      <c r="G26" s="4">
        <v>44653</v>
      </c>
      <c r="H26">
        <v>58940</v>
      </c>
      <c r="I26" t="s">
        <v>14</v>
      </c>
    </row>
    <row r="27" spans="3:9" x14ac:dyDescent="0.35">
      <c r="C27" t="s">
        <v>39</v>
      </c>
      <c r="D27" t="s">
        <v>16</v>
      </c>
      <c r="E27" t="s">
        <v>18</v>
      </c>
      <c r="F27">
        <v>30</v>
      </c>
      <c r="G27" s="4">
        <v>44389</v>
      </c>
      <c r="H27">
        <v>67910</v>
      </c>
      <c r="I27" t="s">
        <v>19</v>
      </c>
    </row>
    <row r="28" spans="3:9" x14ac:dyDescent="0.35">
      <c r="C28" t="s">
        <v>40</v>
      </c>
      <c r="D28" t="s">
        <v>16</v>
      </c>
      <c r="E28" t="s">
        <v>24</v>
      </c>
      <c r="F28">
        <v>31</v>
      </c>
      <c r="G28" s="4">
        <v>44663</v>
      </c>
      <c r="H28">
        <v>58100</v>
      </c>
      <c r="I28" t="s">
        <v>14</v>
      </c>
    </row>
    <row r="29" spans="3:9" x14ac:dyDescent="0.35">
      <c r="C29" t="s">
        <v>41</v>
      </c>
      <c r="D29" t="s">
        <v>9</v>
      </c>
      <c r="E29" t="s">
        <v>18</v>
      </c>
      <c r="F29">
        <v>27</v>
      </c>
      <c r="G29" s="4">
        <v>44567</v>
      </c>
      <c r="H29">
        <v>48980</v>
      </c>
      <c r="I29" t="s">
        <v>14</v>
      </c>
    </row>
    <row r="30" spans="3:9" x14ac:dyDescent="0.35">
      <c r="C30" t="s">
        <v>42</v>
      </c>
      <c r="E30" t="s">
        <v>18</v>
      </c>
      <c r="F30">
        <v>30</v>
      </c>
      <c r="G30" s="4">
        <v>44597</v>
      </c>
      <c r="H30">
        <v>64000</v>
      </c>
      <c r="I30" t="s">
        <v>14</v>
      </c>
    </row>
    <row r="31" spans="3:9" x14ac:dyDescent="0.35">
      <c r="C31" t="s">
        <v>43</v>
      </c>
      <c r="D31" t="s">
        <v>16</v>
      </c>
      <c r="E31" t="s">
        <v>13</v>
      </c>
      <c r="F31">
        <v>42</v>
      </c>
      <c r="G31" s="4">
        <v>44779</v>
      </c>
      <c r="H31">
        <v>75000</v>
      </c>
      <c r="I31" t="s">
        <v>44</v>
      </c>
    </row>
    <row r="32" spans="3:9" x14ac:dyDescent="0.35">
      <c r="C32" t="s">
        <v>45</v>
      </c>
      <c r="D32" t="s">
        <v>16</v>
      </c>
      <c r="E32" t="s">
        <v>24</v>
      </c>
      <c r="F32">
        <v>40</v>
      </c>
      <c r="G32" s="4">
        <v>44337</v>
      </c>
      <c r="H32">
        <v>87620</v>
      </c>
      <c r="I32" t="s">
        <v>14</v>
      </c>
    </row>
    <row r="33" spans="3:9" x14ac:dyDescent="0.35">
      <c r="C33" t="s">
        <v>46</v>
      </c>
      <c r="D33" t="s">
        <v>16</v>
      </c>
      <c r="E33" t="s">
        <v>24</v>
      </c>
      <c r="F33">
        <v>29</v>
      </c>
      <c r="G33" s="4">
        <v>44023</v>
      </c>
      <c r="H33">
        <v>34980</v>
      </c>
      <c r="I33" t="s">
        <v>14</v>
      </c>
    </row>
    <row r="34" spans="3:9" x14ac:dyDescent="0.35">
      <c r="C34" t="s">
        <v>47</v>
      </c>
      <c r="D34" t="s">
        <v>16</v>
      </c>
      <c r="E34" t="s">
        <v>18</v>
      </c>
      <c r="F34">
        <v>28</v>
      </c>
      <c r="G34" s="4">
        <v>44185</v>
      </c>
      <c r="H34">
        <v>75970</v>
      </c>
      <c r="I34" t="s">
        <v>14</v>
      </c>
    </row>
    <row r="35" spans="3:9" x14ac:dyDescent="0.35">
      <c r="C35" t="s">
        <v>48</v>
      </c>
      <c r="D35" t="s">
        <v>16</v>
      </c>
      <c r="E35" t="s">
        <v>18</v>
      </c>
      <c r="F35">
        <v>34</v>
      </c>
      <c r="G35" s="4">
        <v>44612</v>
      </c>
      <c r="H35">
        <v>60130</v>
      </c>
      <c r="I35" t="s">
        <v>14</v>
      </c>
    </row>
    <row r="36" spans="3:9" x14ac:dyDescent="0.35">
      <c r="C36" t="s">
        <v>49</v>
      </c>
      <c r="D36" t="s">
        <v>16</v>
      </c>
      <c r="E36" t="s">
        <v>24</v>
      </c>
      <c r="F36">
        <v>33</v>
      </c>
      <c r="G36" s="4">
        <v>44374</v>
      </c>
      <c r="H36">
        <v>75480</v>
      </c>
      <c r="I36" t="s">
        <v>50</v>
      </c>
    </row>
    <row r="37" spans="3:9" x14ac:dyDescent="0.35">
      <c r="C37" t="s">
        <v>51</v>
      </c>
      <c r="D37" t="s">
        <v>9</v>
      </c>
      <c r="E37" t="s">
        <v>13</v>
      </c>
      <c r="F37">
        <v>33</v>
      </c>
      <c r="G37" s="4">
        <v>44164</v>
      </c>
      <c r="H37">
        <v>115920</v>
      </c>
      <c r="I37" t="s">
        <v>14</v>
      </c>
    </row>
    <row r="38" spans="3:9" x14ac:dyDescent="0.35">
      <c r="C38" t="s">
        <v>52</v>
      </c>
      <c r="D38" t="s">
        <v>16</v>
      </c>
      <c r="E38" t="s">
        <v>10</v>
      </c>
      <c r="F38">
        <v>36</v>
      </c>
      <c r="G38" s="4">
        <v>44494</v>
      </c>
      <c r="H38">
        <v>78540</v>
      </c>
      <c r="I38" t="s">
        <v>14</v>
      </c>
    </row>
    <row r="39" spans="3:9" x14ac:dyDescent="0.35">
      <c r="C39" t="s">
        <v>53</v>
      </c>
      <c r="D39" t="s">
        <v>9</v>
      </c>
      <c r="E39" t="s">
        <v>13</v>
      </c>
      <c r="F39">
        <v>25</v>
      </c>
      <c r="G39" s="4">
        <v>44726</v>
      </c>
      <c r="H39">
        <v>109190</v>
      </c>
      <c r="I39" t="s">
        <v>11</v>
      </c>
    </row>
    <row r="40" spans="3:9" x14ac:dyDescent="0.35">
      <c r="C40" t="s">
        <v>54</v>
      </c>
      <c r="D40" t="s">
        <v>16</v>
      </c>
      <c r="E40" t="s">
        <v>10</v>
      </c>
      <c r="F40">
        <v>34</v>
      </c>
      <c r="G40" s="4">
        <v>44721</v>
      </c>
      <c r="H40">
        <v>49630</v>
      </c>
      <c r="I40" t="s">
        <v>19</v>
      </c>
    </row>
    <row r="41" spans="3:9" x14ac:dyDescent="0.35">
      <c r="C41" t="s">
        <v>55</v>
      </c>
      <c r="D41" t="s">
        <v>16</v>
      </c>
      <c r="E41" t="s">
        <v>13</v>
      </c>
      <c r="F41">
        <v>28</v>
      </c>
      <c r="G41" s="4">
        <v>44630</v>
      </c>
      <c r="H41">
        <v>99970</v>
      </c>
      <c r="I41" t="s">
        <v>14</v>
      </c>
    </row>
    <row r="42" spans="3:9" x14ac:dyDescent="0.35">
      <c r="C42" t="s">
        <v>56</v>
      </c>
      <c r="D42" t="s">
        <v>16</v>
      </c>
      <c r="E42" t="s">
        <v>24</v>
      </c>
      <c r="F42">
        <v>33</v>
      </c>
      <c r="G42" s="4">
        <v>44190</v>
      </c>
      <c r="H42">
        <v>96140</v>
      </c>
      <c r="I42" t="s">
        <v>14</v>
      </c>
    </row>
    <row r="43" spans="3:9" x14ac:dyDescent="0.35">
      <c r="C43" t="s">
        <v>57</v>
      </c>
      <c r="D43" t="s">
        <v>9</v>
      </c>
      <c r="E43" t="s">
        <v>13</v>
      </c>
      <c r="F43">
        <v>31</v>
      </c>
      <c r="G43" s="4">
        <v>44724</v>
      </c>
      <c r="H43">
        <v>103550</v>
      </c>
      <c r="I43" t="s">
        <v>14</v>
      </c>
    </row>
    <row r="44" spans="3:9" x14ac:dyDescent="0.35">
      <c r="C44" t="s">
        <v>58</v>
      </c>
      <c r="D44" t="s">
        <v>9</v>
      </c>
      <c r="E44" t="s">
        <v>24</v>
      </c>
      <c r="F44">
        <v>31</v>
      </c>
      <c r="G44" s="4">
        <v>44511</v>
      </c>
      <c r="H44">
        <v>48950</v>
      </c>
      <c r="I44" t="s">
        <v>14</v>
      </c>
    </row>
    <row r="45" spans="3:9" x14ac:dyDescent="0.35">
      <c r="C45" t="s">
        <v>59</v>
      </c>
      <c r="D45" t="s">
        <v>9</v>
      </c>
      <c r="E45" t="s">
        <v>18</v>
      </c>
      <c r="F45">
        <v>24</v>
      </c>
      <c r="G45" s="4">
        <v>44436</v>
      </c>
      <c r="H45">
        <v>52610</v>
      </c>
      <c r="I45" t="s">
        <v>19</v>
      </c>
    </row>
    <row r="46" spans="3:9" x14ac:dyDescent="0.35">
      <c r="C46" t="s">
        <v>60</v>
      </c>
      <c r="D46" t="s">
        <v>16</v>
      </c>
      <c r="E46" t="s">
        <v>13</v>
      </c>
      <c r="F46">
        <v>36</v>
      </c>
      <c r="G46" s="4">
        <v>44529</v>
      </c>
      <c r="H46">
        <v>78390</v>
      </c>
      <c r="I46" t="s">
        <v>14</v>
      </c>
    </row>
    <row r="47" spans="3:9" x14ac:dyDescent="0.35">
      <c r="C47" t="s">
        <v>61</v>
      </c>
      <c r="D47" t="s">
        <v>16</v>
      </c>
      <c r="E47" t="s">
        <v>18</v>
      </c>
      <c r="F47">
        <v>33</v>
      </c>
      <c r="G47" s="4">
        <v>44809</v>
      </c>
      <c r="H47">
        <v>86570</v>
      </c>
      <c r="I47" t="s">
        <v>14</v>
      </c>
    </row>
    <row r="48" spans="3:9" x14ac:dyDescent="0.35">
      <c r="C48" t="s">
        <v>62</v>
      </c>
      <c r="D48" t="s">
        <v>16</v>
      </c>
      <c r="E48" t="s">
        <v>24</v>
      </c>
      <c r="F48">
        <v>27</v>
      </c>
      <c r="G48" s="4">
        <v>44686</v>
      </c>
      <c r="H48">
        <v>83750</v>
      </c>
      <c r="I48" t="s">
        <v>14</v>
      </c>
    </row>
    <row r="49" spans="3:9" x14ac:dyDescent="0.35">
      <c r="C49" t="s">
        <v>63</v>
      </c>
      <c r="D49" t="s">
        <v>16</v>
      </c>
      <c r="E49" t="s">
        <v>18</v>
      </c>
      <c r="F49">
        <v>34</v>
      </c>
      <c r="G49" s="4">
        <v>44445</v>
      </c>
      <c r="H49">
        <v>92450</v>
      </c>
      <c r="I49" t="s">
        <v>14</v>
      </c>
    </row>
    <row r="50" spans="3:9" x14ac:dyDescent="0.35">
      <c r="C50" t="s">
        <v>64</v>
      </c>
      <c r="D50" t="s">
        <v>9</v>
      </c>
      <c r="E50" t="s">
        <v>24</v>
      </c>
      <c r="F50">
        <v>20</v>
      </c>
      <c r="G50" s="4">
        <v>44183</v>
      </c>
      <c r="H50">
        <v>112650</v>
      </c>
      <c r="I50" t="s">
        <v>14</v>
      </c>
    </row>
    <row r="51" spans="3:9" x14ac:dyDescent="0.35">
      <c r="C51" t="s">
        <v>65</v>
      </c>
      <c r="D51" t="s">
        <v>9</v>
      </c>
      <c r="E51" t="s">
        <v>13</v>
      </c>
      <c r="F51">
        <v>20</v>
      </c>
      <c r="G51" s="4">
        <v>44744</v>
      </c>
      <c r="H51">
        <v>79570</v>
      </c>
      <c r="I51" t="s">
        <v>14</v>
      </c>
    </row>
    <row r="52" spans="3:9" x14ac:dyDescent="0.35">
      <c r="C52" t="s">
        <v>66</v>
      </c>
      <c r="D52" t="s">
        <v>16</v>
      </c>
      <c r="E52" t="s">
        <v>10</v>
      </c>
      <c r="F52">
        <v>20</v>
      </c>
      <c r="G52" s="4">
        <v>44537</v>
      </c>
      <c r="H52">
        <v>68900</v>
      </c>
      <c r="I52" t="s">
        <v>19</v>
      </c>
    </row>
    <row r="53" spans="3:9" x14ac:dyDescent="0.35">
      <c r="C53" t="s">
        <v>67</v>
      </c>
      <c r="D53" t="s">
        <v>16</v>
      </c>
      <c r="E53" t="s">
        <v>24</v>
      </c>
      <c r="F53">
        <v>25</v>
      </c>
      <c r="G53" s="4">
        <v>44694</v>
      </c>
      <c r="H53">
        <v>80700</v>
      </c>
      <c r="I53" t="s">
        <v>11</v>
      </c>
    </row>
    <row r="54" spans="3:9" x14ac:dyDescent="0.35">
      <c r="C54" t="s">
        <v>68</v>
      </c>
      <c r="D54" t="s">
        <v>9</v>
      </c>
      <c r="E54" t="s">
        <v>13</v>
      </c>
      <c r="F54">
        <v>19</v>
      </c>
      <c r="G54" s="4">
        <v>44277</v>
      </c>
      <c r="H54">
        <v>58960</v>
      </c>
      <c r="I54" t="s">
        <v>14</v>
      </c>
    </row>
    <row r="55" spans="3:9" x14ac:dyDescent="0.35">
      <c r="C55" t="s">
        <v>69</v>
      </c>
      <c r="D55" t="s">
        <v>9</v>
      </c>
      <c r="E55" t="s">
        <v>24</v>
      </c>
      <c r="F55">
        <v>36</v>
      </c>
      <c r="G55" s="4">
        <v>44019</v>
      </c>
      <c r="H55">
        <v>118840</v>
      </c>
      <c r="I55" t="s">
        <v>14</v>
      </c>
    </row>
    <row r="56" spans="3:9" x14ac:dyDescent="0.35">
      <c r="C56" t="s">
        <v>70</v>
      </c>
      <c r="D56" t="s">
        <v>9</v>
      </c>
      <c r="E56" t="s">
        <v>18</v>
      </c>
      <c r="F56">
        <v>28</v>
      </c>
      <c r="G56" s="4">
        <v>44041</v>
      </c>
      <c r="H56">
        <v>48170</v>
      </c>
      <c r="I56" t="s">
        <v>11</v>
      </c>
    </row>
    <row r="57" spans="3:9" x14ac:dyDescent="0.35">
      <c r="C57" t="s">
        <v>71</v>
      </c>
      <c r="D57" t="s">
        <v>16</v>
      </c>
      <c r="E57" t="s">
        <v>27</v>
      </c>
      <c r="F57">
        <v>32</v>
      </c>
      <c r="G57" s="4">
        <v>44400</v>
      </c>
      <c r="H57">
        <v>45510</v>
      </c>
      <c r="I57" t="s">
        <v>14</v>
      </c>
    </row>
    <row r="58" spans="3:9" x14ac:dyDescent="0.35">
      <c r="C58" t="s">
        <v>64</v>
      </c>
      <c r="D58" t="s">
        <v>9</v>
      </c>
      <c r="E58" t="s">
        <v>13</v>
      </c>
      <c r="F58">
        <v>34</v>
      </c>
      <c r="G58" s="4">
        <v>44703</v>
      </c>
      <c r="H58">
        <v>112650</v>
      </c>
      <c r="I58" t="s">
        <v>14</v>
      </c>
    </row>
    <row r="59" spans="3:9" x14ac:dyDescent="0.35">
      <c r="C59" t="s">
        <v>72</v>
      </c>
      <c r="D59" t="s">
        <v>16</v>
      </c>
      <c r="E59" t="s">
        <v>13</v>
      </c>
      <c r="F59">
        <v>36</v>
      </c>
      <c r="G59" s="4">
        <v>44085</v>
      </c>
      <c r="H59">
        <v>114890</v>
      </c>
      <c r="I59" t="s">
        <v>14</v>
      </c>
    </row>
    <row r="60" spans="3:9" x14ac:dyDescent="0.35">
      <c r="C60" t="s">
        <v>73</v>
      </c>
      <c r="D60" t="s">
        <v>9</v>
      </c>
      <c r="E60" t="s">
        <v>24</v>
      </c>
      <c r="F60">
        <v>30</v>
      </c>
      <c r="G60" s="4">
        <v>44850</v>
      </c>
      <c r="H60">
        <v>69710</v>
      </c>
      <c r="I60" t="s">
        <v>14</v>
      </c>
    </row>
    <row r="61" spans="3:9" x14ac:dyDescent="0.35">
      <c r="C61" t="s">
        <v>74</v>
      </c>
      <c r="D61" t="s">
        <v>9</v>
      </c>
      <c r="E61" t="s">
        <v>18</v>
      </c>
      <c r="F61">
        <v>36</v>
      </c>
      <c r="G61" s="4">
        <v>44333</v>
      </c>
      <c r="H61">
        <v>71380</v>
      </c>
      <c r="I61" t="s">
        <v>14</v>
      </c>
    </row>
    <row r="62" spans="3:9" x14ac:dyDescent="0.35">
      <c r="C62" t="s">
        <v>75</v>
      </c>
      <c r="D62" t="s">
        <v>16</v>
      </c>
      <c r="E62" t="s">
        <v>10</v>
      </c>
      <c r="F62">
        <v>38</v>
      </c>
      <c r="G62" s="4">
        <v>44377</v>
      </c>
      <c r="H62">
        <v>109160</v>
      </c>
      <c r="I62" t="s">
        <v>44</v>
      </c>
    </row>
    <row r="63" spans="3:9" x14ac:dyDescent="0.35">
      <c r="C63" t="s">
        <v>76</v>
      </c>
      <c r="D63" t="s">
        <v>9</v>
      </c>
      <c r="E63" t="s">
        <v>13</v>
      </c>
      <c r="F63">
        <v>27</v>
      </c>
      <c r="G63" s="4">
        <v>44609</v>
      </c>
      <c r="H63">
        <v>113280</v>
      </c>
      <c r="I63" t="s">
        <v>50</v>
      </c>
    </row>
    <row r="64" spans="3:9" x14ac:dyDescent="0.35">
      <c r="C64" t="s">
        <v>77</v>
      </c>
      <c r="D64" t="s">
        <v>9</v>
      </c>
      <c r="E64" t="s">
        <v>24</v>
      </c>
      <c r="F64">
        <v>30</v>
      </c>
      <c r="G64" s="4">
        <v>44273</v>
      </c>
      <c r="H64">
        <v>69120</v>
      </c>
      <c r="I64" t="s">
        <v>14</v>
      </c>
    </row>
    <row r="65" spans="3:9" x14ac:dyDescent="0.35">
      <c r="C65" t="s">
        <v>78</v>
      </c>
      <c r="D65" t="s">
        <v>16</v>
      </c>
      <c r="E65" t="s">
        <v>27</v>
      </c>
      <c r="F65">
        <v>37</v>
      </c>
      <c r="G65" s="4">
        <v>44451</v>
      </c>
      <c r="H65">
        <v>118100</v>
      </c>
      <c r="I65" t="s">
        <v>14</v>
      </c>
    </row>
    <row r="66" spans="3:9" x14ac:dyDescent="0.35">
      <c r="C66" t="s">
        <v>79</v>
      </c>
      <c r="D66" t="s">
        <v>16</v>
      </c>
      <c r="E66" t="s">
        <v>13</v>
      </c>
      <c r="F66">
        <v>22</v>
      </c>
      <c r="G66" s="4">
        <v>44450</v>
      </c>
      <c r="H66">
        <v>76900</v>
      </c>
      <c r="I66" t="s">
        <v>11</v>
      </c>
    </row>
    <row r="67" spans="3:9" x14ac:dyDescent="0.35">
      <c r="C67" t="s">
        <v>80</v>
      </c>
      <c r="D67" t="s">
        <v>16</v>
      </c>
      <c r="E67" t="s">
        <v>24</v>
      </c>
      <c r="F67">
        <v>43</v>
      </c>
      <c r="G67" s="4">
        <v>45045</v>
      </c>
      <c r="H67">
        <v>114870</v>
      </c>
      <c r="I67" t="s">
        <v>14</v>
      </c>
    </row>
    <row r="68" spans="3:9" x14ac:dyDescent="0.35">
      <c r="C68" t="s">
        <v>81</v>
      </c>
      <c r="E68" t="s">
        <v>24</v>
      </c>
      <c r="F68">
        <v>32</v>
      </c>
      <c r="G68" s="4">
        <v>44774</v>
      </c>
      <c r="H68">
        <v>91310</v>
      </c>
      <c r="I68" t="s">
        <v>14</v>
      </c>
    </row>
    <row r="69" spans="3:9" x14ac:dyDescent="0.35">
      <c r="C69" t="s">
        <v>82</v>
      </c>
      <c r="D69" t="s">
        <v>16</v>
      </c>
      <c r="E69" t="s">
        <v>13</v>
      </c>
      <c r="F69">
        <v>28</v>
      </c>
      <c r="G69" s="4">
        <v>44486</v>
      </c>
      <c r="H69">
        <v>104770</v>
      </c>
      <c r="I69" t="s">
        <v>14</v>
      </c>
    </row>
    <row r="70" spans="3:9" x14ac:dyDescent="0.35">
      <c r="C70" t="s">
        <v>83</v>
      </c>
      <c r="D70" t="s">
        <v>9</v>
      </c>
      <c r="E70" t="s">
        <v>10</v>
      </c>
      <c r="F70">
        <v>27</v>
      </c>
      <c r="G70" s="4">
        <v>44134</v>
      </c>
      <c r="H70">
        <v>54970</v>
      </c>
      <c r="I70" t="s">
        <v>14</v>
      </c>
    </row>
    <row r="71" spans="3:9" x14ac:dyDescent="0.35">
      <c r="C71" t="s">
        <v>84</v>
      </c>
      <c r="E71" t="s">
        <v>24</v>
      </c>
      <c r="F71">
        <v>26</v>
      </c>
      <c r="G71" s="4">
        <v>44271</v>
      </c>
      <c r="H71">
        <v>90700</v>
      </c>
      <c r="I71" t="s">
        <v>11</v>
      </c>
    </row>
    <row r="72" spans="3:9" x14ac:dyDescent="0.35">
      <c r="C72" t="s">
        <v>85</v>
      </c>
      <c r="D72" t="s">
        <v>16</v>
      </c>
      <c r="E72" t="s">
        <v>10</v>
      </c>
      <c r="F72">
        <v>38</v>
      </c>
      <c r="G72" s="4">
        <v>44329</v>
      </c>
      <c r="H72">
        <v>56870</v>
      </c>
      <c r="I72" t="s">
        <v>11</v>
      </c>
    </row>
    <row r="73" spans="3:9" x14ac:dyDescent="0.35">
      <c r="C73" t="s">
        <v>86</v>
      </c>
      <c r="D73" t="s">
        <v>16</v>
      </c>
      <c r="E73" t="s">
        <v>10</v>
      </c>
      <c r="F73">
        <v>25</v>
      </c>
      <c r="G73" s="4">
        <v>44205</v>
      </c>
      <c r="H73">
        <v>92700</v>
      </c>
      <c r="I73" t="s">
        <v>14</v>
      </c>
    </row>
    <row r="74" spans="3:9" x14ac:dyDescent="0.35">
      <c r="C74" t="s">
        <v>87</v>
      </c>
      <c r="D74" t="s">
        <v>16</v>
      </c>
      <c r="E74" t="s">
        <v>18</v>
      </c>
      <c r="F74">
        <v>21</v>
      </c>
      <c r="G74" s="4">
        <v>44317</v>
      </c>
      <c r="H74">
        <v>65920</v>
      </c>
      <c r="I74" t="s">
        <v>14</v>
      </c>
    </row>
    <row r="75" spans="3:9" x14ac:dyDescent="0.35">
      <c r="C75" t="s">
        <v>88</v>
      </c>
      <c r="D75" t="s">
        <v>9</v>
      </c>
      <c r="E75" t="s">
        <v>13</v>
      </c>
      <c r="F75">
        <v>26</v>
      </c>
      <c r="G75" s="4">
        <v>44225</v>
      </c>
      <c r="H75">
        <v>47360</v>
      </c>
      <c r="I75" t="s">
        <v>14</v>
      </c>
    </row>
    <row r="76" spans="3:9" x14ac:dyDescent="0.35">
      <c r="C76" t="s">
        <v>89</v>
      </c>
      <c r="D76" t="s">
        <v>9</v>
      </c>
      <c r="E76" t="s">
        <v>13</v>
      </c>
      <c r="F76">
        <v>30</v>
      </c>
      <c r="G76" s="4">
        <v>44666</v>
      </c>
      <c r="H76">
        <v>60570</v>
      </c>
      <c r="I76" t="s">
        <v>14</v>
      </c>
    </row>
    <row r="77" spans="3:9" x14ac:dyDescent="0.35">
      <c r="C77" t="s">
        <v>90</v>
      </c>
      <c r="D77" t="s">
        <v>16</v>
      </c>
      <c r="E77" t="s">
        <v>13</v>
      </c>
      <c r="F77">
        <v>28</v>
      </c>
      <c r="G77" s="4">
        <v>44649</v>
      </c>
      <c r="H77">
        <v>104120</v>
      </c>
      <c r="I77" t="s">
        <v>14</v>
      </c>
    </row>
    <row r="78" spans="3:9" x14ac:dyDescent="0.35">
      <c r="C78" t="s">
        <v>91</v>
      </c>
      <c r="D78" t="s">
        <v>9</v>
      </c>
      <c r="E78" t="s">
        <v>24</v>
      </c>
      <c r="F78">
        <v>37</v>
      </c>
      <c r="G78" s="4">
        <v>44338</v>
      </c>
      <c r="H78">
        <v>88050</v>
      </c>
      <c r="I78" t="s">
        <v>19</v>
      </c>
    </row>
    <row r="79" spans="3:9" x14ac:dyDescent="0.35">
      <c r="C79" t="s">
        <v>92</v>
      </c>
      <c r="D79" t="s">
        <v>9</v>
      </c>
      <c r="E79" t="s">
        <v>24</v>
      </c>
      <c r="F79">
        <v>24</v>
      </c>
      <c r="G79" s="4">
        <v>44686</v>
      </c>
      <c r="H79">
        <v>100420</v>
      </c>
      <c r="I79" t="s">
        <v>14</v>
      </c>
    </row>
    <row r="80" spans="3:9" x14ac:dyDescent="0.35">
      <c r="C80" t="s">
        <v>93</v>
      </c>
      <c r="D80" t="s">
        <v>16</v>
      </c>
      <c r="E80" t="s">
        <v>13</v>
      </c>
      <c r="F80">
        <v>30</v>
      </c>
      <c r="G80" s="4">
        <v>44850</v>
      </c>
      <c r="H80">
        <v>114180</v>
      </c>
      <c r="I80" t="s">
        <v>14</v>
      </c>
    </row>
    <row r="81" spans="3:9" x14ac:dyDescent="0.35">
      <c r="C81" t="s">
        <v>94</v>
      </c>
      <c r="D81" t="s">
        <v>16</v>
      </c>
      <c r="E81" t="s">
        <v>24</v>
      </c>
      <c r="F81">
        <v>21</v>
      </c>
      <c r="G81" s="4">
        <v>44678</v>
      </c>
      <c r="H81">
        <v>33920</v>
      </c>
      <c r="I81" t="s">
        <v>14</v>
      </c>
    </row>
    <row r="82" spans="3:9" x14ac:dyDescent="0.35">
      <c r="C82" t="s">
        <v>95</v>
      </c>
      <c r="D82" t="s">
        <v>9</v>
      </c>
      <c r="E82" t="s">
        <v>13</v>
      </c>
      <c r="F82">
        <v>23</v>
      </c>
      <c r="G82" s="4">
        <v>44440</v>
      </c>
      <c r="H82">
        <v>106460</v>
      </c>
      <c r="I82" t="s">
        <v>14</v>
      </c>
    </row>
    <row r="83" spans="3:9" x14ac:dyDescent="0.35">
      <c r="C83" t="s">
        <v>96</v>
      </c>
      <c r="D83" t="s">
        <v>9</v>
      </c>
      <c r="E83" t="s">
        <v>13</v>
      </c>
      <c r="F83">
        <v>35</v>
      </c>
      <c r="G83" s="4">
        <v>44727</v>
      </c>
      <c r="H83">
        <v>40400</v>
      </c>
      <c r="I83" t="s">
        <v>14</v>
      </c>
    </row>
    <row r="84" spans="3:9" x14ac:dyDescent="0.35">
      <c r="C84" t="s">
        <v>97</v>
      </c>
      <c r="D84" t="s">
        <v>9</v>
      </c>
      <c r="E84" t="s">
        <v>18</v>
      </c>
      <c r="F84">
        <v>27</v>
      </c>
      <c r="G84" s="4">
        <v>44236</v>
      </c>
      <c r="H84">
        <v>91650</v>
      </c>
      <c r="I84" t="s">
        <v>11</v>
      </c>
    </row>
    <row r="85" spans="3:9" x14ac:dyDescent="0.35">
      <c r="C85" t="s">
        <v>98</v>
      </c>
      <c r="D85" t="s">
        <v>9</v>
      </c>
      <c r="E85" t="s">
        <v>10</v>
      </c>
      <c r="F85">
        <v>43</v>
      </c>
      <c r="G85" s="4">
        <v>44620</v>
      </c>
      <c r="H85">
        <v>36040</v>
      </c>
      <c r="I85" t="s">
        <v>14</v>
      </c>
    </row>
    <row r="86" spans="3:9" x14ac:dyDescent="0.35">
      <c r="C86" t="s">
        <v>99</v>
      </c>
      <c r="D86" t="s">
        <v>16</v>
      </c>
      <c r="E86" t="s">
        <v>24</v>
      </c>
      <c r="F86">
        <v>40</v>
      </c>
      <c r="G86" s="4">
        <v>44381</v>
      </c>
      <c r="H86">
        <v>104410</v>
      </c>
      <c r="I86" t="s">
        <v>14</v>
      </c>
    </row>
    <row r="87" spans="3:9" x14ac:dyDescent="0.35">
      <c r="C87" t="s">
        <v>100</v>
      </c>
      <c r="D87" t="s">
        <v>9</v>
      </c>
      <c r="E87" t="s">
        <v>18</v>
      </c>
      <c r="F87">
        <v>30</v>
      </c>
      <c r="G87" s="4">
        <v>44606</v>
      </c>
      <c r="H87">
        <v>96800</v>
      </c>
      <c r="I87" t="s">
        <v>14</v>
      </c>
    </row>
    <row r="88" spans="3:9" x14ac:dyDescent="0.35">
      <c r="C88" t="s">
        <v>101</v>
      </c>
      <c r="D88" t="s">
        <v>16</v>
      </c>
      <c r="E88" t="s">
        <v>18</v>
      </c>
      <c r="F88">
        <v>34</v>
      </c>
      <c r="G88" s="4">
        <v>44459</v>
      </c>
      <c r="H88">
        <v>85000</v>
      </c>
      <c r="I88" t="s">
        <v>14</v>
      </c>
    </row>
    <row r="89" spans="3:9" x14ac:dyDescent="0.35">
      <c r="C89" t="s">
        <v>102</v>
      </c>
      <c r="D89" t="s">
        <v>9</v>
      </c>
      <c r="E89" t="s">
        <v>10</v>
      </c>
      <c r="F89">
        <v>28</v>
      </c>
      <c r="G89" s="4">
        <v>44820</v>
      </c>
      <c r="H89">
        <v>43510</v>
      </c>
      <c r="I89" t="s">
        <v>50</v>
      </c>
    </row>
    <row r="90" spans="3:9" x14ac:dyDescent="0.35">
      <c r="C90" t="s">
        <v>103</v>
      </c>
      <c r="D90" t="s">
        <v>9</v>
      </c>
      <c r="E90" t="s">
        <v>18</v>
      </c>
      <c r="F90">
        <v>33</v>
      </c>
      <c r="G90" s="4">
        <v>44243</v>
      </c>
      <c r="H90">
        <v>59430</v>
      </c>
      <c r="I90" t="s">
        <v>14</v>
      </c>
    </row>
    <row r="91" spans="3:9" x14ac:dyDescent="0.35">
      <c r="C91" t="s">
        <v>104</v>
      </c>
      <c r="D91" t="s">
        <v>16</v>
      </c>
      <c r="E91" t="s">
        <v>18</v>
      </c>
      <c r="F91">
        <v>33</v>
      </c>
      <c r="G91" s="4">
        <v>44067</v>
      </c>
      <c r="H91">
        <v>65360</v>
      </c>
      <c r="I91" t="s">
        <v>14</v>
      </c>
    </row>
    <row r="92" spans="3:9" x14ac:dyDescent="0.35">
      <c r="C92" t="s">
        <v>105</v>
      </c>
      <c r="D92" t="s">
        <v>16</v>
      </c>
      <c r="E92" t="s">
        <v>13</v>
      </c>
      <c r="F92">
        <v>32</v>
      </c>
      <c r="G92" s="4">
        <v>44611</v>
      </c>
      <c r="H92">
        <v>41570</v>
      </c>
      <c r="I92" t="s">
        <v>14</v>
      </c>
    </row>
    <row r="93" spans="3:9" x14ac:dyDescent="0.35">
      <c r="C93" t="s">
        <v>106</v>
      </c>
      <c r="D93" t="s">
        <v>16</v>
      </c>
      <c r="E93" t="s">
        <v>24</v>
      </c>
      <c r="F93">
        <v>33</v>
      </c>
      <c r="G93" s="4">
        <v>44312</v>
      </c>
      <c r="H93">
        <v>75280</v>
      </c>
      <c r="I93" t="s">
        <v>14</v>
      </c>
    </row>
    <row r="94" spans="3:9" x14ac:dyDescent="0.35">
      <c r="C94" t="s">
        <v>107</v>
      </c>
      <c r="D94" t="s">
        <v>9</v>
      </c>
      <c r="E94" t="s">
        <v>10</v>
      </c>
      <c r="F94">
        <v>33</v>
      </c>
      <c r="G94" s="4">
        <v>44385</v>
      </c>
      <c r="H94">
        <v>74550</v>
      </c>
      <c r="I94" t="s">
        <v>14</v>
      </c>
    </row>
    <row r="95" spans="3:9" x14ac:dyDescent="0.35">
      <c r="C95" t="s">
        <v>108</v>
      </c>
      <c r="D95" t="s">
        <v>9</v>
      </c>
      <c r="E95" t="s">
        <v>13</v>
      </c>
      <c r="F95">
        <v>30</v>
      </c>
      <c r="G95" s="4">
        <v>44701</v>
      </c>
      <c r="H95">
        <v>67950</v>
      </c>
      <c r="I95" t="s">
        <v>14</v>
      </c>
    </row>
    <row r="96" spans="3:9" x14ac:dyDescent="0.35">
      <c r="C96" t="s">
        <v>109</v>
      </c>
      <c r="D96" t="s">
        <v>9</v>
      </c>
      <c r="E96" t="s">
        <v>18</v>
      </c>
      <c r="F96">
        <v>42</v>
      </c>
      <c r="G96" s="4">
        <v>44731</v>
      </c>
      <c r="H96">
        <v>70270</v>
      </c>
      <c r="I96" t="s">
        <v>19</v>
      </c>
    </row>
    <row r="97" spans="3:9" x14ac:dyDescent="0.35">
      <c r="C97" t="s">
        <v>110</v>
      </c>
      <c r="D97" t="s">
        <v>9</v>
      </c>
      <c r="E97" t="s">
        <v>13</v>
      </c>
      <c r="F97">
        <v>26</v>
      </c>
      <c r="G97" s="4">
        <v>44411</v>
      </c>
      <c r="H97">
        <v>53540</v>
      </c>
      <c r="I97" t="s">
        <v>14</v>
      </c>
    </row>
    <row r="98" spans="3:9" x14ac:dyDescent="0.35">
      <c r="C98" t="s">
        <v>8</v>
      </c>
      <c r="D98" t="s">
        <v>9</v>
      </c>
      <c r="E98" t="s">
        <v>10</v>
      </c>
      <c r="F98">
        <v>22</v>
      </c>
      <c r="G98">
        <v>44446</v>
      </c>
      <c r="H98">
        <v>112780</v>
      </c>
      <c r="I98" t="s">
        <v>11</v>
      </c>
    </row>
    <row r="99" spans="3:9" x14ac:dyDescent="0.35">
      <c r="C99" t="s">
        <v>12</v>
      </c>
      <c r="D99" t="s">
        <v>9</v>
      </c>
      <c r="E99" t="s">
        <v>13</v>
      </c>
      <c r="F99">
        <v>46</v>
      </c>
      <c r="G99">
        <v>44758</v>
      </c>
      <c r="H99">
        <v>70610</v>
      </c>
      <c r="I99" t="s">
        <v>14</v>
      </c>
    </row>
    <row r="100" spans="3:9" x14ac:dyDescent="0.35">
      <c r="C100" t="s">
        <v>15</v>
      </c>
      <c r="D100" t="s">
        <v>16</v>
      </c>
      <c r="E100" t="s">
        <v>10</v>
      </c>
      <c r="F100">
        <v>28</v>
      </c>
      <c r="G100">
        <v>44357</v>
      </c>
      <c r="H100">
        <v>53240</v>
      </c>
      <c r="I100" t="s">
        <v>14</v>
      </c>
    </row>
    <row r="101" spans="3:9" x14ac:dyDescent="0.35">
      <c r="C101" t="s">
        <v>17</v>
      </c>
      <c r="E101" t="s">
        <v>18</v>
      </c>
      <c r="F101">
        <v>37</v>
      </c>
      <c r="G101">
        <v>44146</v>
      </c>
      <c r="H101">
        <v>115440</v>
      </c>
      <c r="I101" t="s">
        <v>19</v>
      </c>
    </row>
    <row r="102" spans="3:9" x14ac:dyDescent="0.35">
      <c r="C102" t="s">
        <v>20</v>
      </c>
      <c r="D102" t="s">
        <v>9</v>
      </c>
      <c r="E102" t="s">
        <v>10</v>
      </c>
      <c r="F102">
        <v>32</v>
      </c>
      <c r="G102">
        <v>44465</v>
      </c>
      <c r="H102">
        <v>53540</v>
      </c>
      <c r="I102" t="s">
        <v>14</v>
      </c>
    </row>
    <row r="103" spans="3:9" x14ac:dyDescent="0.35">
      <c r="C103" t="s">
        <v>21</v>
      </c>
      <c r="D103" t="s">
        <v>16</v>
      </c>
      <c r="E103" t="s">
        <v>13</v>
      </c>
      <c r="F103">
        <v>30</v>
      </c>
      <c r="G103">
        <v>44861</v>
      </c>
      <c r="H103">
        <v>112570</v>
      </c>
      <c r="I103" t="s">
        <v>14</v>
      </c>
    </row>
    <row r="104" spans="3:9" x14ac:dyDescent="0.35">
      <c r="C104" t="s">
        <v>22</v>
      </c>
      <c r="D104" t="s">
        <v>9</v>
      </c>
      <c r="E104" t="s">
        <v>13</v>
      </c>
      <c r="F104">
        <v>33</v>
      </c>
      <c r="G104">
        <v>44701</v>
      </c>
      <c r="H104">
        <v>48530</v>
      </c>
      <c r="I104" t="s">
        <v>11</v>
      </c>
    </row>
    <row r="105" spans="3:9" x14ac:dyDescent="0.35">
      <c r="C105" t="s">
        <v>23</v>
      </c>
      <c r="D105" t="s">
        <v>16</v>
      </c>
      <c r="E105" t="s">
        <v>24</v>
      </c>
      <c r="F105">
        <v>24</v>
      </c>
      <c r="G105">
        <v>44148</v>
      </c>
      <c r="H105">
        <v>62780</v>
      </c>
      <c r="I105" t="s">
        <v>14</v>
      </c>
    </row>
    <row r="106" spans="3:9" x14ac:dyDescent="0.35">
      <c r="C106" t="s">
        <v>111</v>
      </c>
      <c r="H106">
        <f>SUBTOTAL(101,Australia[Salary])</f>
        <v>77472.100000000006</v>
      </c>
      <c r="I106">
        <f>SUBTOTAL(103,Australia[Rating])</f>
        <v>100</v>
      </c>
    </row>
  </sheetData>
  <conditionalFormatting sqref="C6:C10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C4F-8B01-4E49-B49D-1192E76D831C}">
  <dimension ref="A3:C8"/>
  <sheetViews>
    <sheetView workbookViewId="0">
      <selection activeCell="A3" sqref="A3:C8"/>
    </sheetView>
  </sheetViews>
  <sheetFormatPr defaultRowHeight="14.5" x14ac:dyDescent="0.35"/>
  <cols>
    <col min="1" max="1" width="21.81640625" bestFit="1" customWidth="1"/>
    <col min="2" max="2" width="9.26953125" bestFit="1" customWidth="1"/>
    <col min="3" max="3" width="8.36328125" bestFit="1" customWidth="1"/>
    <col min="4" max="5" width="12.54296875" bestFit="1" customWidth="1"/>
    <col min="6" max="6" width="14.7265625" bestFit="1" customWidth="1"/>
    <col min="7" max="7" width="19.81640625" bestFit="1" customWidth="1"/>
    <col min="8" max="8" width="20" bestFit="1" customWidth="1"/>
    <col min="9" max="9" width="19.54296875" bestFit="1" customWidth="1"/>
    <col min="10" max="10" width="25.26953125" bestFit="1" customWidth="1"/>
    <col min="11" max="11" width="15.26953125" bestFit="1" customWidth="1"/>
    <col min="12" max="12" width="22" bestFit="1" customWidth="1"/>
    <col min="13" max="13" width="29.81640625" bestFit="1" customWidth="1"/>
    <col min="14" max="14" width="17.7265625" bestFit="1" customWidth="1"/>
    <col min="15" max="15" width="29.54296875" bestFit="1" customWidth="1"/>
    <col min="16" max="16" width="15.81640625" bestFit="1" customWidth="1"/>
    <col min="17" max="17" width="16.7265625" bestFit="1" customWidth="1"/>
    <col min="18" max="18" width="19.7265625" bestFit="1" customWidth="1"/>
    <col min="19" max="19" width="13" bestFit="1" customWidth="1"/>
    <col min="20" max="20" width="13.26953125" bestFit="1" customWidth="1"/>
    <col min="21" max="21" width="12.54296875" bestFit="1" customWidth="1"/>
    <col min="22" max="22" width="17.1796875" bestFit="1" customWidth="1"/>
    <col min="23" max="23" width="13.81640625" bestFit="1" customWidth="1"/>
    <col min="24" max="24" width="11.54296875" bestFit="1" customWidth="1"/>
    <col min="25" max="25" width="14.7265625" bestFit="1" customWidth="1"/>
    <col min="26" max="26" width="12" bestFit="1" customWidth="1"/>
    <col min="27" max="27" width="8.81640625" bestFit="1" customWidth="1"/>
    <col min="28" max="28" width="11.1796875" bestFit="1" customWidth="1"/>
    <col min="29" max="29" width="13.7265625" bestFit="1" customWidth="1"/>
    <col min="30" max="30" width="13" bestFit="1" customWidth="1"/>
    <col min="31" max="31" width="26" bestFit="1" customWidth="1"/>
    <col min="32" max="32" width="14.1796875" bestFit="1" customWidth="1"/>
    <col min="33" max="33" width="12.54296875" bestFit="1" customWidth="1"/>
    <col min="34" max="34" width="13.81640625" bestFit="1" customWidth="1"/>
    <col min="35" max="35" width="12.54296875" bestFit="1" customWidth="1"/>
    <col min="36" max="36" width="18.453125" bestFit="1" customWidth="1"/>
    <col min="37" max="37" width="13.26953125" bestFit="1" customWidth="1"/>
    <col min="38" max="38" width="14.26953125" bestFit="1" customWidth="1"/>
    <col min="39" max="39" width="25.81640625" bestFit="1" customWidth="1"/>
    <col min="40" max="40" width="14.7265625" bestFit="1" customWidth="1"/>
    <col min="41" max="42" width="14.81640625" bestFit="1" customWidth="1"/>
    <col min="43" max="43" width="11.26953125" bestFit="1" customWidth="1"/>
    <col min="44" max="44" width="20.1796875" bestFit="1" customWidth="1"/>
    <col min="45" max="45" width="22.54296875" bestFit="1" customWidth="1"/>
    <col min="46" max="46" width="17.1796875" bestFit="1" customWidth="1"/>
    <col min="47" max="47" width="13.81640625" bestFit="1" customWidth="1"/>
    <col min="48" max="48" width="17" bestFit="1" customWidth="1"/>
    <col min="49" max="49" width="14.54296875" bestFit="1" customWidth="1"/>
    <col min="50" max="50" width="17" bestFit="1" customWidth="1"/>
    <col min="51" max="51" width="12" bestFit="1" customWidth="1"/>
    <col min="52" max="52" width="14.1796875" bestFit="1" customWidth="1"/>
    <col min="53" max="53" width="13" bestFit="1" customWidth="1"/>
    <col min="54" max="54" width="18.453125" bestFit="1" customWidth="1"/>
    <col min="55" max="55" width="14.26953125" bestFit="1" customWidth="1"/>
    <col min="56" max="56" width="14" bestFit="1" customWidth="1"/>
    <col min="57" max="57" width="23.1796875" bestFit="1" customWidth="1"/>
    <col min="58" max="58" width="16.7265625" bestFit="1" customWidth="1"/>
    <col min="59" max="59" width="20.7265625" bestFit="1" customWidth="1"/>
    <col min="60" max="60" width="11.7265625" bestFit="1" customWidth="1"/>
    <col min="61" max="61" width="15.453125" bestFit="1" customWidth="1"/>
    <col min="62" max="62" width="13" bestFit="1" customWidth="1"/>
    <col min="63" max="63" width="16" bestFit="1" customWidth="1"/>
    <col min="64" max="64" width="15.81640625" bestFit="1" customWidth="1"/>
    <col min="65" max="66" width="16.54296875" bestFit="1" customWidth="1"/>
    <col min="67" max="67" width="15.453125" bestFit="1" customWidth="1"/>
    <col min="68" max="68" width="18.1796875" bestFit="1" customWidth="1"/>
    <col min="69" max="69" width="11.54296875" bestFit="1" customWidth="1"/>
    <col min="70" max="70" width="10.453125" bestFit="1" customWidth="1"/>
    <col min="71" max="71" width="13.7265625" bestFit="1" customWidth="1"/>
    <col min="72" max="72" width="20.81640625" bestFit="1" customWidth="1"/>
    <col min="73" max="73" width="13" bestFit="1" customWidth="1"/>
    <col min="74" max="74" width="21.81640625" bestFit="1" customWidth="1"/>
    <col min="75" max="75" width="14.26953125" bestFit="1" customWidth="1"/>
    <col min="76" max="76" width="20" bestFit="1" customWidth="1"/>
    <col min="77" max="77" width="13.26953125" bestFit="1" customWidth="1"/>
    <col min="78" max="78" width="22.1796875" bestFit="1" customWidth="1"/>
    <col min="79" max="79" width="12.81640625" bestFit="1" customWidth="1"/>
    <col min="80" max="80" width="15.26953125" bestFit="1" customWidth="1"/>
    <col min="81" max="81" width="14.81640625" bestFit="1" customWidth="1"/>
    <col min="82" max="82" width="11.54296875" bestFit="1" customWidth="1"/>
    <col min="83" max="84" width="22" bestFit="1" customWidth="1"/>
    <col min="85" max="85" width="16" bestFit="1" customWidth="1"/>
    <col min="86" max="86" width="16.7265625" bestFit="1" customWidth="1"/>
    <col min="87" max="87" width="18.7265625" bestFit="1" customWidth="1"/>
    <col min="88" max="88" width="12.26953125" bestFit="1" customWidth="1"/>
    <col min="89" max="89" width="12.453125" bestFit="1" customWidth="1"/>
    <col min="90" max="90" width="13.453125" bestFit="1" customWidth="1"/>
    <col min="91" max="91" width="13.81640625" bestFit="1" customWidth="1"/>
    <col min="92" max="92" width="12.54296875" bestFit="1" customWidth="1"/>
    <col min="93" max="93" width="19" bestFit="1" customWidth="1"/>
    <col min="94" max="94" width="16.7265625" bestFit="1" customWidth="1"/>
    <col min="95" max="95" width="20.7265625" bestFit="1" customWidth="1"/>
    <col min="96" max="96" width="16.7265625" bestFit="1" customWidth="1"/>
    <col min="97" max="97" width="20.26953125" bestFit="1" customWidth="1"/>
    <col min="98" max="98" width="21.7265625" bestFit="1" customWidth="1"/>
    <col min="99" max="99" width="12" bestFit="1" customWidth="1"/>
    <col min="100" max="100" width="13.453125" bestFit="1" customWidth="1"/>
    <col min="101" max="101" width="12.7265625" bestFit="1" customWidth="1"/>
    <col min="102" max="102" width="12.26953125" bestFit="1" customWidth="1"/>
    <col min="103" max="103" width="16.81640625" bestFit="1" customWidth="1"/>
    <col min="104" max="104" width="19.26953125" bestFit="1" customWidth="1"/>
    <col min="105" max="105" width="20.453125" bestFit="1" customWidth="1"/>
    <col min="106" max="106" width="27.1796875" bestFit="1" customWidth="1"/>
    <col min="107" max="107" width="15.54296875" bestFit="1" customWidth="1"/>
    <col min="108" max="108" width="20.81640625" bestFit="1" customWidth="1"/>
    <col min="109" max="110" width="15.26953125" bestFit="1" customWidth="1"/>
    <col min="111" max="111" width="14.54296875" bestFit="1" customWidth="1"/>
    <col min="112" max="112" width="19.7265625" bestFit="1" customWidth="1"/>
    <col min="113" max="113" width="15.81640625" bestFit="1" customWidth="1"/>
    <col min="114" max="114" width="15.1796875" bestFit="1" customWidth="1"/>
    <col min="115" max="115" width="30" bestFit="1" customWidth="1"/>
    <col min="116" max="116" width="15.26953125" bestFit="1" customWidth="1"/>
    <col min="117" max="117" width="14.7265625" bestFit="1" customWidth="1"/>
    <col min="118" max="118" width="15.7265625" bestFit="1" customWidth="1"/>
    <col min="119" max="119" width="14" bestFit="1" customWidth="1"/>
    <col min="120" max="120" width="13.26953125" bestFit="1" customWidth="1"/>
    <col min="121" max="121" width="12.7265625" bestFit="1" customWidth="1"/>
    <col min="122" max="122" width="16" bestFit="1" customWidth="1"/>
    <col min="123" max="123" width="14" bestFit="1" customWidth="1"/>
    <col min="124" max="124" width="10.54296875" bestFit="1" customWidth="1"/>
    <col min="125" max="125" width="11.26953125" bestFit="1" customWidth="1"/>
    <col min="126" max="126" width="11.7265625" bestFit="1" customWidth="1"/>
    <col min="127" max="127" width="18.1796875" bestFit="1" customWidth="1"/>
    <col min="128" max="128" width="14" bestFit="1" customWidth="1"/>
    <col min="129" max="129" width="14.1796875" bestFit="1" customWidth="1"/>
    <col min="130" max="130" width="15" bestFit="1" customWidth="1"/>
    <col min="131" max="131" width="22.453125" bestFit="1" customWidth="1"/>
    <col min="132" max="132" width="18.453125" bestFit="1" customWidth="1"/>
    <col min="133" max="133" width="19.54296875" bestFit="1" customWidth="1"/>
    <col min="134" max="134" width="15.54296875" bestFit="1" customWidth="1"/>
    <col min="135" max="135" width="24.81640625" bestFit="1" customWidth="1"/>
    <col min="136" max="136" width="16.453125" bestFit="1" customWidth="1"/>
    <col min="137" max="138" width="13.26953125" bestFit="1" customWidth="1"/>
    <col min="139" max="139" width="11.7265625" bestFit="1" customWidth="1"/>
    <col min="140" max="140" width="22.1796875" bestFit="1" customWidth="1"/>
    <col min="141" max="141" width="20.54296875" bestFit="1" customWidth="1"/>
    <col min="142" max="142" width="22.7265625" bestFit="1" customWidth="1"/>
    <col min="143" max="143" width="15.1796875" bestFit="1" customWidth="1"/>
    <col min="144" max="144" width="18.7265625" bestFit="1" customWidth="1"/>
    <col min="145" max="145" width="19.81640625" bestFit="1" customWidth="1"/>
    <col min="146" max="146" width="12.54296875" bestFit="1" customWidth="1"/>
    <col min="147" max="147" width="20.7265625" bestFit="1" customWidth="1"/>
    <col min="148" max="148" width="15.453125" bestFit="1" customWidth="1"/>
    <col min="149" max="149" width="12.453125" bestFit="1" customWidth="1"/>
    <col min="150" max="150" width="14.7265625" bestFit="1" customWidth="1"/>
    <col min="151" max="151" width="13.7265625" bestFit="1" customWidth="1"/>
    <col min="152" max="152" width="15.453125" bestFit="1" customWidth="1"/>
    <col min="153" max="153" width="19.7265625" bestFit="1" customWidth="1"/>
    <col min="154" max="154" width="12" bestFit="1" customWidth="1"/>
    <col min="155" max="155" width="17.453125" bestFit="1" customWidth="1"/>
    <col min="156" max="156" width="22.7265625" bestFit="1" customWidth="1"/>
    <col min="157" max="157" width="13.81640625" bestFit="1" customWidth="1"/>
    <col min="158" max="158" width="30.7265625" bestFit="1" customWidth="1"/>
    <col min="159" max="159" width="12.81640625" bestFit="1" customWidth="1"/>
    <col min="160" max="160" width="15.26953125" bestFit="1" customWidth="1"/>
    <col min="161" max="161" width="23.81640625" bestFit="1" customWidth="1"/>
    <col min="162" max="162" width="19.453125" bestFit="1" customWidth="1"/>
    <col min="163" max="163" width="13.7265625" bestFit="1" customWidth="1"/>
    <col min="164" max="164" width="11.81640625" bestFit="1" customWidth="1"/>
    <col min="165" max="165" width="13.81640625" bestFit="1" customWidth="1"/>
    <col min="166" max="166" width="14.453125" bestFit="1" customWidth="1"/>
    <col min="167" max="167" width="15.453125" bestFit="1" customWidth="1"/>
    <col min="168" max="168" width="12" bestFit="1" customWidth="1"/>
    <col min="169" max="169" width="12.54296875" bestFit="1" customWidth="1"/>
    <col min="170" max="170" width="14.453125" bestFit="1" customWidth="1"/>
    <col min="171" max="171" width="17.453125" bestFit="1" customWidth="1"/>
    <col min="172" max="172" width="12" bestFit="1" customWidth="1"/>
    <col min="173" max="173" width="19.26953125" bestFit="1" customWidth="1"/>
    <col min="174" max="174" width="12.453125" bestFit="1" customWidth="1"/>
    <col min="175" max="175" width="10.1796875" bestFit="1" customWidth="1"/>
    <col min="176" max="176" width="17.54296875" bestFit="1" customWidth="1"/>
    <col min="177" max="177" width="18.81640625" bestFit="1" customWidth="1"/>
    <col min="178" max="178" width="18.54296875" bestFit="1" customWidth="1"/>
    <col min="179" max="179" width="18.7265625" bestFit="1" customWidth="1"/>
    <col min="180" max="180" width="16.7265625" bestFit="1" customWidth="1"/>
    <col min="181" max="181" width="14.1796875" bestFit="1" customWidth="1"/>
    <col min="182" max="182" width="12.81640625" bestFit="1" customWidth="1"/>
    <col min="183" max="183" width="13.81640625" bestFit="1" customWidth="1"/>
    <col min="184" max="184" width="10.81640625" bestFit="1" customWidth="1"/>
    <col min="185" max="185" width="11.7265625" bestFit="1" customWidth="1"/>
  </cols>
  <sheetData>
    <row r="3" spans="1:3" x14ac:dyDescent="0.35">
      <c r="B3" s="19" t="s">
        <v>2</v>
      </c>
    </row>
    <row r="4" spans="1:3" x14ac:dyDescent="0.35">
      <c r="A4" s="19" t="s">
        <v>112</v>
      </c>
      <c r="B4" t="s">
        <v>16</v>
      </c>
      <c r="C4" t="s">
        <v>9</v>
      </c>
    </row>
    <row r="5" spans="1:3" x14ac:dyDescent="0.35">
      <c r="A5" t="s">
        <v>113</v>
      </c>
      <c r="B5">
        <v>43</v>
      </c>
      <c r="C5">
        <v>44</v>
      </c>
    </row>
    <row r="6" spans="1:3" x14ac:dyDescent="0.35">
      <c r="A6" t="s">
        <v>114</v>
      </c>
      <c r="B6" s="20">
        <v>31.395348837209301</v>
      </c>
      <c r="C6" s="20">
        <v>29.34090909090909</v>
      </c>
    </row>
    <row r="7" spans="1:3" x14ac:dyDescent="0.35">
      <c r="A7" t="s">
        <v>115</v>
      </c>
      <c r="B7" s="7">
        <v>78284.186046511633</v>
      </c>
      <c r="C7" s="7">
        <v>74486.363636363632</v>
      </c>
    </row>
    <row r="8" spans="1:3" x14ac:dyDescent="0.35">
      <c r="A8" t="s">
        <v>116</v>
      </c>
      <c r="B8" s="7">
        <v>2.4533290856960814</v>
      </c>
      <c r="C8" s="7">
        <v>2.4503735990037359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0A72-B754-41D8-80F0-6FB84A8DE9A5}">
  <dimension ref="A1:Z184"/>
  <sheetViews>
    <sheetView topLeftCell="A10" zoomScale="85" zoomScaleNormal="85" workbookViewId="0">
      <selection activeCell="C6" sqref="C6"/>
    </sheetView>
  </sheetViews>
  <sheetFormatPr defaultRowHeight="14.5" x14ac:dyDescent="0.35"/>
  <cols>
    <col min="1" max="1" width="28.1796875" bestFit="1" customWidth="1"/>
    <col min="2" max="2" width="9.26953125" bestFit="1" customWidth="1"/>
    <col min="3" max="3" width="13.453125" bestFit="1" customWidth="1"/>
    <col min="4" max="4" width="6.1796875" bestFit="1" customWidth="1"/>
    <col min="5" max="5" width="12.81640625" bestFit="1" customWidth="1"/>
    <col min="6" max="6" width="8.1796875" bestFit="1" customWidth="1"/>
    <col min="7" max="7" width="13.1796875" bestFit="1" customWidth="1"/>
    <col min="8" max="8" width="11.54296875" bestFit="1" customWidth="1"/>
    <col min="9" max="9" width="14.453125" style="7" bestFit="1" customWidth="1"/>
    <col min="10" max="10" width="14.453125" style="7" customWidth="1"/>
    <col min="11" max="11" width="22.26953125" style="7" bestFit="1" customWidth="1"/>
    <col min="12" max="12" width="14.453125" style="7" customWidth="1"/>
    <col min="14" max="14" width="14.26953125" bestFit="1" customWidth="1"/>
    <col min="15" max="15" width="27.81640625" customWidth="1"/>
    <col min="17" max="17" width="11.81640625" bestFit="1" customWidth="1"/>
    <col min="18" max="18" width="5.81640625" bestFit="1" customWidth="1"/>
  </cols>
  <sheetData>
    <row r="1" spans="1:1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117</v>
      </c>
      <c r="I1" s="7" t="s">
        <v>118</v>
      </c>
      <c r="J1" s="7" t="s">
        <v>119</v>
      </c>
      <c r="K1" s="7" t="s">
        <v>120</v>
      </c>
    </row>
    <row r="2" spans="1:17" x14ac:dyDescent="0.35">
      <c r="A2" t="s">
        <v>121</v>
      </c>
      <c r="B2" t="s">
        <v>16</v>
      </c>
      <c r="C2" t="s">
        <v>24</v>
      </c>
      <c r="D2">
        <v>21</v>
      </c>
      <c r="E2" s="6">
        <v>44619</v>
      </c>
      <c r="F2">
        <v>33920</v>
      </c>
      <c r="G2" t="s">
        <v>14</v>
      </c>
      <c r="H2" t="s">
        <v>122</v>
      </c>
      <c r="I2" s="7">
        <f ca="1">(TODAY()-India_and_New_Zealand[[#This Row],[Date Joined]])/365</f>
        <v>2.3150684931506849</v>
      </c>
      <c r="J2" s="21">
        <f ca="1">ROUNDUP(IF(India_and_New_Zealand[[#This Row],[Tenure (Year)]]&gt;2,3%,2%)*India_and_New_Zealand[[#This Row],[Salary]],0)</f>
        <v>1018</v>
      </c>
      <c r="K2" s="7">
        <f>_xlfn.XLOOKUP(India_and_New_Zealand[[#This Row],[Rating]],Sheet1!$C$2:$C$6,Sheet1!$D$2:$D$6)</f>
        <v>3</v>
      </c>
      <c r="N2" s="10">
        <v>1</v>
      </c>
      <c r="O2" t="s">
        <v>123</v>
      </c>
      <c r="P2">
        <f xml:space="preserve"> COUNTA(India_and_New_Zealand[Name])</f>
        <v>183</v>
      </c>
    </row>
    <row r="3" spans="1:17" x14ac:dyDescent="0.35">
      <c r="A3" t="s">
        <v>94</v>
      </c>
      <c r="B3" t="s">
        <v>16</v>
      </c>
      <c r="C3" t="s">
        <v>24</v>
      </c>
      <c r="D3">
        <v>21</v>
      </c>
      <c r="E3" s="6">
        <v>44678</v>
      </c>
      <c r="F3">
        <v>33920</v>
      </c>
      <c r="G3" t="s">
        <v>14</v>
      </c>
      <c r="H3" t="s">
        <v>124</v>
      </c>
      <c r="I3" s="7">
        <f ca="1">(TODAY()-India_and_New_Zealand[[#This Row],[Date Joined]])/365</f>
        <v>2.1534246575342464</v>
      </c>
      <c r="J3" s="21">
        <f ca="1">ROUNDUP(IF(India_and_New_Zealand[[#This Row],[Tenure (Year)]]&gt;2,3%,2%)*India_and_New_Zealand[[#This Row],[Salary]],0)</f>
        <v>1018</v>
      </c>
      <c r="K3" s="7">
        <f>_xlfn.XLOOKUP(India_and_New_Zealand[[#This Row],[Rating]],Sheet1!$C$2:$C$6,Sheet1!$D$2:$D$6)</f>
        <v>3</v>
      </c>
      <c r="O3" t="s">
        <v>125</v>
      </c>
      <c r="P3">
        <f>AVERAGE(India_and_New_Zealand[Salary])</f>
        <v>77173.715846994543</v>
      </c>
      <c r="Q3">
        <f>MEDIAN(India_and_New_Zealand[Salary])</f>
        <v>75000</v>
      </c>
    </row>
    <row r="4" spans="1:17" x14ac:dyDescent="0.35">
      <c r="A4" t="s">
        <v>126</v>
      </c>
      <c r="B4" t="s">
        <v>16</v>
      </c>
      <c r="C4" t="s">
        <v>24</v>
      </c>
      <c r="D4">
        <v>29</v>
      </c>
      <c r="E4" s="6">
        <v>43962</v>
      </c>
      <c r="F4">
        <v>34980</v>
      </c>
      <c r="G4" t="s">
        <v>14</v>
      </c>
      <c r="H4" t="s">
        <v>122</v>
      </c>
      <c r="I4" s="7">
        <f ca="1">(TODAY()-India_and_New_Zealand[[#This Row],[Date Joined]])/365</f>
        <v>4.1150684931506847</v>
      </c>
      <c r="J4" s="21">
        <f ca="1">ROUNDUP(IF(India_and_New_Zealand[[#This Row],[Tenure (Year)]]&gt;2,3%,2%)*India_and_New_Zealand[[#This Row],[Salary]],0)</f>
        <v>1050</v>
      </c>
      <c r="K4" s="7">
        <f>_xlfn.XLOOKUP(India_and_New_Zealand[[#This Row],[Rating]],Sheet1!$C$2:$C$6,Sheet1!$D$2:$D$6)</f>
        <v>3</v>
      </c>
      <c r="O4" t="s">
        <v>127</v>
      </c>
      <c r="P4">
        <f>AVERAGE(India_and_New_Zealand[Age])</f>
        <v>30.42622950819672</v>
      </c>
      <c r="Q4">
        <f>MEDIAN(India_and_New_Zealand[Age])</f>
        <v>30</v>
      </c>
    </row>
    <row r="5" spans="1:17" x14ac:dyDescent="0.35">
      <c r="A5" t="s">
        <v>46</v>
      </c>
      <c r="B5" t="s">
        <v>16</v>
      </c>
      <c r="C5" t="s">
        <v>24</v>
      </c>
      <c r="D5">
        <v>29</v>
      </c>
      <c r="E5" s="6">
        <v>44023</v>
      </c>
      <c r="F5">
        <v>34980</v>
      </c>
      <c r="G5" t="s">
        <v>14</v>
      </c>
      <c r="H5" t="s">
        <v>124</v>
      </c>
      <c r="I5" s="7">
        <f ca="1">(TODAY()-India_and_New_Zealand[[#This Row],[Date Joined]])/365</f>
        <v>3.9479452054794519</v>
      </c>
      <c r="J5" s="21">
        <f ca="1">ROUNDUP(IF(India_and_New_Zealand[[#This Row],[Tenure (Year)]]&gt;2,3%,2%)*India_and_New_Zealand[[#This Row],[Salary]],0)</f>
        <v>1050</v>
      </c>
      <c r="K5" s="7">
        <f>_xlfn.XLOOKUP(India_and_New_Zealand[[#This Row],[Rating]],Sheet1!$C$2:$C$6,Sheet1!$D$2:$D$6)</f>
        <v>3</v>
      </c>
      <c r="O5" t="s">
        <v>128</v>
      </c>
      <c r="P5">
        <f ca="1">AVERAGE(India_and_New_Zealand[Tenure (Year)])</f>
        <v>2.8245677071637099</v>
      </c>
      <c r="Q5">
        <f ca="1">MEDIAN(India_and_New_Zealand[Tenure (Year)])</f>
        <v>2.8465753424657536</v>
      </c>
    </row>
    <row r="6" spans="1:17" x14ac:dyDescent="0.35">
      <c r="A6" t="s">
        <v>129</v>
      </c>
      <c r="B6" t="s">
        <v>9</v>
      </c>
      <c r="C6" t="s">
        <v>10</v>
      </c>
      <c r="D6">
        <v>43</v>
      </c>
      <c r="E6" s="6">
        <v>44558</v>
      </c>
      <c r="F6">
        <v>36040</v>
      </c>
      <c r="G6" t="s">
        <v>14</v>
      </c>
      <c r="H6" t="s">
        <v>122</v>
      </c>
      <c r="I6" s="7">
        <f ca="1">(TODAY()-India_and_New_Zealand[[#This Row],[Date Joined]])/365</f>
        <v>2.4821917808219176</v>
      </c>
      <c r="J6" s="21">
        <f ca="1">ROUNDUP(IF(India_and_New_Zealand[[#This Row],[Tenure (Year)]]&gt;2,3%,2%)*India_and_New_Zealand[[#This Row],[Salary]],0)</f>
        <v>1082</v>
      </c>
      <c r="K6" s="7">
        <f>_xlfn.XLOOKUP(India_and_New_Zealand[[#This Row],[Rating]],Sheet1!$C$2:$C$6,Sheet1!$D$2:$D$6)</f>
        <v>3</v>
      </c>
      <c r="O6" t="s">
        <v>130</v>
      </c>
      <c r="P6" s="8">
        <f>P7/P2</f>
        <v>0.46994535519125685</v>
      </c>
    </row>
    <row r="7" spans="1:17" x14ac:dyDescent="0.35">
      <c r="A7" t="s">
        <v>98</v>
      </c>
      <c r="B7" t="s">
        <v>9</v>
      </c>
      <c r="C7" t="s">
        <v>10</v>
      </c>
      <c r="D7">
        <v>43</v>
      </c>
      <c r="E7" s="6">
        <v>44620</v>
      </c>
      <c r="F7">
        <v>36040</v>
      </c>
      <c r="G7" t="s">
        <v>14</v>
      </c>
      <c r="H7" t="s">
        <v>124</v>
      </c>
      <c r="I7" s="7">
        <f ca="1">(TODAY()-India_and_New_Zealand[[#This Row],[Date Joined]])/365</f>
        <v>2.3123287671232875</v>
      </c>
      <c r="J7" s="21">
        <f ca="1">ROUNDUP(IF(India_and_New_Zealand[[#This Row],[Tenure (Year)]]&gt;2,3%,2%)*India_and_New_Zealand[[#This Row],[Salary]],0)</f>
        <v>1082</v>
      </c>
      <c r="K7" s="7">
        <f>_xlfn.XLOOKUP(India_and_New_Zealand[[#This Row],[Rating]],Sheet1!$C$2:$C$6,Sheet1!$D$2:$D$6)</f>
        <v>3</v>
      </c>
      <c r="O7" t="s">
        <v>131</v>
      </c>
      <c r="P7">
        <f>COUNTIFS(India_and_New_Zealand[Gender], "Female")</f>
        <v>86</v>
      </c>
    </row>
    <row r="8" spans="1:17" x14ac:dyDescent="0.35">
      <c r="A8" t="s">
        <v>132</v>
      </c>
      <c r="B8" t="s">
        <v>9</v>
      </c>
      <c r="C8" t="s">
        <v>13</v>
      </c>
      <c r="D8">
        <v>21</v>
      </c>
      <c r="E8" s="6">
        <v>44042</v>
      </c>
      <c r="F8">
        <v>37920</v>
      </c>
      <c r="G8" t="s">
        <v>14</v>
      </c>
      <c r="H8" t="s">
        <v>122</v>
      </c>
      <c r="I8" s="7">
        <f ca="1">(TODAY()-India_and_New_Zealand[[#This Row],[Date Joined]])/365</f>
        <v>3.8958904109589043</v>
      </c>
      <c r="J8" s="21">
        <f ca="1">ROUNDUP(IF(India_and_New_Zealand[[#This Row],[Tenure (Year)]]&gt;2,3%,2%)*India_and_New_Zealand[[#This Row],[Salary]],0)</f>
        <v>1138</v>
      </c>
      <c r="K8" s="7">
        <f>_xlfn.XLOOKUP(India_and_New_Zealand[[#This Row],[Rating]],Sheet1!$C$2:$C$6,Sheet1!$D$2:$D$6)</f>
        <v>3</v>
      </c>
    </row>
    <row r="9" spans="1:17" x14ac:dyDescent="0.35">
      <c r="A9" t="s">
        <v>34</v>
      </c>
      <c r="B9" t="s">
        <v>9</v>
      </c>
      <c r="C9" t="s">
        <v>13</v>
      </c>
      <c r="D9">
        <v>21</v>
      </c>
      <c r="E9" s="6">
        <v>44104</v>
      </c>
      <c r="F9">
        <v>37920</v>
      </c>
      <c r="G9" t="s">
        <v>14</v>
      </c>
      <c r="H9" t="s">
        <v>124</v>
      </c>
      <c r="I9" s="7">
        <f ca="1">(TODAY()-India_and_New_Zealand[[#This Row],[Date Joined]])/365</f>
        <v>3.7260273972602738</v>
      </c>
      <c r="J9" s="21">
        <f ca="1">ROUNDUP(IF(India_and_New_Zealand[[#This Row],[Tenure (Year)]]&gt;2,3%,2%)*India_and_New_Zealand[[#This Row],[Salary]],0)</f>
        <v>1138</v>
      </c>
      <c r="K9" s="7">
        <f>_xlfn.XLOOKUP(India_and_New_Zealand[[#This Row],[Rating]],Sheet1!$C$2:$C$6,Sheet1!$D$2:$D$6)</f>
        <v>3</v>
      </c>
    </row>
    <row r="10" spans="1:17" x14ac:dyDescent="0.35">
      <c r="A10" t="s">
        <v>133</v>
      </c>
      <c r="B10" t="s">
        <v>9</v>
      </c>
      <c r="C10" t="s">
        <v>13</v>
      </c>
      <c r="D10">
        <v>35</v>
      </c>
      <c r="E10" s="6">
        <v>44666</v>
      </c>
      <c r="F10">
        <v>40400</v>
      </c>
      <c r="G10" t="s">
        <v>14</v>
      </c>
      <c r="H10" t="s">
        <v>122</v>
      </c>
      <c r="I10" s="7">
        <f ca="1">(TODAY()-India_and_New_Zealand[[#This Row],[Date Joined]])/365</f>
        <v>2.1863013698630138</v>
      </c>
      <c r="J10" s="21">
        <f ca="1">ROUNDUP(IF(India_and_New_Zealand[[#This Row],[Tenure (Year)]]&gt;2,3%,2%)*India_and_New_Zealand[[#This Row],[Salary]],0)</f>
        <v>1212</v>
      </c>
      <c r="K10" s="7">
        <f>_xlfn.XLOOKUP(India_and_New_Zealand[[#This Row],[Rating]],Sheet1!$C$2:$C$6,Sheet1!$D$2:$D$6)</f>
        <v>3</v>
      </c>
    </row>
    <row r="11" spans="1:17" x14ac:dyDescent="0.35">
      <c r="A11" t="s">
        <v>96</v>
      </c>
      <c r="B11" t="s">
        <v>9</v>
      </c>
      <c r="C11" t="s">
        <v>13</v>
      </c>
      <c r="D11">
        <v>35</v>
      </c>
      <c r="E11" s="6">
        <v>44727</v>
      </c>
      <c r="F11">
        <v>40400</v>
      </c>
      <c r="G11" t="s">
        <v>14</v>
      </c>
      <c r="H11" t="s">
        <v>124</v>
      </c>
      <c r="I11" s="7">
        <f ca="1">(TODAY()-India_and_New_Zealand[[#This Row],[Date Joined]])/365</f>
        <v>2.0191780821917806</v>
      </c>
      <c r="J11" s="21">
        <f ca="1">ROUNDUP(IF(India_and_New_Zealand[[#This Row],[Tenure (Year)]]&gt;2,3%,2%)*India_and_New_Zealand[[#This Row],[Salary]],0)</f>
        <v>1212</v>
      </c>
      <c r="K11" s="7">
        <f>_xlfn.XLOOKUP(India_and_New_Zealand[[#This Row],[Rating]],Sheet1!$C$2:$C$6,Sheet1!$D$2:$D$6)</f>
        <v>3</v>
      </c>
      <c r="O11" t="s">
        <v>134</v>
      </c>
      <c r="Q11">
        <f>COUNTIF(India_and_New_Zealand[Salary],"&gt;90000")</f>
        <v>63</v>
      </c>
    </row>
    <row r="12" spans="1:17" x14ac:dyDescent="0.35">
      <c r="A12" t="s">
        <v>135</v>
      </c>
      <c r="B12" t="s">
        <v>16</v>
      </c>
      <c r="C12" t="s">
        <v>13</v>
      </c>
      <c r="D12">
        <v>32</v>
      </c>
      <c r="E12" s="6">
        <v>44549</v>
      </c>
      <c r="F12">
        <v>41570</v>
      </c>
      <c r="G12" t="s">
        <v>14</v>
      </c>
      <c r="H12" t="s">
        <v>122</v>
      </c>
      <c r="I12" s="7">
        <f ca="1">(TODAY()-India_and_New_Zealand[[#This Row],[Date Joined]])/365</f>
        <v>2.506849315068493</v>
      </c>
      <c r="J12" s="21">
        <f ca="1">ROUNDUP(IF(India_and_New_Zealand[[#This Row],[Tenure (Year)]]&gt;2,3%,2%)*India_and_New_Zealand[[#This Row],[Salary]],0)</f>
        <v>1248</v>
      </c>
      <c r="K12" s="7">
        <f>_xlfn.XLOOKUP(India_and_New_Zealand[[#This Row],[Rating]],Sheet1!$C$2:$C$6,Sheet1!$D$2:$D$6)</f>
        <v>3</v>
      </c>
      <c r="O12" t="s">
        <v>136</v>
      </c>
      <c r="Q12" s="9">
        <f>Q11/P2</f>
        <v>0.34426229508196721</v>
      </c>
    </row>
    <row r="13" spans="1:17" x14ac:dyDescent="0.35">
      <c r="A13" t="s">
        <v>105</v>
      </c>
      <c r="B13" t="s">
        <v>16</v>
      </c>
      <c r="C13" t="s">
        <v>13</v>
      </c>
      <c r="D13">
        <v>32</v>
      </c>
      <c r="E13" s="6">
        <v>44611</v>
      </c>
      <c r="F13">
        <v>41570</v>
      </c>
      <c r="G13" t="s">
        <v>14</v>
      </c>
      <c r="H13" t="s">
        <v>124</v>
      </c>
      <c r="I13" s="7">
        <f ca="1">(TODAY()-India_and_New_Zealand[[#This Row],[Date Joined]])/365</f>
        <v>2.3369863013698629</v>
      </c>
      <c r="J13" s="21">
        <f ca="1">ROUNDUP(IF(India_and_New_Zealand[[#This Row],[Tenure (Year)]]&gt;2,3%,2%)*India_and_New_Zealand[[#This Row],[Salary]],0)</f>
        <v>1248</v>
      </c>
      <c r="K13" s="7">
        <f>_xlfn.XLOOKUP(India_and_New_Zealand[[#This Row],[Rating]],Sheet1!$C$2:$C$6,Sheet1!$D$2:$D$6)</f>
        <v>3</v>
      </c>
    </row>
    <row r="14" spans="1:17" x14ac:dyDescent="0.35">
      <c r="A14" t="s">
        <v>137</v>
      </c>
      <c r="B14" t="s">
        <v>16</v>
      </c>
      <c r="C14" t="s">
        <v>24</v>
      </c>
      <c r="D14">
        <v>31</v>
      </c>
      <c r="E14" s="6">
        <v>44084</v>
      </c>
      <c r="F14">
        <v>41980</v>
      </c>
      <c r="G14" t="s">
        <v>14</v>
      </c>
      <c r="H14" t="s">
        <v>122</v>
      </c>
      <c r="I14" s="7">
        <f ca="1">(TODAY()-India_and_New_Zealand[[#This Row],[Date Joined]])/365</f>
        <v>3.7808219178082192</v>
      </c>
      <c r="J14" s="21">
        <f ca="1">ROUNDUP(IF(India_and_New_Zealand[[#This Row],[Tenure (Year)]]&gt;2,3%,2%)*India_and_New_Zealand[[#This Row],[Salary]],0)</f>
        <v>1260</v>
      </c>
      <c r="K14" s="7">
        <f>_xlfn.XLOOKUP(India_and_New_Zealand[[#This Row],[Rating]],Sheet1!$C$2:$C$6,Sheet1!$D$2:$D$6)</f>
        <v>3</v>
      </c>
      <c r="N14" s="10">
        <v>2</v>
      </c>
      <c r="O14" t="s">
        <v>138</v>
      </c>
    </row>
    <row r="15" spans="1:17" x14ac:dyDescent="0.35">
      <c r="A15" t="s">
        <v>36</v>
      </c>
      <c r="B15" t="s">
        <v>16</v>
      </c>
      <c r="C15" t="s">
        <v>24</v>
      </c>
      <c r="D15">
        <v>31</v>
      </c>
      <c r="E15" s="6">
        <v>44145</v>
      </c>
      <c r="F15">
        <v>41980</v>
      </c>
      <c r="G15" t="s">
        <v>14</v>
      </c>
      <c r="H15" t="s">
        <v>124</v>
      </c>
      <c r="I15" s="7">
        <f ca="1">(TODAY()-India_and_New_Zealand[[#This Row],[Date Joined]])/365</f>
        <v>3.6136986301369864</v>
      </c>
      <c r="J15" s="21">
        <f ca="1">ROUNDUP(IF(India_and_New_Zealand[[#This Row],[Tenure (Year)]]&gt;2,3%,2%)*India_and_New_Zealand[[#This Row],[Salary]],0)</f>
        <v>1260</v>
      </c>
      <c r="K15" s="7">
        <f>_xlfn.XLOOKUP(India_and_New_Zealand[[#This Row],[Rating]],Sheet1!$C$2:$C$6,Sheet1!$D$2:$D$6)</f>
        <v>3</v>
      </c>
      <c r="O15" t="s">
        <v>139</v>
      </c>
    </row>
    <row r="16" spans="1:17" x14ac:dyDescent="0.35">
      <c r="A16" t="s">
        <v>140</v>
      </c>
      <c r="B16" t="s">
        <v>9</v>
      </c>
      <c r="C16" t="s">
        <v>10</v>
      </c>
      <c r="D16">
        <v>28</v>
      </c>
      <c r="E16" s="6">
        <v>44758</v>
      </c>
      <c r="F16">
        <v>43510</v>
      </c>
      <c r="G16" t="s">
        <v>50</v>
      </c>
      <c r="H16" t="s">
        <v>122</v>
      </c>
      <c r="I16" s="7">
        <f ca="1">(TODAY()-India_and_New_Zealand[[#This Row],[Date Joined]])/365</f>
        <v>1.9342465753424658</v>
      </c>
      <c r="J16" s="21">
        <f ca="1">ROUNDUP(IF(India_and_New_Zealand[[#This Row],[Tenure (Year)]]&gt;2,3%,2%)*India_and_New_Zealand[[#This Row],[Salary]],0)</f>
        <v>871</v>
      </c>
      <c r="K16" s="7">
        <f>_xlfn.XLOOKUP(India_and_New_Zealand[[#This Row],[Rating]],Sheet1!$C$2:$C$6,Sheet1!$D$2:$D$6)</f>
        <v>1</v>
      </c>
    </row>
    <row r="17" spans="1:26" x14ac:dyDescent="0.35">
      <c r="A17" t="s">
        <v>102</v>
      </c>
      <c r="B17" t="s">
        <v>9</v>
      </c>
      <c r="C17" t="s">
        <v>10</v>
      </c>
      <c r="D17">
        <v>28</v>
      </c>
      <c r="E17" s="6">
        <v>44820</v>
      </c>
      <c r="F17">
        <v>43510</v>
      </c>
      <c r="G17" t="s">
        <v>50</v>
      </c>
      <c r="H17" t="s">
        <v>124</v>
      </c>
      <c r="I17" s="7">
        <f ca="1">(TODAY()-India_and_New_Zealand[[#This Row],[Date Joined]])/365</f>
        <v>1.7643835616438357</v>
      </c>
      <c r="J17" s="21">
        <f ca="1">ROUNDUP(IF(India_and_New_Zealand[[#This Row],[Tenure (Year)]]&gt;2,3%,2%)*India_and_New_Zealand[[#This Row],[Salary]],0)</f>
        <v>871</v>
      </c>
      <c r="K17" s="7">
        <f>_xlfn.XLOOKUP(India_and_New_Zealand[[#This Row],[Rating]],Sheet1!$C$2:$C$6,Sheet1!$D$2:$D$6)</f>
        <v>1</v>
      </c>
      <c r="N17" s="11" t="s">
        <v>141</v>
      </c>
      <c r="O17" s="12" t="str" cm="1">
        <f t="array" aca="1" ref="O17:O24" ca="1">TRANSPOSE(_xlfn.XLOOKUP(O15,India_and_New_Zealand[Name],India_and_New_Zealand[[Gender]:[Tenure (Year)]]))</f>
        <v>Female</v>
      </c>
    </row>
    <row r="18" spans="1:26" x14ac:dyDescent="0.35">
      <c r="A18" t="s">
        <v>139</v>
      </c>
      <c r="B18" t="s">
        <v>16</v>
      </c>
      <c r="C18" t="s">
        <v>24</v>
      </c>
      <c r="D18">
        <v>32</v>
      </c>
      <c r="E18" s="6">
        <v>44293</v>
      </c>
      <c r="F18">
        <v>43840</v>
      </c>
      <c r="G18" t="s">
        <v>11</v>
      </c>
      <c r="H18" t="s">
        <v>122</v>
      </c>
      <c r="I18" s="7">
        <f ca="1">(TODAY()-India_and_New_Zealand[[#This Row],[Date Joined]])/365</f>
        <v>3.2082191780821918</v>
      </c>
      <c r="J18" s="21">
        <f ca="1">ROUNDUP(IF(India_and_New_Zealand[[#This Row],[Tenure (Year)]]&gt;2,3%,2%)*India_and_New_Zealand[[#This Row],[Salary]],0)</f>
        <v>1316</v>
      </c>
      <c r="K18" s="7">
        <f>_xlfn.XLOOKUP(India_and_New_Zealand[[#This Row],[Rating]],Sheet1!$C$2:$C$6,Sheet1!$D$2:$D$6)</f>
        <v>4</v>
      </c>
      <c r="N18" s="11" t="s">
        <v>142</v>
      </c>
      <c r="O18" s="12" t="str">
        <f ca="1"/>
        <v>Website</v>
      </c>
    </row>
    <row r="19" spans="1:26" x14ac:dyDescent="0.35">
      <c r="A19" t="s">
        <v>32</v>
      </c>
      <c r="B19" t="s">
        <v>16</v>
      </c>
      <c r="C19" t="s">
        <v>24</v>
      </c>
      <c r="D19">
        <v>32</v>
      </c>
      <c r="E19" s="6">
        <v>44354</v>
      </c>
      <c r="F19">
        <v>43840</v>
      </c>
      <c r="G19" t="s">
        <v>11</v>
      </c>
      <c r="H19" t="s">
        <v>124</v>
      </c>
      <c r="I19" s="7">
        <f ca="1">(TODAY()-India_and_New_Zealand[[#This Row],[Date Joined]])/365</f>
        <v>3.0410958904109591</v>
      </c>
      <c r="J19" s="21">
        <f ca="1">ROUNDUP(IF(India_and_New_Zealand[[#This Row],[Tenure (Year)]]&gt;2,3%,2%)*India_and_New_Zealand[[#This Row],[Salary]],0)</f>
        <v>1316</v>
      </c>
      <c r="K19" s="7">
        <f>_xlfn.XLOOKUP(India_and_New_Zealand[[#This Row],[Rating]],Sheet1!$C$2:$C$6,Sheet1!$D$2:$D$6)</f>
        <v>4</v>
      </c>
      <c r="N19" s="11" t="s">
        <v>143</v>
      </c>
      <c r="O19" s="12">
        <f ca="1"/>
        <v>32</v>
      </c>
    </row>
    <row r="20" spans="1:26" x14ac:dyDescent="0.35">
      <c r="A20" t="s">
        <v>144</v>
      </c>
      <c r="B20" t="s">
        <v>16</v>
      </c>
      <c r="C20" t="s">
        <v>27</v>
      </c>
      <c r="D20">
        <v>32</v>
      </c>
      <c r="E20" s="6">
        <v>44339</v>
      </c>
      <c r="F20">
        <v>45510</v>
      </c>
      <c r="G20" t="s">
        <v>14</v>
      </c>
      <c r="H20" t="s">
        <v>122</v>
      </c>
      <c r="I20" s="7">
        <f ca="1">(TODAY()-India_and_New_Zealand[[#This Row],[Date Joined]])/365</f>
        <v>3.0821917808219177</v>
      </c>
      <c r="J20" s="21">
        <f ca="1">ROUNDUP(IF(India_and_New_Zealand[[#This Row],[Tenure (Year)]]&gt;2,3%,2%)*India_and_New_Zealand[[#This Row],[Salary]],0)</f>
        <v>1366</v>
      </c>
      <c r="K20" s="7">
        <f>_xlfn.XLOOKUP(India_and_New_Zealand[[#This Row],[Rating]],Sheet1!$C$2:$C$6,Sheet1!$D$2:$D$6)</f>
        <v>3</v>
      </c>
      <c r="N20" s="11" t="s">
        <v>145</v>
      </c>
      <c r="O20" s="13">
        <f ca="1"/>
        <v>44293</v>
      </c>
    </row>
    <row r="21" spans="1:26" x14ac:dyDescent="0.35">
      <c r="A21" t="s">
        <v>71</v>
      </c>
      <c r="B21" t="s">
        <v>16</v>
      </c>
      <c r="C21" t="s">
        <v>27</v>
      </c>
      <c r="D21">
        <v>32</v>
      </c>
      <c r="E21" s="6">
        <v>44400</v>
      </c>
      <c r="F21">
        <v>45510</v>
      </c>
      <c r="G21" t="s">
        <v>14</v>
      </c>
      <c r="H21" t="s">
        <v>124</v>
      </c>
      <c r="I21" s="7">
        <f ca="1">(TODAY()-India_and_New_Zealand[[#This Row],[Date Joined]])/365</f>
        <v>2.9150684931506849</v>
      </c>
      <c r="J21" s="21">
        <f ca="1">ROUNDUP(IF(India_and_New_Zealand[[#This Row],[Tenure (Year)]]&gt;2,3%,2%)*India_and_New_Zealand[[#This Row],[Salary]],0)</f>
        <v>1366</v>
      </c>
      <c r="K21" s="7">
        <f>_xlfn.XLOOKUP(India_and_New_Zealand[[#This Row],[Rating]],Sheet1!$C$2:$C$6,Sheet1!$D$2:$D$6)</f>
        <v>3</v>
      </c>
      <c r="N21" s="11" t="s">
        <v>146</v>
      </c>
      <c r="O21" s="12">
        <f ca="1"/>
        <v>43840</v>
      </c>
    </row>
    <row r="22" spans="1:26" x14ac:dyDescent="0.35">
      <c r="A22" t="s">
        <v>147</v>
      </c>
      <c r="B22" t="s">
        <v>9</v>
      </c>
      <c r="C22" t="s">
        <v>13</v>
      </c>
      <c r="D22">
        <v>26</v>
      </c>
      <c r="E22" s="6">
        <v>44164</v>
      </c>
      <c r="F22">
        <v>47360</v>
      </c>
      <c r="G22" t="s">
        <v>14</v>
      </c>
      <c r="H22" t="s">
        <v>122</v>
      </c>
      <c r="I22" s="7">
        <f ca="1">(TODAY()-India_and_New_Zealand[[#This Row],[Date Joined]])/365</f>
        <v>3.5616438356164384</v>
      </c>
      <c r="J22" s="21">
        <f ca="1">ROUNDUP(IF(India_and_New_Zealand[[#This Row],[Tenure (Year)]]&gt;2,3%,2%)*India_and_New_Zealand[[#This Row],[Salary]],0)</f>
        <v>1421</v>
      </c>
      <c r="K22" s="7">
        <f>_xlfn.XLOOKUP(India_and_New_Zealand[[#This Row],[Rating]],Sheet1!$C$2:$C$6,Sheet1!$D$2:$D$6)</f>
        <v>3</v>
      </c>
      <c r="N22" s="11" t="s">
        <v>148</v>
      </c>
      <c r="O22" s="12" t="str">
        <f ca="1"/>
        <v>Above average</v>
      </c>
    </row>
    <row r="23" spans="1:26" x14ac:dyDescent="0.35">
      <c r="A23" t="s">
        <v>88</v>
      </c>
      <c r="B23" t="s">
        <v>9</v>
      </c>
      <c r="C23" t="s">
        <v>13</v>
      </c>
      <c r="D23">
        <v>26</v>
      </c>
      <c r="E23" s="6">
        <v>44225</v>
      </c>
      <c r="F23">
        <v>47360</v>
      </c>
      <c r="G23" t="s">
        <v>14</v>
      </c>
      <c r="H23" t="s">
        <v>124</v>
      </c>
      <c r="I23" s="7">
        <f ca="1">(TODAY()-India_and_New_Zealand[[#This Row],[Date Joined]])/365</f>
        <v>3.3945205479452056</v>
      </c>
      <c r="J23" s="21">
        <f ca="1">ROUNDUP(IF(India_and_New_Zealand[[#This Row],[Tenure (Year)]]&gt;2,3%,2%)*India_and_New_Zealand[[#This Row],[Salary]],0)</f>
        <v>1421</v>
      </c>
      <c r="K23" s="7">
        <f>_xlfn.XLOOKUP(India_and_New_Zealand[[#This Row],[Rating]],Sheet1!$C$2:$C$6,Sheet1!$D$2:$D$6)</f>
        <v>3</v>
      </c>
      <c r="N23" s="11" t="s">
        <v>149</v>
      </c>
      <c r="O23" s="12" t="str">
        <f ca="1"/>
        <v>India</v>
      </c>
    </row>
    <row r="24" spans="1:26" x14ac:dyDescent="0.35">
      <c r="A24" t="s">
        <v>150</v>
      </c>
      <c r="B24" t="s">
        <v>9</v>
      </c>
      <c r="C24" t="s">
        <v>18</v>
      </c>
      <c r="D24">
        <v>28</v>
      </c>
      <c r="E24" s="6">
        <v>43980</v>
      </c>
      <c r="F24">
        <v>48170</v>
      </c>
      <c r="G24" t="s">
        <v>11</v>
      </c>
      <c r="H24" t="s">
        <v>122</v>
      </c>
      <c r="I24" s="7">
        <f ca="1">(TODAY()-India_and_New_Zealand[[#This Row],[Date Joined]])/365</f>
        <v>4.065753424657534</v>
      </c>
      <c r="J24" s="21">
        <f ca="1">ROUNDUP(IF(India_and_New_Zealand[[#This Row],[Tenure (Year)]]&gt;2,3%,2%)*India_and_New_Zealand[[#This Row],[Salary]],0)</f>
        <v>1446</v>
      </c>
      <c r="K24" s="7">
        <f>_xlfn.XLOOKUP(India_and_New_Zealand[[#This Row],[Rating]],Sheet1!$C$2:$C$6,Sheet1!$D$2:$D$6)</f>
        <v>4</v>
      </c>
      <c r="N24" s="11" t="s">
        <v>151</v>
      </c>
      <c r="O24" s="12">
        <f ca="1"/>
        <v>3.2082191780821918</v>
      </c>
    </row>
    <row r="25" spans="1:26" x14ac:dyDescent="0.35">
      <c r="A25" t="s">
        <v>70</v>
      </c>
      <c r="B25" t="s">
        <v>9</v>
      </c>
      <c r="C25" t="s">
        <v>18</v>
      </c>
      <c r="D25">
        <v>28</v>
      </c>
      <c r="E25" s="6">
        <v>44041</v>
      </c>
      <c r="F25">
        <v>48170</v>
      </c>
      <c r="G25" t="s">
        <v>11</v>
      </c>
      <c r="H25" t="s">
        <v>124</v>
      </c>
      <c r="I25" s="7">
        <f ca="1">(TODAY()-India_and_New_Zealand[[#This Row],[Date Joined]])/365</f>
        <v>3.8986301369863012</v>
      </c>
      <c r="J25" s="21">
        <f ca="1">ROUNDUP(IF(India_and_New_Zealand[[#This Row],[Tenure (Year)]]&gt;2,3%,2%)*India_and_New_Zealand[[#This Row],[Salary]],0)</f>
        <v>1446</v>
      </c>
      <c r="K25" s="7">
        <f>_xlfn.XLOOKUP(India_and_New_Zealand[[#This Row],[Rating]],Sheet1!$C$2:$C$6,Sheet1!$D$2:$D$6)</f>
        <v>4</v>
      </c>
    </row>
    <row r="26" spans="1:26" x14ac:dyDescent="0.35">
      <c r="A26" t="s">
        <v>152</v>
      </c>
      <c r="B26" t="s">
        <v>9</v>
      </c>
      <c r="C26" t="s">
        <v>13</v>
      </c>
      <c r="D26">
        <v>33</v>
      </c>
      <c r="E26" s="6">
        <v>44640</v>
      </c>
      <c r="F26">
        <v>48530</v>
      </c>
      <c r="G26" t="s">
        <v>11</v>
      </c>
      <c r="H26" t="s">
        <v>122</v>
      </c>
      <c r="I26" s="7">
        <f ca="1">(TODAY()-India_and_New_Zealand[[#This Row],[Date Joined]])/365</f>
        <v>2.2575342465753425</v>
      </c>
      <c r="J26" s="21">
        <f ca="1">ROUNDUP(IF(India_and_New_Zealand[[#This Row],[Tenure (Year)]]&gt;2,3%,2%)*India_and_New_Zealand[[#This Row],[Salary]],0)</f>
        <v>1456</v>
      </c>
      <c r="K26" s="7">
        <f>_xlfn.XLOOKUP(India_and_New_Zealand[[#This Row],[Rating]],Sheet1!$C$2:$C$6,Sheet1!$D$2:$D$6)</f>
        <v>4</v>
      </c>
      <c r="Q26" t="s">
        <v>10</v>
      </c>
    </row>
    <row r="27" spans="1:26" x14ac:dyDescent="0.35">
      <c r="A27" t="s">
        <v>22</v>
      </c>
      <c r="B27" t="s">
        <v>9</v>
      </c>
      <c r="C27" t="s">
        <v>13</v>
      </c>
      <c r="D27">
        <v>33</v>
      </c>
      <c r="E27" s="6">
        <v>44701</v>
      </c>
      <c r="F27">
        <v>48530</v>
      </c>
      <c r="G27" t="s">
        <v>11</v>
      </c>
      <c r="H27" t="s">
        <v>124</v>
      </c>
      <c r="I27" s="7">
        <f ca="1">(TODAY()-India_and_New_Zealand[[#This Row],[Date Joined]])/365</f>
        <v>2.0904109589041098</v>
      </c>
      <c r="J27" s="21">
        <f ca="1">ROUNDUP(IF(India_and_New_Zealand[[#This Row],[Tenure (Year)]]&gt;2,3%,2%)*India_and_New_Zealand[[#This Row],[Salary]],0)</f>
        <v>1456</v>
      </c>
      <c r="K27" s="7">
        <f>_xlfn.XLOOKUP(India_and_New_Zealand[[#This Row],[Rating]],Sheet1!$C$2:$C$6,Sheet1!$D$2:$D$6)</f>
        <v>4</v>
      </c>
    </row>
    <row r="28" spans="1:26" x14ac:dyDescent="0.35">
      <c r="A28" t="s">
        <v>153</v>
      </c>
      <c r="B28" t="s">
        <v>9</v>
      </c>
      <c r="C28" t="s">
        <v>24</v>
      </c>
      <c r="D28">
        <v>31</v>
      </c>
      <c r="E28" s="6">
        <v>44450</v>
      </c>
      <c r="F28">
        <v>48950</v>
      </c>
      <c r="G28" t="s">
        <v>14</v>
      </c>
      <c r="H28" t="s">
        <v>122</v>
      </c>
      <c r="I28" s="7">
        <f ca="1">(TODAY()-India_and_New_Zealand[[#This Row],[Date Joined]])/365</f>
        <v>2.7780821917808218</v>
      </c>
      <c r="J28" s="21">
        <f ca="1">ROUNDUP(IF(India_and_New_Zealand[[#This Row],[Tenure (Year)]]&gt;2,3%,2%)*India_and_New_Zealand[[#This Row],[Salary]],0)</f>
        <v>1469</v>
      </c>
      <c r="K28" s="7">
        <f>_xlfn.XLOOKUP(India_and_New_Zealand[[#This Row],[Rating]],Sheet1!$C$2:$C$6,Sheet1!$D$2:$D$6)</f>
        <v>3</v>
      </c>
      <c r="P28" t="str" cm="1">
        <f t="array" aca="1" ref="P28:Z55" ca="1">_xlfn._xlws.FILTER(India_and_New_Zealand[],India_and_New_Zealand[Department]=Q26)</f>
        <v>Waheeda Vasuman</v>
      </c>
      <c r="Q28" t="str">
        <f ca="1"/>
        <v>Male</v>
      </c>
      <c r="R28" t="str">
        <f ca="1"/>
        <v>Sales</v>
      </c>
      <c r="S28">
        <f ca="1"/>
        <v>43</v>
      </c>
      <c r="T28">
        <f ca="1"/>
        <v>44558</v>
      </c>
      <c r="U28">
        <f ca="1"/>
        <v>36040</v>
      </c>
      <c r="V28" t="str">
        <f ca="1"/>
        <v>Average</v>
      </c>
      <c r="W28" t="str">
        <f ca="1"/>
        <v>India</v>
      </c>
      <c r="X28">
        <f ca="1"/>
        <v>2.4821917808219176</v>
      </c>
      <c r="Y28">
        <f ca="1"/>
        <v>1082</v>
      </c>
      <c r="Z28">
        <f ca="1"/>
        <v>3</v>
      </c>
    </row>
    <row r="29" spans="1:26" x14ac:dyDescent="0.35">
      <c r="A29" t="s">
        <v>58</v>
      </c>
      <c r="B29" t="s">
        <v>9</v>
      </c>
      <c r="C29" t="s">
        <v>24</v>
      </c>
      <c r="D29">
        <v>31</v>
      </c>
      <c r="E29" s="6">
        <v>44511</v>
      </c>
      <c r="F29">
        <v>48950</v>
      </c>
      <c r="G29" t="s">
        <v>14</v>
      </c>
      <c r="H29" t="s">
        <v>124</v>
      </c>
      <c r="I29" s="7">
        <f ca="1">(TODAY()-India_and_New_Zealand[[#This Row],[Date Joined]])/365</f>
        <v>2.6109589041095891</v>
      </c>
      <c r="J29" s="21">
        <f ca="1">ROUNDUP(IF(India_and_New_Zealand[[#This Row],[Tenure (Year)]]&gt;2,3%,2%)*India_and_New_Zealand[[#This Row],[Salary]],0)</f>
        <v>1469</v>
      </c>
      <c r="K29" s="7">
        <f>_xlfn.XLOOKUP(India_and_New_Zealand[[#This Row],[Rating]],Sheet1!$C$2:$C$6,Sheet1!$D$2:$D$6)</f>
        <v>3</v>
      </c>
      <c r="P29" t="str">
        <f ca="1"/>
        <v>Bili Sizey</v>
      </c>
      <c r="Q29" t="str">
        <f ca="1"/>
        <v>Male</v>
      </c>
      <c r="R29" t="str">
        <f ca="1"/>
        <v>Sales</v>
      </c>
      <c r="S29">
        <f ca="1"/>
        <v>43</v>
      </c>
      <c r="T29">
        <f ca="1"/>
        <v>44620</v>
      </c>
      <c r="U29">
        <f ca="1"/>
        <v>36040</v>
      </c>
      <c r="V29" t="str">
        <f ca="1"/>
        <v>Average</v>
      </c>
      <c r="W29" t="str">
        <f ca="1"/>
        <v>New Zealand</v>
      </c>
      <c r="X29">
        <f ca="1"/>
        <v>2.3123287671232875</v>
      </c>
      <c r="Y29">
        <f ca="1"/>
        <v>1082</v>
      </c>
      <c r="Z29">
        <f ca="1"/>
        <v>3</v>
      </c>
    </row>
    <row r="30" spans="1:26" x14ac:dyDescent="0.35">
      <c r="A30" t="s">
        <v>154</v>
      </c>
      <c r="B30" t="s">
        <v>9</v>
      </c>
      <c r="C30" t="s">
        <v>18</v>
      </c>
      <c r="D30">
        <v>27</v>
      </c>
      <c r="E30" s="6">
        <v>44506</v>
      </c>
      <c r="F30">
        <v>48980</v>
      </c>
      <c r="G30" t="s">
        <v>14</v>
      </c>
      <c r="H30" t="s">
        <v>122</v>
      </c>
      <c r="I30" s="7">
        <f ca="1">(TODAY()-India_and_New_Zealand[[#This Row],[Date Joined]])/365</f>
        <v>2.6246575342465754</v>
      </c>
      <c r="J30" s="21">
        <f ca="1">ROUNDUP(IF(India_and_New_Zealand[[#This Row],[Tenure (Year)]]&gt;2,3%,2%)*India_and_New_Zealand[[#This Row],[Salary]],0)</f>
        <v>1470</v>
      </c>
      <c r="K30" s="7">
        <f>_xlfn.XLOOKUP(India_and_New_Zealand[[#This Row],[Rating]],Sheet1!$C$2:$C$6,Sheet1!$D$2:$D$6)</f>
        <v>3</v>
      </c>
      <c r="P30" t="str">
        <f ca="1"/>
        <v>Rupak Mehra</v>
      </c>
      <c r="Q30" t="str">
        <f ca="1"/>
        <v>Male</v>
      </c>
      <c r="R30" t="str">
        <f ca="1"/>
        <v>Sales</v>
      </c>
      <c r="S30">
        <f ca="1"/>
        <v>28</v>
      </c>
      <c r="T30">
        <f ca="1"/>
        <v>44758</v>
      </c>
      <c r="U30">
        <f ca="1"/>
        <v>43510</v>
      </c>
      <c r="V30" t="str">
        <f ca="1"/>
        <v>Very poor</v>
      </c>
      <c r="W30" t="str">
        <f ca="1"/>
        <v>India</v>
      </c>
      <c r="X30">
        <f ca="1"/>
        <v>1.9342465753424658</v>
      </c>
      <c r="Y30">
        <f ca="1"/>
        <v>871</v>
      </c>
      <c r="Z30">
        <f ca="1"/>
        <v>1</v>
      </c>
    </row>
    <row r="31" spans="1:26" x14ac:dyDescent="0.35">
      <c r="A31" t="s">
        <v>41</v>
      </c>
      <c r="B31" t="s">
        <v>9</v>
      </c>
      <c r="C31" t="s">
        <v>18</v>
      </c>
      <c r="D31">
        <v>27</v>
      </c>
      <c r="E31" s="6">
        <v>44567</v>
      </c>
      <c r="F31">
        <v>48980</v>
      </c>
      <c r="G31" t="s">
        <v>14</v>
      </c>
      <c r="H31" t="s">
        <v>124</v>
      </c>
      <c r="I31" s="7">
        <f ca="1">(TODAY()-India_and_New_Zealand[[#This Row],[Date Joined]])/365</f>
        <v>2.4575342465753423</v>
      </c>
      <c r="J31" s="21">
        <f ca="1">ROUNDUP(IF(India_and_New_Zealand[[#This Row],[Tenure (Year)]]&gt;2,3%,2%)*India_and_New_Zealand[[#This Row],[Salary]],0)</f>
        <v>1470</v>
      </c>
      <c r="K31" s="7">
        <f>_xlfn.XLOOKUP(India_and_New_Zealand[[#This Row],[Rating]],Sheet1!$C$2:$C$6,Sheet1!$D$2:$D$6)</f>
        <v>3</v>
      </c>
      <c r="P31" t="str">
        <f ca="1"/>
        <v>Drusy MacCombe</v>
      </c>
      <c r="Q31" t="str">
        <f ca="1"/>
        <v>Male</v>
      </c>
      <c r="R31" t="str">
        <f ca="1"/>
        <v>Sales</v>
      </c>
      <c r="S31">
        <f ca="1"/>
        <v>28</v>
      </c>
      <c r="T31">
        <f ca="1"/>
        <v>44820</v>
      </c>
      <c r="U31">
        <f ca="1"/>
        <v>43510</v>
      </c>
      <c r="V31" t="str">
        <f ca="1"/>
        <v>Very poor</v>
      </c>
      <c r="W31" t="str">
        <f ca="1"/>
        <v>New Zealand</v>
      </c>
      <c r="X31">
        <f ca="1"/>
        <v>1.7643835616438357</v>
      </c>
      <c r="Y31">
        <f ca="1"/>
        <v>871</v>
      </c>
      <c r="Z31">
        <f ca="1"/>
        <v>1</v>
      </c>
    </row>
    <row r="32" spans="1:26" x14ac:dyDescent="0.35">
      <c r="A32" t="s">
        <v>155</v>
      </c>
      <c r="B32" t="s">
        <v>16</v>
      </c>
      <c r="C32" t="s">
        <v>10</v>
      </c>
      <c r="D32">
        <v>34</v>
      </c>
      <c r="E32" s="6">
        <v>44660</v>
      </c>
      <c r="F32">
        <v>49630</v>
      </c>
      <c r="G32" t="s">
        <v>19</v>
      </c>
      <c r="H32" t="s">
        <v>122</v>
      </c>
      <c r="I32" s="7">
        <f ca="1">(TODAY()-India_and_New_Zealand[[#This Row],[Date Joined]])/365</f>
        <v>2.2027397260273971</v>
      </c>
      <c r="J32" s="21">
        <f ca="1">ROUNDUP(IF(India_and_New_Zealand[[#This Row],[Tenure (Year)]]&gt;2,3%,2%)*India_and_New_Zealand[[#This Row],[Salary]],0)</f>
        <v>1489</v>
      </c>
      <c r="K32" s="7">
        <f>_xlfn.XLOOKUP(India_and_New_Zealand[[#This Row],[Rating]],Sheet1!$C$2:$C$6,Sheet1!$D$2:$D$6)</f>
        <v>2</v>
      </c>
      <c r="P32" t="str">
        <f ca="1"/>
        <v>Daruka Ghazali</v>
      </c>
      <c r="Q32" t="str">
        <f ca="1"/>
        <v>Female</v>
      </c>
      <c r="R32" t="str">
        <f ca="1"/>
        <v>Sales</v>
      </c>
      <c r="S32">
        <f ca="1"/>
        <v>34</v>
      </c>
      <c r="T32">
        <f ca="1"/>
        <v>44660</v>
      </c>
      <c r="U32">
        <f ca="1"/>
        <v>49630</v>
      </c>
      <c r="V32" t="str">
        <f ca="1"/>
        <v>Poor</v>
      </c>
      <c r="W32" t="str">
        <f ca="1"/>
        <v>India</v>
      </c>
      <c r="X32">
        <f ca="1"/>
        <v>2.2027397260273971</v>
      </c>
      <c r="Y32">
        <f ca="1"/>
        <v>1489</v>
      </c>
      <c r="Z32">
        <f ca="1"/>
        <v>2</v>
      </c>
    </row>
    <row r="33" spans="1:26" x14ac:dyDescent="0.35">
      <c r="A33" t="s">
        <v>54</v>
      </c>
      <c r="B33" t="s">
        <v>16</v>
      </c>
      <c r="C33" t="s">
        <v>10</v>
      </c>
      <c r="D33">
        <v>34</v>
      </c>
      <c r="E33" s="6">
        <v>44721</v>
      </c>
      <c r="F33">
        <v>49630</v>
      </c>
      <c r="G33" t="s">
        <v>19</v>
      </c>
      <c r="H33" t="s">
        <v>124</v>
      </c>
      <c r="I33" s="7">
        <f ca="1">(TODAY()-India_and_New_Zealand[[#This Row],[Date Joined]])/365</f>
        <v>2.0356164383561643</v>
      </c>
      <c r="J33" s="21">
        <f ca="1">ROUNDUP(IF(India_and_New_Zealand[[#This Row],[Tenure (Year)]]&gt;2,3%,2%)*India_and_New_Zealand[[#This Row],[Salary]],0)</f>
        <v>1489</v>
      </c>
      <c r="K33" s="7">
        <f>_xlfn.XLOOKUP(India_and_New_Zealand[[#This Row],[Rating]],Sheet1!$C$2:$C$6,Sheet1!$D$2:$D$6)</f>
        <v>2</v>
      </c>
      <c r="P33" t="str">
        <f ca="1"/>
        <v>Violante Courtonne</v>
      </c>
      <c r="Q33" t="str">
        <f ca="1"/>
        <v>Female</v>
      </c>
      <c r="R33" t="str">
        <f ca="1"/>
        <v>Sales</v>
      </c>
      <c r="S33">
        <f ca="1"/>
        <v>34</v>
      </c>
      <c r="T33">
        <f ca="1"/>
        <v>44721</v>
      </c>
      <c r="U33">
        <f ca="1"/>
        <v>49630</v>
      </c>
      <c r="V33" t="str">
        <f ca="1"/>
        <v>Poor</v>
      </c>
      <c r="W33" t="str">
        <f ca="1"/>
        <v>New Zealand</v>
      </c>
      <c r="X33">
        <f ca="1"/>
        <v>2.0356164383561643</v>
      </c>
      <c r="Y33">
        <f ca="1"/>
        <v>1489</v>
      </c>
      <c r="Z33">
        <f ca="1"/>
        <v>2</v>
      </c>
    </row>
    <row r="34" spans="1:26" x14ac:dyDescent="0.35">
      <c r="A34" t="s">
        <v>156</v>
      </c>
      <c r="B34" t="s">
        <v>9</v>
      </c>
      <c r="C34" t="s">
        <v>18</v>
      </c>
      <c r="D34">
        <v>24</v>
      </c>
      <c r="E34" s="6">
        <v>44375</v>
      </c>
      <c r="F34">
        <v>52610</v>
      </c>
      <c r="G34" t="s">
        <v>19</v>
      </c>
      <c r="H34" t="s">
        <v>122</v>
      </c>
      <c r="I34" s="7">
        <f ca="1">(TODAY()-India_and_New_Zealand[[#This Row],[Date Joined]])/365</f>
        <v>2.9835616438356163</v>
      </c>
      <c r="J34" s="21">
        <f ca="1">ROUNDUP(IF(India_and_New_Zealand[[#This Row],[Tenure (Year)]]&gt;2,3%,2%)*India_and_New_Zealand[[#This Row],[Salary]],0)</f>
        <v>1579</v>
      </c>
      <c r="K34" s="7">
        <f>_xlfn.XLOOKUP(India_and_New_Zealand[[#This Row],[Rating]],Sheet1!$C$2:$C$6,Sheet1!$D$2:$D$6)</f>
        <v>2</v>
      </c>
      <c r="P34" t="str">
        <f ca="1"/>
        <v>Anumati Shyamari Meherhomji</v>
      </c>
      <c r="Q34" t="str">
        <f ca="1"/>
        <v>Female</v>
      </c>
      <c r="R34" t="str">
        <f ca="1"/>
        <v>Sales</v>
      </c>
      <c r="S34">
        <f ca="1"/>
        <v>28</v>
      </c>
      <c r="T34">
        <f ca="1"/>
        <v>44296</v>
      </c>
      <c r="U34">
        <f ca="1"/>
        <v>53240</v>
      </c>
      <c r="V34" t="str">
        <f ca="1"/>
        <v>Average</v>
      </c>
      <c r="W34" t="str">
        <f ca="1"/>
        <v>India</v>
      </c>
      <c r="X34">
        <f ca="1"/>
        <v>3.2</v>
      </c>
      <c r="Y34">
        <f ca="1"/>
        <v>1598</v>
      </c>
      <c r="Z34">
        <f ca="1"/>
        <v>3</v>
      </c>
    </row>
    <row r="35" spans="1:26" x14ac:dyDescent="0.35">
      <c r="A35" t="s">
        <v>59</v>
      </c>
      <c r="B35" t="s">
        <v>9</v>
      </c>
      <c r="C35" t="s">
        <v>18</v>
      </c>
      <c r="D35">
        <v>24</v>
      </c>
      <c r="E35" s="6">
        <v>44436</v>
      </c>
      <c r="F35">
        <v>52610</v>
      </c>
      <c r="G35" t="s">
        <v>19</v>
      </c>
      <c r="H35" t="s">
        <v>124</v>
      </c>
      <c r="I35" s="7">
        <f ca="1">(TODAY()-India_and_New_Zealand[[#This Row],[Date Joined]])/365</f>
        <v>2.8164383561643835</v>
      </c>
      <c r="J35" s="21">
        <f ca="1">ROUNDUP(IF(India_and_New_Zealand[[#This Row],[Tenure (Year)]]&gt;2,3%,2%)*India_and_New_Zealand[[#This Row],[Salary]],0)</f>
        <v>1579</v>
      </c>
      <c r="K35" s="7">
        <f>_xlfn.XLOOKUP(India_and_New_Zealand[[#This Row],[Rating]],Sheet1!$C$2:$C$6,Sheet1!$D$2:$D$6)</f>
        <v>2</v>
      </c>
      <c r="P35" t="str">
        <f ca="1"/>
        <v>Tatum Hush</v>
      </c>
      <c r="Q35" t="str">
        <f ca="1"/>
        <v>Female</v>
      </c>
      <c r="R35" t="str">
        <f ca="1"/>
        <v>Sales</v>
      </c>
      <c r="S35">
        <f ca="1"/>
        <v>28</v>
      </c>
      <c r="T35">
        <f ca="1"/>
        <v>44357</v>
      </c>
      <c r="U35">
        <f ca="1"/>
        <v>53240</v>
      </c>
      <c r="V35" t="str">
        <f ca="1"/>
        <v>Average</v>
      </c>
      <c r="W35" t="str">
        <f ca="1"/>
        <v>New Zealand</v>
      </c>
      <c r="X35">
        <f ca="1"/>
        <v>3.032876712328767</v>
      </c>
      <c r="Y35">
        <f ca="1"/>
        <v>1598</v>
      </c>
      <c r="Z35">
        <f ca="1"/>
        <v>3</v>
      </c>
    </row>
    <row r="36" spans="1:26" x14ac:dyDescent="0.35">
      <c r="A36" t="s">
        <v>157</v>
      </c>
      <c r="B36" t="s">
        <v>16</v>
      </c>
      <c r="C36" t="s">
        <v>10</v>
      </c>
      <c r="D36">
        <v>28</v>
      </c>
      <c r="E36" s="6">
        <v>44296</v>
      </c>
      <c r="F36">
        <v>53240</v>
      </c>
      <c r="G36" t="s">
        <v>14</v>
      </c>
      <c r="H36" t="s">
        <v>122</v>
      </c>
      <c r="I36" s="7">
        <f ca="1">(TODAY()-India_and_New_Zealand[[#This Row],[Date Joined]])/365</f>
        <v>3.2</v>
      </c>
      <c r="J36" s="21">
        <f ca="1">ROUNDUP(IF(India_and_New_Zealand[[#This Row],[Tenure (Year)]]&gt;2,3%,2%)*India_and_New_Zealand[[#This Row],[Salary]],0)</f>
        <v>1598</v>
      </c>
      <c r="K36" s="7">
        <f>_xlfn.XLOOKUP(India_and_New_Zealand[[#This Row],[Rating]],Sheet1!$C$2:$C$6,Sheet1!$D$2:$D$6)</f>
        <v>3</v>
      </c>
      <c r="P36" t="str">
        <f ca="1"/>
        <v>Geena Raghavanpillai</v>
      </c>
      <c r="Q36" t="str">
        <f ca="1"/>
        <v>Male</v>
      </c>
      <c r="R36" t="str">
        <f ca="1"/>
        <v>Sales</v>
      </c>
      <c r="S36">
        <f ca="1"/>
        <v>32</v>
      </c>
      <c r="T36">
        <f ca="1"/>
        <v>44403</v>
      </c>
      <c r="U36">
        <f ca="1"/>
        <v>53540</v>
      </c>
      <c r="V36" t="str">
        <f ca="1"/>
        <v>Average</v>
      </c>
      <c r="W36" t="str">
        <f ca="1"/>
        <v>India</v>
      </c>
      <c r="X36">
        <f ca="1"/>
        <v>2.9068493150684933</v>
      </c>
      <c r="Y36">
        <f ca="1"/>
        <v>1607</v>
      </c>
      <c r="Z36">
        <f ca="1"/>
        <v>3</v>
      </c>
    </row>
    <row r="37" spans="1:26" x14ac:dyDescent="0.35">
      <c r="A37" t="s">
        <v>15</v>
      </c>
      <c r="B37" t="s">
        <v>16</v>
      </c>
      <c r="C37" t="s">
        <v>10</v>
      </c>
      <c r="D37">
        <v>28</v>
      </c>
      <c r="E37" s="6">
        <v>44357</v>
      </c>
      <c r="F37">
        <v>53240</v>
      </c>
      <c r="G37" t="s">
        <v>14</v>
      </c>
      <c r="H37" t="s">
        <v>124</v>
      </c>
      <c r="I37" s="7">
        <f ca="1">(TODAY()-India_and_New_Zealand[[#This Row],[Date Joined]])/365</f>
        <v>3.032876712328767</v>
      </c>
      <c r="J37" s="21">
        <f ca="1">ROUNDUP(IF(India_and_New_Zealand[[#This Row],[Tenure (Year)]]&gt;2,3%,2%)*India_and_New_Zealand[[#This Row],[Salary]],0)</f>
        <v>1598</v>
      </c>
      <c r="K37" s="7">
        <f>_xlfn.XLOOKUP(India_and_New_Zealand[[#This Row],[Rating]],Sheet1!$C$2:$C$6,Sheet1!$D$2:$D$6)</f>
        <v>3</v>
      </c>
      <c r="P37" t="str">
        <f ca="1"/>
        <v>Hoyt D'Alesco</v>
      </c>
      <c r="Q37" t="str">
        <f ca="1"/>
        <v>Male</v>
      </c>
      <c r="R37" t="str">
        <f ca="1"/>
        <v>Sales</v>
      </c>
      <c r="S37">
        <f ca="1"/>
        <v>32</v>
      </c>
      <c r="T37">
        <f ca="1"/>
        <v>44465</v>
      </c>
      <c r="U37">
        <f ca="1"/>
        <v>53540</v>
      </c>
      <c r="V37" t="str">
        <f ca="1"/>
        <v>Average</v>
      </c>
      <c r="W37" t="str">
        <f ca="1"/>
        <v>New Zealand</v>
      </c>
      <c r="X37">
        <f ca="1"/>
        <v>2.7369863013698632</v>
      </c>
      <c r="Y37">
        <f ca="1"/>
        <v>1607</v>
      </c>
      <c r="Z37">
        <f ca="1"/>
        <v>3</v>
      </c>
    </row>
    <row r="38" spans="1:26" x14ac:dyDescent="0.35">
      <c r="A38" t="s">
        <v>158</v>
      </c>
      <c r="B38" t="s">
        <v>9</v>
      </c>
      <c r="C38" t="s">
        <v>10</v>
      </c>
      <c r="D38">
        <v>32</v>
      </c>
      <c r="E38" s="6">
        <v>44403</v>
      </c>
      <c r="F38">
        <v>53540</v>
      </c>
      <c r="G38" t="s">
        <v>14</v>
      </c>
      <c r="H38" t="s">
        <v>122</v>
      </c>
      <c r="I38" s="7">
        <f ca="1">(TODAY()-India_and_New_Zealand[[#This Row],[Date Joined]])/365</f>
        <v>2.9068493150684933</v>
      </c>
      <c r="J38" s="21">
        <f ca="1">ROUNDUP(IF(India_and_New_Zealand[[#This Row],[Tenure (Year)]]&gt;2,3%,2%)*India_and_New_Zealand[[#This Row],[Salary]],0)</f>
        <v>1607</v>
      </c>
      <c r="K38" s="7">
        <f>_xlfn.XLOOKUP(India_and_New_Zealand[[#This Row],[Rating]],Sheet1!$C$2:$C$6,Sheet1!$D$2:$D$6)</f>
        <v>3</v>
      </c>
      <c r="P38" t="str">
        <f ca="1"/>
        <v>Sanchali Shirish</v>
      </c>
      <c r="Q38" t="str">
        <f ca="1"/>
        <v>Male</v>
      </c>
      <c r="R38" t="str">
        <f ca="1"/>
        <v>Sales</v>
      </c>
      <c r="S38">
        <f ca="1"/>
        <v>27</v>
      </c>
      <c r="T38">
        <f ca="1"/>
        <v>44073</v>
      </c>
      <c r="U38">
        <f ca="1"/>
        <v>54970</v>
      </c>
      <c r="V38" t="str">
        <f ca="1"/>
        <v>Average</v>
      </c>
      <c r="W38" t="str">
        <f ca="1"/>
        <v>India</v>
      </c>
      <c r="X38">
        <f ca="1"/>
        <v>3.8109589041095893</v>
      </c>
      <c r="Y38">
        <f ca="1"/>
        <v>1650</v>
      </c>
      <c r="Z38">
        <f ca="1"/>
        <v>3</v>
      </c>
    </row>
    <row r="39" spans="1:26" x14ac:dyDescent="0.35">
      <c r="A39" t="s">
        <v>159</v>
      </c>
      <c r="B39" t="s">
        <v>9</v>
      </c>
      <c r="C39" t="s">
        <v>13</v>
      </c>
      <c r="D39">
        <v>26</v>
      </c>
      <c r="E39" s="6">
        <v>44350</v>
      </c>
      <c r="F39">
        <v>53540</v>
      </c>
      <c r="G39" t="s">
        <v>14</v>
      </c>
      <c r="H39" t="s">
        <v>122</v>
      </c>
      <c r="I39" s="7">
        <f ca="1">(TODAY()-India_and_New_Zealand[[#This Row],[Date Joined]])/365</f>
        <v>3.0520547945205481</v>
      </c>
      <c r="J39" s="21">
        <f ca="1">ROUNDUP(IF(India_and_New_Zealand[[#This Row],[Tenure (Year)]]&gt;2,3%,2%)*India_and_New_Zealand[[#This Row],[Salary]],0)</f>
        <v>1607</v>
      </c>
      <c r="K39" s="7">
        <f>_xlfn.XLOOKUP(India_and_New_Zealand[[#This Row],[Rating]],Sheet1!$C$2:$C$6,Sheet1!$D$2:$D$6)</f>
        <v>3</v>
      </c>
      <c r="P39" t="str">
        <f ca="1"/>
        <v>Alta Kaszper</v>
      </c>
      <c r="Q39" t="str">
        <f ca="1"/>
        <v>Male</v>
      </c>
      <c r="R39" t="str">
        <f ca="1"/>
        <v>Sales</v>
      </c>
      <c r="S39">
        <f ca="1"/>
        <v>27</v>
      </c>
      <c r="T39">
        <f ca="1"/>
        <v>44134</v>
      </c>
      <c r="U39">
        <f ca="1"/>
        <v>54970</v>
      </c>
      <c r="V39" t="str">
        <f ca="1"/>
        <v>Average</v>
      </c>
      <c r="W39" t="str">
        <f ca="1"/>
        <v>New Zealand</v>
      </c>
      <c r="X39">
        <f ca="1"/>
        <v>3.6438356164383561</v>
      </c>
      <c r="Y39">
        <f ca="1"/>
        <v>1650</v>
      </c>
      <c r="Z39">
        <f ca="1"/>
        <v>3</v>
      </c>
    </row>
    <row r="40" spans="1:26" x14ac:dyDescent="0.35">
      <c r="A40" t="s">
        <v>20</v>
      </c>
      <c r="B40" t="s">
        <v>9</v>
      </c>
      <c r="C40" t="s">
        <v>10</v>
      </c>
      <c r="D40">
        <v>32</v>
      </c>
      <c r="E40" s="6">
        <v>44465</v>
      </c>
      <c r="F40">
        <v>53540</v>
      </c>
      <c r="G40" t="s">
        <v>14</v>
      </c>
      <c r="H40" t="s">
        <v>124</v>
      </c>
      <c r="I40" s="7">
        <f ca="1">(TODAY()-India_and_New_Zealand[[#This Row],[Date Joined]])/365</f>
        <v>2.7369863013698632</v>
      </c>
      <c r="J40" s="21">
        <f ca="1">ROUNDUP(IF(India_and_New_Zealand[[#This Row],[Tenure (Year)]]&gt;2,3%,2%)*India_and_New_Zealand[[#This Row],[Salary]],0)</f>
        <v>1607</v>
      </c>
      <c r="K40" s="7">
        <f>_xlfn.XLOOKUP(India_and_New_Zealand[[#This Row],[Rating]],Sheet1!$C$2:$C$6,Sheet1!$D$2:$D$6)</f>
        <v>3</v>
      </c>
      <c r="P40" t="str">
        <f ca="1"/>
        <v>Mirium Seemantini Shivakumar</v>
      </c>
      <c r="Q40" t="str">
        <f ca="1"/>
        <v>Female</v>
      </c>
      <c r="R40" t="str">
        <f ca="1"/>
        <v>Sales</v>
      </c>
      <c r="S40">
        <f ca="1"/>
        <v>38</v>
      </c>
      <c r="T40">
        <f ca="1"/>
        <v>44268</v>
      </c>
      <c r="U40">
        <f ca="1"/>
        <v>56870</v>
      </c>
      <c r="V40" t="str">
        <f ca="1"/>
        <v>Above average</v>
      </c>
      <c r="W40" t="str">
        <f ca="1"/>
        <v>India</v>
      </c>
      <c r="X40">
        <f ca="1"/>
        <v>3.2767123287671232</v>
      </c>
      <c r="Y40">
        <f ca="1"/>
        <v>1707</v>
      </c>
      <c r="Z40">
        <f ca="1"/>
        <v>4</v>
      </c>
    </row>
    <row r="41" spans="1:26" x14ac:dyDescent="0.35">
      <c r="A41" t="s">
        <v>110</v>
      </c>
      <c r="B41" t="s">
        <v>9</v>
      </c>
      <c r="C41" t="s">
        <v>13</v>
      </c>
      <c r="D41">
        <v>26</v>
      </c>
      <c r="E41" s="6">
        <v>44411</v>
      </c>
      <c r="F41">
        <v>53540</v>
      </c>
      <c r="G41" t="s">
        <v>14</v>
      </c>
      <c r="H41" t="s">
        <v>124</v>
      </c>
      <c r="I41" s="7">
        <f ca="1">(TODAY()-India_and_New_Zealand[[#This Row],[Date Joined]])/365</f>
        <v>2.8849315068493149</v>
      </c>
      <c r="J41" s="21">
        <f ca="1">ROUNDUP(IF(India_and_New_Zealand[[#This Row],[Tenure (Year)]]&gt;2,3%,2%)*India_and_New_Zealand[[#This Row],[Salary]],0)</f>
        <v>1607</v>
      </c>
      <c r="K41" s="7">
        <f>_xlfn.XLOOKUP(India_and_New_Zealand[[#This Row],[Rating]],Sheet1!$C$2:$C$6,Sheet1!$D$2:$D$6)</f>
        <v>3</v>
      </c>
      <c r="P41" t="str">
        <f ca="1"/>
        <v>Oran Buxcy</v>
      </c>
      <c r="Q41" t="str">
        <f ca="1"/>
        <v>Female</v>
      </c>
      <c r="R41" t="str">
        <f ca="1"/>
        <v>Sales</v>
      </c>
      <c r="S41">
        <f ca="1"/>
        <v>38</v>
      </c>
      <c r="T41">
        <f ca="1"/>
        <v>44329</v>
      </c>
      <c r="U41">
        <f ca="1"/>
        <v>56870</v>
      </c>
      <c r="V41" t="str">
        <f ca="1"/>
        <v>Above average</v>
      </c>
      <c r="W41" t="str">
        <f ca="1"/>
        <v>New Zealand</v>
      </c>
      <c r="X41">
        <f ca="1"/>
        <v>3.1095890410958904</v>
      </c>
      <c r="Y41">
        <f ca="1"/>
        <v>1707</v>
      </c>
      <c r="Z41">
        <f ca="1"/>
        <v>4</v>
      </c>
    </row>
    <row r="42" spans="1:26" x14ac:dyDescent="0.35">
      <c r="A42" t="s">
        <v>160</v>
      </c>
      <c r="B42" t="s">
        <v>9</v>
      </c>
      <c r="C42" t="s">
        <v>24</v>
      </c>
      <c r="D42">
        <v>33</v>
      </c>
      <c r="E42" s="6">
        <v>44448</v>
      </c>
      <c r="F42">
        <v>53870</v>
      </c>
      <c r="G42" t="s">
        <v>14</v>
      </c>
      <c r="H42" t="s">
        <v>122</v>
      </c>
      <c r="I42" s="7">
        <f ca="1">(TODAY()-India_and_New_Zealand[[#This Row],[Date Joined]])/365</f>
        <v>2.7835616438356166</v>
      </c>
      <c r="J42" s="21">
        <f ca="1">ROUNDUP(IF(India_and_New_Zealand[[#This Row],[Tenure (Year)]]&gt;2,3%,2%)*India_and_New_Zealand[[#This Row],[Salary]],0)</f>
        <v>1617</v>
      </c>
      <c r="K42" s="7">
        <f>_xlfn.XLOOKUP(India_and_New_Zealand[[#This Row],[Rating]],Sheet1!$C$2:$C$6,Sheet1!$D$2:$D$6)</f>
        <v>3</v>
      </c>
      <c r="P42" t="str">
        <f ca="1"/>
        <v>Abhaya Priyavardhan</v>
      </c>
      <c r="Q42" t="str">
        <f ca="1"/>
        <v>Male</v>
      </c>
      <c r="R42" t="str">
        <f ca="1"/>
        <v>Sales</v>
      </c>
      <c r="S42">
        <f ca="1"/>
        <v>25</v>
      </c>
      <c r="T42">
        <f ca="1"/>
        <v>44322</v>
      </c>
      <c r="U42">
        <f ca="1"/>
        <v>65700</v>
      </c>
      <c r="V42" t="str">
        <f ca="1"/>
        <v>Average</v>
      </c>
      <c r="W42" t="str">
        <f ca="1"/>
        <v>India</v>
      </c>
      <c r="X42">
        <f ca="1"/>
        <v>3.128767123287671</v>
      </c>
      <c r="Y42">
        <f ca="1"/>
        <v>1971</v>
      </c>
      <c r="Z42">
        <f ca="1"/>
        <v>3</v>
      </c>
    </row>
    <row r="43" spans="1:26" x14ac:dyDescent="0.35">
      <c r="A43" t="s">
        <v>25</v>
      </c>
      <c r="B43" t="s">
        <v>9</v>
      </c>
      <c r="C43" t="s">
        <v>24</v>
      </c>
      <c r="D43">
        <v>33</v>
      </c>
      <c r="E43" s="6">
        <v>44509</v>
      </c>
      <c r="F43">
        <v>53870</v>
      </c>
      <c r="G43" t="s">
        <v>14</v>
      </c>
      <c r="H43" t="s">
        <v>124</v>
      </c>
      <c r="I43" s="7">
        <f ca="1">(TODAY()-India_and_New_Zealand[[#This Row],[Date Joined]])/365</f>
        <v>2.6164383561643834</v>
      </c>
      <c r="J43" s="21">
        <f ca="1">ROUNDUP(IF(India_and_New_Zealand[[#This Row],[Tenure (Year)]]&gt;2,3%,2%)*India_and_New_Zealand[[#This Row],[Salary]],0)</f>
        <v>1617</v>
      </c>
      <c r="K43" s="7">
        <f>_xlfn.XLOOKUP(India_and_New_Zealand[[#This Row],[Rating]],Sheet1!$C$2:$C$6,Sheet1!$D$2:$D$6)</f>
        <v>3</v>
      </c>
      <c r="P43" t="str">
        <f ca="1"/>
        <v>Kath Bletsoe</v>
      </c>
      <c r="Q43" t="str">
        <f ca="1"/>
        <v>Male</v>
      </c>
      <c r="R43" t="str">
        <f ca="1"/>
        <v>Sales</v>
      </c>
      <c r="S43">
        <f ca="1"/>
        <v>25</v>
      </c>
      <c r="T43">
        <f ca="1"/>
        <v>44383</v>
      </c>
      <c r="U43">
        <f ca="1"/>
        <v>65700</v>
      </c>
      <c r="V43" t="str">
        <f ca="1"/>
        <v>Average</v>
      </c>
      <c r="W43" t="str">
        <f ca="1"/>
        <v>New Zealand</v>
      </c>
      <c r="X43">
        <f ca="1"/>
        <v>2.9616438356164383</v>
      </c>
      <c r="Y43">
        <f ca="1"/>
        <v>1971</v>
      </c>
      <c r="Z43">
        <f ca="1"/>
        <v>3</v>
      </c>
    </row>
    <row r="44" spans="1:26" x14ac:dyDescent="0.35">
      <c r="A44" t="s">
        <v>161</v>
      </c>
      <c r="B44" t="s">
        <v>9</v>
      </c>
      <c r="C44" t="s">
        <v>10</v>
      </c>
      <c r="D44">
        <v>27</v>
      </c>
      <c r="E44" s="6">
        <v>44073</v>
      </c>
      <c r="F44">
        <v>54970</v>
      </c>
      <c r="G44" t="s">
        <v>14</v>
      </c>
      <c r="H44" t="s">
        <v>122</v>
      </c>
      <c r="I44" s="7">
        <f ca="1">(TODAY()-India_and_New_Zealand[[#This Row],[Date Joined]])/365</f>
        <v>3.8109589041095893</v>
      </c>
      <c r="J44" s="21">
        <f ca="1">ROUNDUP(IF(India_and_New_Zealand[[#This Row],[Tenure (Year)]]&gt;2,3%,2%)*India_and_New_Zealand[[#This Row],[Salary]],0)</f>
        <v>1650</v>
      </c>
      <c r="K44" s="7">
        <f>_xlfn.XLOOKUP(India_and_New_Zealand[[#This Row],[Rating]],Sheet1!$C$2:$C$6,Sheet1!$D$2:$D$6)</f>
        <v>3</v>
      </c>
      <c r="P44" t="str">
        <f ca="1"/>
        <v>Devasree Fullara Saurin</v>
      </c>
      <c r="Q44" t="str">
        <f ca="1"/>
        <v>Female</v>
      </c>
      <c r="R44" t="str">
        <f ca="1"/>
        <v>Sales</v>
      </c>
      <c r="S44">
        <f ca="1"/>
        <v>20</v>
      </c>
      <c r="T44">
        <f ca="1"/>
        <v>44476</v>
      </c>
      <c r="U44">
        <f ca="1"/>
        <v>68900</v>
      </c>
      <c r="V44" t="str">
        <f ca="1"/>
        <v>Poor</v>
      </c>
      <c r="W44" t="str">
        <f ca="1"/>
        <v>India</v>
      </c>
      <c r="X44">
        <f ca="1"/>
        <v>2.7068493150684931</v>
      </c>
      <c r="Y44">
        <f ca="1"/>
        <v>2067</v>
      </c>
      <c r="Z44">
        <f ca="1"/>
        <v>2</v>
      </c>
    </row>
    <row r="45" spans="1:26" x14ac:dyDescent="0.35">
      <c r="A45" t="s">
        <v>83</v>
      </c>
      <c r="B45" t="s">
        <v>9</v>
      </c>
      <c r="C45" t="s">
        <v>10</v>
      </c>
      <c r="D45">
        <v>27</v>
      </c>
      <c r="E45" s="6">
        <v>44134</v>
      </c>
      <c r="F45">
        <v>54970</v>
      </c>
      <c r="G45" t="s">
        <v>14</v>
      </c>
      <c r="H45" t="s">
        <v>124</v>
      </c>
      <c r="I45" s="7">
        <f ca="1">(TODAY()-India_and_New_Zealand[[#This Row],[Date Joined]])/365</f>
        <v>3.6438356164383561</v>
      </c>
      <c r="J45" s="21">
        <f ca="1">ROUNDUP(IF(India_and_New_Zealand[[#This Row],[Tenure (Year)]]&gt;2,3%,2%)*India_and_New_Zealand[[#This Row],[Salary]],0)</f>
        <v>1650</v>
      </c>
      <c r="K45" s="7">
        <f>_xlfn.XLOOKUP(India_and_New_Zealand[[#This Row],[Rating]],Sheet1!$C$2:$C$6,Sheet1!$D$2:$D$6)</f>
        <v>3</v>
      </c>
      <c r="P45" t="str">
        <f ca="1"/>
        <v>Hyacinthie Braybrooke</v>
      </c>
      <c r="Q45" t="str">
        <f ca="1"/>
        <v>Female</v>
      </c>
      <c r="R45" t="str">
        <f ca="1"/>
        <v>Sales</v>
      </c>
      <c r="S45">
        <f ca="1"/>
        <v>20</v>
      </c>
      <c r="T45">
        <f ca="1"/>
        <v>44537</v>
      </c>
      <c r="U45">
        <f ca="1"/>
        <v>68900</v>
      </c>
      <c r="V45" t="str">
        <f ca="1"/>
        <v>Poor</v>
      </c>
      <c r="W45" t="str">
        <f ca="1"/>
        <v>New Zealand</v>
      </c>
      <c r="X45">
        <f ca="1"/>
        <v>2.5397260273972604</v>
      </c>
      <c r="Y45">
        <f ca="1"/>
        <v>2067</v>
      </c>
      <c r="Z45">
        <f ca="1"/>
        <v>2</v>
      </c>
    </row>
    <row r="46" spans="1:26" x14ac:dyDescent="0.35">
      <c r="A46" t="s">
        <v>162</v>
      </c>
      <c r="B46" t="s">
        <v>16</v>
      </c>
      <c r="C46" t="s">
        <v>10</v>
      </c>
      <c r="D46">
        <v>38</v>
      </c>
      <c r="E46" s="6">
        <v>44268</v>
      </c>
      <c r="F46">
        <v>56870</v>
      </c>
      <c r="G46" t="s">
        <v>11</v>
      </c>
      <c r="H46" t="s">
        <v>122</v>
      </c>
      <c r="I46" s="7">
        <f ca="1">(TODAY()-India_and_New_Zealand[[#This Row],[Date Joined]])/365</f>
        <v>3.2767123287671232</v>
      </c>
      <c r="J46" s="21">
        <f ca="1">ROUNDUP(IF(India_and_New_Zealand[[#This Row],[Tenure (Year)]]&gt;2,3%,2%)*India_and_New_Zealand[[#This Row],[Salary]],0)</f>
        <v>1707</v>
      </c>
      <c r="K46" s="7">
        <f>_xlfn.XLOOKUP(India_and_New_Zealand[[#This Row],[Rating]],Sheet1!$C$2:$C$6,Sheet1!$D$2:$D$6)</f>
        <v>4</v>
      </c>
      <c r="P46" t="str">
        <f ca="1"/>
        <v>Yauvani Tarpa</v>
      </c>
      <c r="Q46" t="str">
        <f ca="1"/>
        <v>Male</v>
      </c>
      <c r="R46" t="str">
        <f ca="1"/>
        <v>Sales</v>
      </c>
      <c r="S46">
        <f ca="1"/>
        <v>33</v>
      </c>
      <c r="T46">
        <f ca="1"/>
        <v>44324</v>
      </c>
      <c r="U46">
        <f ca="1"/>
        <v>74550</v>
      </c>
      <c r="V46" t="str">
        <f ca="1"/>
        <v>Average</v>
      </c>
      <c r="W46" t="str">
        <f ca="1"/>
        <v>India</v>
      </c>
      <c r="X46">
        <f ca="1"/>
        <v>3.1232876712328768</v>
      </c>
      <c r="Y46">
        <f ca="1"/>
        <v>2237</v>
      </c>
      <c r="Z46">
        <f ca="1"/>
        <v>3</v>
      </c>
    </row>
    <row r="47" spans="1:26" x14ac:dyDescent="0.35">
      <c r="A47" t="s">
        <v>85</v>
      </c>
      <c r="B47" t="s">
        <v>16</v>
      </c>
      <c r="C47" t="s">
        <v>10</v>
      </c>
      <c r="D47">
        <v>38</v>
      </c>
      <c r="E47" s="6">
        <v>44329</v>
      </c>
      <c r="F47">
        <v>56870</v>
      </c>
      <c r="G47" t="s">
        <v>11</v>
      </c>
      <c r="H47" t="s">
        <v>124</v>
      </c>
      <c r="I47" s="7">
        <f ca="1">(TODAY()-India_and_New_Zealand[[#This Row],[Date Joined]])/365</f>
        <v>3.1095890410958904</v>
      </c>
      <c r="J47" s="21">
        <f ca="1">ROUNDUP(IF(India_and_New_Zealand[[#This Row],[Tenure (Year)]]&gt;2,3%,2%)*India_and_New_Zealand[[#This Row],[Salary]],0)</f>
        <v>1707</v>
      </c>
      <c r="K47" s="7">
        <f>_xlfn.XLOOKUP(India_and_New_Zealand[[#This Row],[Rating]],Sheet1!$C$2:$C$6,Sheet1!$D$2:$D$6)</f>
        <v>4</v>
      </c>
      <c r="P47" t="str">
        <f ca="1"/>
        <v>Gigi Bohling</v>
      </c>
      <c r="Q47" t="str">
        <f ca="1"/>
        <v>Male</v>
      </c>
      <c r="R47" t="str">
        <f ca="1"/>
        <v>Sales</v>
      </c>
      <c r="S47">
        <f ca="1"/>
        <v>33</v>
      </c>
      <c r="T47">
        <f ca="1"/>
        <v>44385</v>
      </c>
      <c r="U47">
        <f ca="1"/>
        <v>74550</v>
      </c>
      <c r="V47" t="str">
        <f ca="1"/>
        <v>Average</v>
      </c>
      <c r="W47" t="str">
        <f ca="1"/>
        <v>New Zealand</v>
      </c>
      <c r="X47">
        <f ca="1"/>
        <v>2.956164383561644</v>
      </c>
      <c r="Y47">
        <f ca="1"/>
        <v>2237</v>
      </c>
      <c r="Z47">
        <f ca="1"/>
        <v>3</v>
      </c>
    </row>
    <row r="48" spans="1:26" x14ac:dyDescent="0.35">
      <c r="A48" t="s">
        <v>163</v>
      </c>
      <c r="B48" t="s">
        <v>9</v>
      </c>
      <c r="C48" t="s">
        <v>13</v>
      </c>
      <c r="D48">
        <v>21</v>
      </c>
      <c r="E48" s="6">
        <v>44701</v>
      </c>
      <c r="F48">
        <v>57090</v>
      </c>
      <c r="G48" t="s">
        <v>14</v>
      </c>
      <c r="H48" t="s">
        <v>122</v>
      </c>
      <c r="I48" s="7">
        <f ca="1">(TODAY()-India_and_New_Zealand[[#This Row],[Date Joined]])/365</f>
        <v>2.0904109589041098</v>
      </c>
      <c r="J48" s="21">
        <f ca="1">ROUNDUP(IF(India_and_New_Zealand[[#This Row],[Tenure (Year)]]&gt;2,3%,2%)*India_and_New_Zealand[[#This Row],[Salary]],0)</f>
        <v>1713</v>
      </c>
      <c r="K48" s="7">
        <f>_xlfn.XLOOKUP(India_and_New_Zealand[[#This Row],[Rating]],Sheet1!$C$2:$C$6,Sheet1!$D$2:$D$6)</f>
        <v>3</v>
      </c>
      <c r="P48" t="str">
        <f ca="1"/>
        <v>Shulabh Qutub Sundaramoorthy</v>
      </c>
      <c r="Q48" t="str">
        <f ca="1"/>
        <v>Female</v>
      </c>
      <c r="R48" t="str">
        <f ca="1"/>
        <v>Sales</v>
      </c>
      <c r="S48">
        <f ca="1"/>
        <v>36</v>
      </c>
      <c r="T48">
        <f ca="1"/>
        <v>44433</v>
      </c>
      <c r="U48">
        <f ca="1"/>
        <v>78540</v>
      </c>
      <c r="V48" t="str">
        <f ca="1"/>
        <v>Average</v>
      </c>
      <c r="W48" t="str">
        <f ca="1"/>
        <v>India</v>
      </c>
      <c r="X48">
        <f ca="1"/>
        <v>2.8246575342465752</v>
      </c>
      <c r="Y48">
        <f ca="1"/>
        <v>2357</v>
      </c>
      <c r="Z48">
        <f ca="1"/>
        <v>3</v>
      </c>
    </row>
    <row r="49" spans="1:26" x14ac:dyDescent="0.35">
      <c r="A49" t="s">
        <v>35</v>
      </c>
      <c r="B49" t="s">
        <v>9</v>
      </c>
      <c r="C49" t="s">
        <v>13</v>
      </c>
      <c r="D49">
        <v>21</v>
      </c>
      <c r="E49" s="6">
        <v>44762</v>
      </c>
      <c r="F49">
        <v>57090</v>
      </c>
      <c r="G49" t="s">
        <v>14</v>
      </c>
      <c r="H49" t="s">
        <v>124</v>
      </c>
      <c r="I49" s="7">
        <f ca="1">(TODAY()-India_and_New_Zealand[[#This Row],[Date Joined]])/365</f>
        <v>1.9232876712328768</v>
      </c>
      <c r="J49" s="21">
        <f ca="1">ROUNDUP(IF(India_and_New_Zealand[[#This Row],[Tenure (Year)]]&gt;2,3%,2%)*India_and_New_Zealand[[#This Row],[Salary]],0)</f>
        <v>1142</v>
      </c>
      <c r="K49" s="7">
        <f>_xlfn.XLOOKUP(India_and_New_Zealand[[#This Row],[Rating]],Sheet1!$C$2:$C$6,Sheet1!$D$2:$D$6)</f>
        <v>3</v>
      </c>
      <c r="P49" t="str">
        <f ca="1"/>
        <v>Gray Seamon</v>
      </c>
      <c r="Q49" t="str">
        <f ca="1"/>
        <v>Female</v>
      </c>
      <c r="R49" t="str">
        <f ca="1"/>
        <v>Sales</v>
      </c>
      <c r="S49">
        <f ca="1"/>
        <v>36</v>
      </c>
      <c r="T49">
        <f ca="1"/>
        <v>44494</v>
      </c>
      <c r="U49">
        <f ca="1"/>
        <v>78540</v>
      </c>
      <c r="V49" t="str">
        <f ca="1"/>
        <v>Average</v>
      </c>
      <c r="W49" t="str">
        <f ca="1"/>
        <v>New Zealand</v>
      </c>
      <c r="X49">
        <f ca="1"/>
        <v>2.6575342465753424</v>
      </c>
      <c r="Y49">
        <f ca="1"/>
        <v>2357</v>
      </c>
      <c r="Z49">
        <f ca="1"/>
        <v>3</v>
      </c>
    </row>
    <row r="50" spans="1:26" x14ac:dyDescent="0.35">
      <c r="A50" t="s">
        <v>164</v>
      </c>
      <c r="B50" t="s">
        <v>16</v>
      </c>
      <c r="C50" t="s">
        <v>24</v>
      </c>
      <c r="D50">
        <v>31</v>
      </c>
      <c r="E50" s="6">
        <v>44604</v>
      </c>
      <c r="F50">
        <v>58100</v>
      </c>
      <c r="G50" t="s">
        <v>14</v>
      </c>
      <c r="H50" t="s">
        <v>122</v>
      </c>
      <c r="I50" s="7">
        <f ca="1">(TODAY()-India_and_New_Zealand[[#This Row],[Date Joined]])/365</f>
        <v>2.3561643835616439</v>
      </c>
      <c r="J50" s="21">
        <f ca="1">ROUNDUP(IF(India_and_New_Zealand[[#This Row],[Tenure (Year)]]&gt;2,3%,2%)*India_and_New_Zealand[[#This Row],[Salary]],0)</f>
        <v>1743</v>
      </c>
      <c r="K50" s="7">
        <f>_xlfn.XLOOKUP(India_and_New_Zealand[[#This Row],[Rating]],Sheet1!$C$2:$C$6,Sheet1!$D$2:$D$6)</f>
        <v>3</v>
      </c>
      <c r="P50" t="str">
        <f ca="1"/>
        <v>Purnendu Vijayarangan</v>
      </c>
      <c r="Q50" t="str">
        <f ca="1"/>
        <v>Female</v>
      </c>
      <c r="R50" t="str">
        <f ca="1"/>
        <v>Sales</v>
      </c>
      <c r="S50">
        <f ca="1"/>
        <v>25</v>
      </c>
      <c r="T50">
        <f ca="1"/>
        <v>44144</v>
      </c>
      <c r="U50">
        <f ca="1"/>
        <v>92700</v>
      </c>
      <c r="V50" t="str">
        <f ca="1"/>
        <v>Average</v>
      </c>
      <c r="W50" t="str">
        <f ca="1"/>
        <v>India</v>
      </c>
      <c r="X50">
        <f ca="1"/>
        <v>3.6164383561643834</v>
      </c>
      <c r="Y50">
        <f ca="1"/>
        <v>2781</v>
      </c>
      <c r="Z50">
        <f ca="1"/>
        <v>3</v>
      </c>
    </row>
    <row r="51" spans="1:26" x14ac:dyDescent="0.35">
      <c r="A51" t="s">
        <v>40</v>
      </c>
      <c r="B51" t="s">
        <v>16</v>
      </c>
      <c r="C51" t="s">
        <v>24</v>
      </c>
      <c r="D51">
        <v>31</v>
      </c>
      <c r="E51" s="6">
        <v>44663</v>
      </c>
      <c r="F51">
        <v>58100</v>
      </c>
      <c r="G51" t="s">
        <v>14</v>
      </c>
      <c r="H51" t="s">
        <v>124</v>
      </c>
      <c r="I51" s="7">
        <f ca="1">(TODAY()-India_and_New_Zealand[[#This Row],[Date Joined]])/365</f>
        <v>2.1945205479452055</v>
      </c>
      <c r="J51" s="21">
        <f ca="1">ROUNDUP(IF(India_and_New_Zealand[[#This Row],[Tenure (Year)]]&gt;2,3%,2%)*India_and_New_Zealand[[#This Row],[Salary]],0)</f>
        <v>1743</v>
      </c>
      <c r="K51" s="7">
        <f>_xlfn.XLOOKUP(India_and_New_Zealand[[#This Row],[Rating]],Sheet1!$C$2:$C$6,Sheet1!$D$2:$D$6)</f>
        <v>3</v>
      </c>
      <c r="P51" t="str">
        <f ca="1"/>
        <v>Hinda Label</v>
      </c>
      <c r="Q51" t="str">
        <f ca="1"/>
        <v>Female</v>
      </c>
      <c r="R51" t="str">
        <f ca="1"/>
        <v>Sales</v>
      </c>
      <c r="S51">
        <f ca="1"/>
        <v>25</v>
      </c>
      <c r="T51">
        <f ca="1"/>
        <v>44205</v>
      </c>
      <c r="U51">
        <f ca="1"/>
        <v>92700</v>
      </c>
      <c r="V51" t="str">
        <f ca="1"/>
        <v>Average</v>
      </c>
      <c r="W51" t="str">
        <f ca="1"/>
        <v>New Zealand</v>
      </c>
      <c r="X51">
        <f ca="1"/>
        <v>3.4493150684931506</v>
      </c>
      <c r="Y51">
        <f ca="1"/>
        <v>2781</v>
      </c>
      <c r="Z51">
        <f ca="1"/>
        <v>3</v>
      </c>
    </row>
    <row r="52" spans="1:26" x14ac:dyDescent="0.35">
      <c r="A52" t="s">
        <v>165</v>
      </c>
      <c r="B52" t="s">
        <v>16</v>
      </c>
      <c r="C52" t="s">
        <v>18</v>
      </c>
      <c r="D52">
        <v>34</v>
      </c>
      <c r="E52" s="6">
        <v>44594</v>
      </c>
      <c r="F52">
        <v>58940</v>
      </c>
      <c r="G52" t="s">
        <v>14</v>
      </c>
      <c r="H52" t="s">
        <v>122</v>
      </c>
      <c r="I52" s="7">
        <f ca="1">(TODAY()-India_and_New_Zealand[[#This Row],[Date Joined]])/365</f>
        <v>2.3835616438356166</v>
      </c>
      <c r="J52" s="21">
        <f ca="1">ROUNDUP(IF(India_and_New_Zealand[[#This Row],[Tenure (Year)]]&gt;2,3%,2%)*India_and_New_Zealand[[#This Row],[Salary]],0)</f>
        <v>1769</v>
      </c>
      <c r="K52" s="7">
        <f>_xlfn.XLOOKUP(India_and_New_Zealand[[#This Row],[Rating]],Sheet1!$C$2:$C$6,Sheet1!$D$2:$D$6)</f>
        <v>3</v>
      </c>
      <c r="P52" t="str">
        <f ca="1"/>
        <v>Sawini Chandan</v>
      </c>
      <c r="Q52" t="str">
        <f ca="1"/>
        <v>Female</v>
      </c>
      <c r="R52" t="str">
        <f ca="1"/>
        <v>Sales</v>
      </c>
      <c r="S52">
        <f ca="1"/>
        <v>38</v>
      </c>
      <c r="T52">
        <f ca="1"/>
        <v>44316</v>
      </c>
      <c r="U52">
        <f ca="1"/>
        <v>109160</v>
      </c>
      <c r="V52" t="str">
        <f ca="1"/>
        <v>Exceptional</v>
      </c>
      <c r="W52" t="str">
        <f ca="1"/>
        <v>India</v>
      </c>
      <c r="X52">
        <f ca="1"/>
        <v>3.1452054794520548</v>
      </c>
      <c r="Y52">
        <f ca="1"/>
        <v>3275</v>
      </c>
      <c r="Z52">
        <f ca="1"/>
        <v>5</v>
      </c>
    </row>
    <row r="53" spans="1:26" x14ac:dyDescent="0.35">
      <c r="A53" t="s">
        <v>38</v>
      </c>
      <c r="B53" t="s">
        <v>16</v>
      </c>
      <c r="C53" t="s">
        <v>18</v>
      </c>
      <c r="D53">
        <v>34</v>
      </c>
      <c r="E53" s="6">
        <v>44653</v>
      </c>
      <c r="F53">
        <v>58940</v>
      </c>
      <c r="G53" t="s">
        <v>14</v>
      </c>
      <c r="H53" t="s">
        <v>124</v>
      </c>
      <c r="I53" s="7">
        <f ca="1">(TODAY()-India_and_New_Zealand[[#This Row],[Date Joined]])/365</f>
        <v>2.2219178082191782</v>
      </c>
      <c r="J53" s="21">
        <f ca="1">ROUNDUP(IF(India_and_New_Zealand[[#This Row],[Tenure (Year)]]&gt;2,3%,2%)*India_and_New_Zealand[[#This Row],[Salary]],0)</f>
        <v>1769</v>
      </c>
      <c r="K53" s="7">
        <f>_xlfn.XLOOKUP(India_and_New_Zealand[[#This Row],[Rating]],Sheet1!$C$2:$C$6,Sheet1!$D$2:$D$6)</f>
        <v>3</v>
      </c>
      <c r="P53" t="str">
        <f ca="1"/>
        <v>Rafaelita Blaksland</v>
      </c>
      <c r="Q53" t="str">
        <f ca="1"/>
        <v>Female</v>
      </c>
      <c r="R53" t="str">
        <f ca="1"/>
        <v>Sales</v>
      </c>
      <c r="S53">
        <f ca="1"/>
        <v>38</v>
      </c>
      <c r="T53">
        <f ca="1"/>
        <v>44377</v>
      </c>
      <c r="U53">
        <f ca="1"/>
        <v>109160</v>
      </c>
      <c r="V53" t="str">
        <f ca="1"/>
        <v>Exceptional</v>
      </c>
      <c r="W53" t="str">
        <f ca="1"/>
        <v>New Zealand</v>
      </c>
      <c r="X53">
        <f ca="1"/>
        <v>2.978082191780822</v>
      </c>
      <c r="Y53">
        <f ca="1"/>
        <v>3275</v>
      </c>
      <c r="Z53">
        <f ca="1"/>
        <v>5</v>
      </c>
    </row>
    <row r="54" spans="1:26" x14ac:dyDescent="0.35">
      <c r="A54" t="s">
        <v>166</v>
      </c>
      <c r="B54" t="s">
        <v>9</v>
      </c>
      <c r="C54" t="s">
        <v>13</v>
      </c>
      <c r="D54">
        <v>19</v>
      </c>
      <c r="E54" s="6">
        <v>44218</v>
      </c>
      <c r="F54">
        <v>58960</v>
      </c>
      <c r="G54" t="s">
        <v>14</v>
      </c>
      <c r="H54" t="s">
        <v>122</v>
      </c>
      <c r="I54" s="7">
        <f ca="1">(TODAY()-India_and_New_Zealand[[#This Row],[Date Joined]])/365</f>
        <v>3.4136986301369863</v>
      </c>
      <c r="J54" s="21">
        <f ca="1">ROUNDUP(IF(India_and_New_Zealand[[#This Row],[Tenure (Year)]]&gt;2,3%,2%)*India_and_New_Zealand[[#This Row],[Salary]],0)</f>
        <v>1769</v>
      </c>
      <c r="K54" s="7">
        <f>_xlfn.XLOOKUP(India_and_New_Zealand[[#This Row],[Rating]],Sheet1!$C$2:$C$6,Sheet1!$D$2:$D$6)</f>
        <v>3</v>
      </c>
      <c r="P54" t="str">
        <f ca="1"/>
        <v>Krishnakanta Vellanki</v>
      </c>
      <c r="Q54" t="str">
        <f ca="1"/>
        <v>Male</v>
      </c>
      <c r="R54" t="str">
        <f ca="1"/>
        <v>Sales</v>
      </c>
      <c r="S54">
        <f ca="1"/>
        <v>22</v>
      </c>
      <c r="T54">
        <f ca="1"/>
        <v>44384</v>
      </c>
      <c r="U54">
        <f ca="1"/>
        <v>112780</v>
      </c>
      <c r="V54" t="str">
        <f ca="1"/>
        <v>Above average</v>
      </c>
      <c r="W54" t="str">
        <f ca="1"/>
        <v>India</v>
      </c>
      <c r="X54">
        <f ca="1"/>
        <v>2.9589041095890409</v>
      </c>
      <c r="Y54">
        <f ca="1"/>
        <v>3384</v>
      </c>
      <c r="Z54">
        <f ca="1"/>
        <v>4</v>
      </c>
    </row>
    <row r="55" spans="1:26" x14ac:dyDescent="0.35">
      <c r="A55" t="s">
        <v>68</v>
      </c>
      <c r="B55" t="s">
        <v>9</v>
      </c>
      <c r="C55" t="s">
        <v>13</v>
      </c>
      <c r="D55">
        <v>19</v>
      </c>
      <c r="E55" s="6">
        <v>44277</v>
      </c>
      <c r="F55">
        <v>58960</v>
      </c>
      <c r="G55" t="s">
        <v>14</v>
      </c>
      <c r="H55" t="s">
        <v>124</v>
      </c>
      <c r="I55" s="7">
        <f ca="1">(TODAY()-India_and_New_Zealand[[#This Row],[Date Joined]])/365</f>
        <v>3.2520547945205478</v>
      </c>
      <c r="J55" s="21">
        <f ca="1">ROUNDUP(IF(India_and_New_Zealand[[#This Row],[Tenure (Year)]]&gt;2,3%,2%)*India_and_New_Zealand[[#This Row],[Salary]],0)</f>
        <v>1769</v>
      </c>
      <c r="K55" s="7">
        <f>_xlfn.XLOOKUP(India_and_New_Zealand[[#This Row],[Rating]],Sheet1!$C$2:$C$6,Sheet1!$D$2:$D$6)</f>
        <v>3</v>
      </c>
      <c r="P55" t="str">
        <f ca="1"/>
        <v>Lindy Guillet</v>
      </c>
      <c r="Q55" t="str">
        <f ca="1"/>
        <v>Male</v>
      </c>
      <c r="R55" t="str">
        <f ca="1"/>
        <v>Sales</v>
      </c>
      <c r="S55">
        <f ca="1"/>
        <v>22</v>
      </c>
      <c r="T55">
        <f ca="1"/>
        <v>44446</v>
      </c>
      <c r="U55">
        <f ca="1"/>
        <v>112780</v>
      </c>
      <c r="V55" t="str">
        <f ca="1"/>
        <v>Above average</v>
      </c>
      <c r="W55" t="str">
        <f ca="1"/>
        <v>New Zealand</v>
      </c>
      <c r="X55">
        <f ca="1"/>
        <v>2.7890410958904108</v>
      </c>
      <c r="Y55">
        <f ca="1"/>
        <v>3384</v>
      </c>
      <c r="Z55">
        <f ca="1"/>
        <v>4</v>
      </c>
    </row>
    <row r="56" spans="1:26" x14ac:dyDescent="0.35">
      <c r="A56" t="s">
        <v>167</v>
      </c>
      <c r="B56" t="s">
        <v>9</v>
      </c>
      <c r="C56" t="s">
        <v>18</v>
      </c>
      <c r="D56">
        <v>33</v>
      </c>
      <c r="E56" s="6">
        <v>44181</v>
      </c>
      <c r="F56">
        <v>59430</v>
      </c>
      <c r="G56" t="s">
        <v>14</v>
      </c>
      <c r="H56" t="s">
        <v>122</v>
      </c>
      <c r="I56" s="7">
        <f ca="1">(TODAY()-India_and_New_Zealand[[#This Row],[Date Joined]])/365</f>
        <v>3.515068493150685</v>
      </c>
      <c r="J56" s="21">
        <f ca="1">ROUNDUP(IF(India_and_New_Zealand[[#This Row],[Tenure (Year)]]&gt;2,3%,2%)*India_and_New_Zealand[[#This Row],[Salary]],0)</f>
        <v>1783</v>
      </c>
      <c r="K56" s="7">
        <f>_xlfn.XLOOKUP(India_and_New_Zealand[[#This Row],[Rating]],Sheet1!$C$2:$C$6,Sheet1!$D$2:$D$6)</f>
        <v>3</v>
      </c>
    </row>
    <row r="57" spans="1:26" x14ac:dyDescent="0.35">
      <c r="A57" t="s">
        <v>103</v>
      </c>
      <c r="B57" t="s">
        <v>9</v>
      </c>
      <c r="C57" t="s">
        <v>18</v>
      </c>
      <c r="D57">
        <v>33</v>
      </c>
      <c r="E57" s="6">
        <v>44243</v>
      </c>
      <c r="F57">
        <v>59430</v>
      </c>
      <c r="G57" t="s">
        <v>14</v>
      </c>
      <c r="H57" t="s">
        <v>124</v>
      </c>
      <c r="I57" s="7">
        <f ca="1">(TODAY()-India_and_New_Zealand[[#This Row],[Date Joined]])/365</f>
        <v>3.3452054794520549</v>
      </c>
      <c r="J57" s="21">
        <f ca="1">ROUNDUP(IF(India_and_New_Zealand[[#This Row],[Tenure (Year)]]&gt;2,3%,2%)*India_and_New_Zealand[[#This Row],[Salary]],0)</f>
        <v>1783</v>
      </c>
      <c r="K57" s="7">
        <f>_xlfn.XLOOKUP(India_and_New_Zealand[[#This Row],[Rating]],Sheet1!$C$2:$C$6,Sheet1!$D$2:$D$6)</f>
        <v>3</v>
      </c>
    </row>
    <row r="58" spans="1:26" x14ac:dyDescent="0.35">
      <c r="A58" t="s">
        <v>168</v>
      </c>
      <c r="B58" t="s">
        <v>16</v>
      </c>
      <c r="C58" t="s">
        <v>18</v>
      </c>
      <c r="D58">
        <v>34</v>
      </c>
      <c r="E58" s="6">
        <v>44550</v>
      </c>
      <c r="F58">
        <v>60130</v>
      </c>
      <c r="G58" t="s">
        <v>14</v>
      </c>
      <c r="H58" t="s">
        <v>122</v>
      </c>
      <c r="I58" s="7">
        <f ca="1">(TODAY()-India_and_New_Zealand[[#This Row],[Date Joined]])/365</f>
        <v>2.504109589041096</v>
      </c>
      <c r="J58" s="21">
        <f ca="1">ROUNDUP(IF(India_and_New_Zealand[[#This Row],[Tenure (Year)]]&gt;2,3%,2%)*India_and_New_Zealand[[#This Row],[Salary]],0)</f>
        <v>1804</v>
      </c>
      <c r="K58" s="7">
        <f>_xlfn.XLOOKUP(India_and_New_Zealand[[#This Row],[Rating]],Sheet1!$C$2:$C$6,Sheet1!$D$2:$D$6)</f>
        <v>3</v>
      </c>
    </row>
    <row r="59" spans="1:26" x14ac:dyDescent="0.35">
      <c r="A59" t="s">
        <v>48</v>
      </c>
      <c r="B59" t="s">
        <v>16</v>
      </c>
      <c r="C59" t="s">
        <v>18</v>
      </c>
      <c r="D59">
        <v>34</v>
      </c>
      <c r="E59" s="6">
        <v>44612</v>
      </c>
      <c r="F59">
        <v>60130</v>
      </c>
      <c r="G59" t="s">
        <v>14</v>
      </c>
      <c r="H59" t="s">
        <v>124</v>
      </c>
      <c r="I59" s="7">
        <f ca="1">(TODAY()-India_and_New_Zealand[[#This Row],[Date Joined]])/365</f>
        <v>2.3342465753424659</v>
      </c>
      <c r="J59" s="21">
        <f ca="1">ROUNDUP(IF(India_and_New_Zealand[[#This Row],[Tenure (Year)]]&gt;2,3%,2%)*India_and_New_Zealand[[#This Row],[Salary]],0)</f>
        <v>1804</v>
      </c>
      <c r="K59" s="7">
        <f>_xlfn.XLOOKUP(India_and_New_Zealand[[#This Row],[Rating]],Sheet1!$C$2:$C$6,Sheet1!$D$2:$D$6)</f>
        <v>3</v>
      </c>
    </row>
    <row r="60" spans="1:26" x14ac:dyDescent="0.35">
      <c r="A60" t="s">
        <v>169</v>
      </c>
      <c r="B60" t="s">
        <v>9</v>
      </c>
      <c r="C60" t="s">
        <v>13</v>
      </c>
      <c r="D60">
        <v>30</v>
      </c>
      <c r="E60" s="6">
        <v>44607</v>
      </c>
      <c r="F60">
        <v>60570</v>
      </c>
      <c r="G60" t="s">
        <v>14</v>
      </c>
      <c r="H60" t="s">
        <v>122</v>
      </c>
      <c r="I60" s="7">
        <f ca="1">(TODAY()-India_and_New_Zealand[[#This Row],[Date Joined]])/365</f>
        <v>2.3479452054794518</v>
      </c>
      <c r="J60" s="21">
        <f ca="1">ROUNDUP(IF(India_and_New_Zealand[[#This Row],[Tenure (Year)]]&gt;2,3%,2%)*India_and_New_Zealand[[#This Row],[Salary]],0)</f>
        <v>1818</v>
      </c>
      <c r="K60" s="7">
        <f>_xlfn.XLOOKUP(India_and_New_Zealand[[#This Row],[Rating]],Sheet1!$C$2:$C$6,Sheet1!$D$2:$D$6)</f>
        <v>3</v>
      </c>
    </row>
    <row r="61" spans="1:26" x14ac:dyDescent="0.35">
      <c r="A61" t="s">
        <v>89</v>
      </c>
      <c r="B61" t="s">
        <v>9</v>
      </c>
      <c r="C61" t="s">
        <v>13</v>
      </c>
      <c r="D61">
        <v>30</v>
      </c>
      <c r="E61" s="6">
        <v>44666</v>
      </c>
      <c r="F61">
        <v>60570</v>
      </c>
      <c r="G61" t="s">
        <v>14</v>
      </c>
      <c r="H61" t="s">
        <v>124</v>
      </c>
      <c r="I61" s="7">
        <f ca="1">(TODAY()-India_and_New_Zealand[[#This Row],[Date Joined]])/365</f>
        <v>2.1863013698630138</v>
      </c>
      <c r="J61" s="21">
        <f ca="1">ROUNDUP(IF(India_and_New_Zealand[[#This Row],[Tenure (Year)]]&gt;2,3%,2%)*India_and_New_Zealand[[#This Row],[Salary]],0)</f>
        <v>1818</v>
      </c>
      <c r="K61" s="7">
        <f>_xlfn.XLOOKUP(India_and_New_Zealand[[#This Row],[Rating]],Sheet1!$C$2:$C$6,Sheet1!$D$2:$D$6)</f>
        <v>3</v>
      </c>
    </row>
    <row r="62" spans="1:26" x14ac:dyDescent="0.35">
      <c r="A62" t="s">
        <v>170</v>
      </c>
      <c r="B62" t="s">
        <v>16</v>
      </c>
      <c r="C62" t="s">
        <v>24</v>
      </c>
      <c r="D62">
        <v>24</v>
      </c>
      <c r="E62" s="6">
        <v>44087</v>
      </c>
      <c r="F62">
        <v>62780</v>
      </c>
      <c r="G62" t="s">
        <v>14</v>
      </c>
      <c r="H62" t="s">
        <v>122</v>
      </c>
      <c r="I62" s="7">
        <f ca="1">(TODAY()-India_and_New_Zealand[[#This Row],[Date Joined]])/365</f>
        <v>3.7726027397260276</v>
      </c>
      <c r="J62" s="21">
        <f ca="1">ROUNDUP(IF(India_and_New_Zealand[[#This Row],[Tenure (Year)]]&gt;2,3%,2%)*India_and_New_Zealand[[#This Row],[Salary]],0)</f>
        <v>1884</v>
      </c>
      <c r="K62" s="7">
        <f>_xlfn.XLOOKUP(India_and_New_Zealand[[#This Row],[Rating]],Sheet1!$C$2:$C$6,Sheet1!$D$2:$D$6)</f>
        <v>3</v>
      </c>
    </row>
    <row r="63" spans="1:26" x14ac:dyDescent="0.35">
      <c r="A63" t="s">
        <v>23</v>
      </c>
      <c r="B63" t="s">
        <v>16</v>
      </c>
      <c r="C63" t="s">
        <v>24</v>
      </c>
      <c r="D63">
        <v>24</v>
      </c>
      <c r="E63" s="6">
        <v>44148</v>
      </c>
      <c r="F63">
        <v>62780</v>
      </c>
      <c r="G63" t="s">
        <v>14</v>
      </c>
      <c r="H63" t="s">
        <v>124</v>
      </c>
      <c r="I63" s="7">
        <f ca="1">(TODAY()-India_and_New_Zealand[[#This Row],[Date Joined]])/365</f>
        <v>3.6054794520547944</v>
      </c>
      <c r="J63" s="21">
        <f ca="1">ROUNDUP(IF(India_and_New_Zealand[[#This Row],[Tenure (Year)]]&gt;2,3%,2%)*India_and_New_Zealand[[#This Row],[Salary]],0)</f>
        <v>1884</v>
      </c>
      <c r="K63" s="7">
        <f>_xlfn.XLOOKUP(India_and_New_Zealand[[#This Row],[Rating]],Sheet1!$C$2:$C$6,Sheet1!$D$2:$D$6)</f>
        <v>3</v>
      </c>
    </row>
    <row r="64" spans="1:26" x14ac:dyDescent="0.35">
      <c r="A64" t="s">
        <v>171</v>
      </c>
      <c r="B64" t="s">
        <v>172</v>
      </c>
      <c r="C64" t="s">
        <v>18</v>
      </c>
      <c r="D64">
        <v>30</v>
      </c>
      <c r="E64" s="6">
        <v>44535</v>
      </c>
      <c r="F64">
        <v>64000</v>
      </c>
      <c r="G64" t="s">
        <v>14</v>
      </c>
      <c r="H64" t="s">
        <v>122</v>
      </c>
      <c r="I64" s="7">
        <f ca="1">(TODAY()-India_and_New_Zealand[[#This Row],[Date Joined]])/365</f>
        <v>2.5452054794520547</v>
      </c>
      <c r="J64" s="21">
        <f ca="1">ROUNDUP(IF(India_and_New_Zealand[[#This Row],[Tenure (Year)]]&gt;2,3%,2%)*India_and_New_Zealand[[#This Row],[Salary]],0)</f>
        <v>1920</v>
      </c>
      <c r="K64" s="7">
        <f>_xlfn.XLOOKUP(India_and_New_Zealand[[#This Row],[Rating]],Sheet1!$C$2:$C$6,Sheet1!$D$2:$D$6)</f>
        <v>3</v>
      </c>
    </row>
    <row r="65" spans="1:11" x14ac:dyDescent="0.35">
      <c r="A65" t="s">
        <v>42</v>
      </c>
      <c r="B65" t="s">
        <v>172</v>
      </c>
      <c r="C65" t="s">
        <v>18</v>
      </c>
      <c r="D65">
        <v>30</v>
      </c>
      <c r="E65" s="6">
        <v>44597</v>
      </c>
      <c r="F65">
        <v>64000</v>
      </c>
      <c r="G65" t="s">
        <v>14</v>
      </c>
      <c r="H65" t="s">
        <v>124</v>
      </c>
      <c r="I65" s="7">
        <f ca="1">(TODAY()-India_and_New_Zealand[[#This Row],[Date Joined]])/365</f>
        <v>2.3753424657534246</v>
      </c>
      <c r="J65" s="21">
        <f ca="1">ROUNDUP(IF(India_and_New_Zealand[[#This Row],[Tenure (Year)]]&gt;2,3%,2%)*India_and_New_Zealand[[#This Row],[Salary]],0)</f>
        <v>1920</v>
      </c>
      <c r="K65" s="7">
        <f>_xlfn.XLOOKUP(India_and_New_Zealand[[#This Row],[Rating]],Sheet1!$C$2:$C$6,Sheet1!$D$2:$D$6)</f>
        <v>3</v>
      </c>
    </row>
    <row r="66" spans="1:11" x14ac:dyDescent="0.35">
      <c r="A66" t="s">
        <v>173</v>
      </c>
      <c r="B66" t="s">
        <v>16</v>
      </c>
      <c r="C66" t="s">
        <v>18</v>
      </c>
      <c r="D66">
        <v>33</v>
      </c>
      <c r="E66" s="6">
        <v>44006</v>
      </c>
      <c r="F66">
        <v>65360</v>
      </c>
      <c r="G66" t="s">
        <v>14</v>
      </c>
      <c r="H66" t="s">
        <v>122</v>
      </c>
      <c r="I66" s="7">
        <f ca="1">(TODAY()-India_and_New_Zealand[[#This Row],[Date Joined]])/365</f>
        <v>3.9945205479452053</v>
      </c>
      <c r="J66" s="21">
        <f ca="1">ROUNDUP(IF(India_and_New_Zealand[[#This Row],[Tenure (Year)]]&gt;2,3%,2%)*India_and_New_Zealand[[#This Row],[Salary]],0)</f>
        <v>1961</v>
      </c>
      <c r="K66" s="7">
        <f>_xlfn.XLOOKUP(India_and_New_Zealand[[#This Row],[Rating]],Sheet1!$C$2:$C$6,Sheet1!$D$2:$D$6)</f>
        <v>3</v>
      </c>
    </row>
    <row r="67" spans="1:11" x14ac:dyDescent="0.35">
      <c r="A67" t="s">
        <v>104</v>
      </c>
      <c r="B67" t="s">
        <v>16</v>
      </c>
      <c r="C67" t="s">
        <v>18</v>
      </c>
      <c r="D67">
        <v>33</v>
      </c>
      <c r="E67" s="6">
        <v>44067</v>
      </c>
      <c r="F67">
        <v>65360</v>
      </c>
      <c r="G67" t="s">
        <v>14</v>
      </c>
      <c r="H67" t="s">
        <v>124</v>
      </c>
      <c r="I67" s="7">
        <f ca="1">(TODAY()-India_and_New_Zealand[[#This Row],[Date Joined]])/365</f>
        <v>3.8273972602739725</v>
      </c>
      <c r="J67" s="21">
        <f ca="1">ROUNDUP(IF(India_and_New_Zealand[[#This Row],[Tenure (Year)]]&gt;2,3%,2%)*India_and_New_Zealand[[#This Row],[Salary]],0)</f>
        <v>1961</v>
      </c>
      <c r="K67" s="7">
        <f>_xlfn.XLOOKUP(India_and_New_Zealand[[#This Row],[Rating]],Sheet1!$C$2:$C$6,Sheet1!$D$2:$D$6)</f>
        <v>3</v>
      </c>
    </row>
    <row r="68" spans="1:11" x14ac:dyDescent="0.35">
      <c r="A68" t="s">
        <v>174</v>
      </c>
      <c r="B68" t="s">
        <v>9</v>
      </c>
      <c r="C68" t="s">
        <v>10</v>
      </c>
      <c r="D68">
        <v>25</v>
      </c>
      <c r="E68" s="6">
        <v>44322</v>
      </c>
      <c r="F68">
        <v>65700</v>
      </c>
      <c r="G68" t="s">
        <v>14</v>
      </c>
      <c r="H68" t="s">
        <v>122</v>
      </c>
      <c r="I68" s="7">
        <f ca="1">(TODAY()-India_and_New_Zealand[[#This Row],[Date Joined]])/365</f>
        <v>3.128767123287671</v>
      </c>
      <c r="J68" s="21">
        <f ca="1">ROUNDUP(IF(India_and_New_Zealand[[#This Row],[Tenure (Year)]]&gt;2,3%,2%)*India_and_New_Zealand[[#This Row],[Salary]],0)</f>
        <v>1971</v>
      </c>
      <c r="K68" s="7">
        <f>_xlfn.XLOOKUP(India_and_New_Zealand[[#This Row],[Rating]],Sheet1!$C$2:$C$6,Sheet1!$D$2:$D$6)</f>
        <v>3</v>
      </c>
    </row>
    <row r="69" spans="1:11" x14ac:dyDescent="0.35">
      <c r="A69" t="s">
        <v>29</v>
      </c>
      <c r="B69" t="s">
        <v>9</v>
      </c>
      <c r="C69" t="s">
        <v>10</v>
      </c>
      <c r="D69">
        <v>25</v>
      </c>
      <c r="E69" s="6">
        <v>44383</v>
      </c>
      <c r="F69">
        <v>65700</v>
      </c>
      <c r="G69" t="s">
        <v>14</v>
      </c>
      <c r="H69" t="s">
        <v>124</v>
      </c>
      <c r="I69" s="7">
        <f ca="1">(TODAY()-India_and_New_Zealand[[#This Row],[Date Joined]])/365</f>
        <v>2.9616438356164383</v>
      </c>
      <c r="J69" s="21">
        <f ca="1">ROUNDUP(IF(India_and_New_Zealand[[#This Row],[Tenure (Year)]]&gt;2,3%,2%)*India_and_New_Zealand[[#This Row],[Salary]],0)</f>
        <v>1971</v>
      </c>
      <c r="K69" s="7">
        <f>_xlfn.XLOOKUP(India_and_New_Zealand[[#This Row],[Rating]],Sheet1!$C$2:$C$6,Sheet1!$D$2:$D$6)</f>
        <v>3</v>
      </c>
    </row>
    <row r="70" spans="1:11" x14ac:dyDescent="0.35">
      <c r="A70" t="s">
        <v>175</v>
      </c>
      <c r="B70" t="s">
        <v>16</v>
      </c>
      <c r="C70" t="s">
        <v>18</v>
      </c>
      <c r="D70">
        <v>21</v>
      </c>
      <c r="E70" s="6">
        <v>44256</v>
      </c>
      <c r="F70">
        <v>65920</v>
      </c>
      <c r="G70" t="s">
        <v>14</v>
      </c>
      <c r="H70" t="s">
        <v>122</v>
      </c>
      <c r="I70" s="7">
        <f ca="1">(TODAY()-India_and_New_Zealand[[#This Row],[Date Joined]])/365</f>
        <v>3.3095890410958906</v>
      </c>
      <c r="J70" s="21">
        <f ca="1">ROUNDUP(IF(India_and_New_Zealand[[#This Row],[Tenure (Year)]]&gt;2,3%,2%)*India_and_New_Zealand[[#This Row],[Salary]],0)</f>
        <v>1978</v>
      </c>
      <c r="K70" s="7">
        <f>_xlfn.XLOOKUP(India_and_New_Zealand[[#This Row],[Rating]],Sheet1!$C$2:$C$6,Sheet1!$D$2:$D$6)</f>
        <v>3</v>
      </c>
    </row>
    <row r="71" spans="1:11" x14ac:dyDescent="0.35">
      <c r="A71" t="s">
        <v>87</v>
      </c>
      <c r="B71" t="s">
        <v>16</v>
      </c>
      <c r="C71" t="s">
        <v>18</v>
      </c>
      <c r="D71">
        <v>21</v>
      </c>
      <c r="E71" s="6">
        <v>44317</v>
      </c>
      <c r="F71">
        <v>65920</v>
      </c>
      <c r="G71" t="s">
        <v>14</v>
      </c>
      <c r="H71" t="s">
        <v>124</v>
      </c>
      <c r="I71" s="7">
        <f ca="1">(TODAY()-India_and_New_Zealand[[#This Row],[Date Joined]])/365</f>
        <v>3.1424657534246574</v>
      </c>
      <c r="J71" s="21">
        <f ca="1">ROUNDUP(IF(India_and_New_Zealand[[#This Row],[Tenure (Year)]]&gt;2,3%,2%)*India_and_New_Zealand[[#This Row],[Salary]],0)</f>
        <v>1978</v>
      </c>
      <c r="K71" s="7">
        <f>_xlfn.XLOOKUP(India_and_New_Zealand[[#This Row],[Rating]],Sheet1!$C$2:$C$6,Sheet1!$D$2:$D$6)</f>
        <v>3</v>
      </c>
    </row>
    <row r="72" spans="1:11" x14ac:dyDescent="0.35">
      <c r="A72" t="s">
        <v>176</v>
      </c>
      <c r="B72" t="s">
        <v>16</v>
      </c>
      <c r="C72" t="s">
        <v>18</v>
      </c>
      <c r="D72">
        <v>30</v>
      </c>
      <c r="E72" s="6">
        <v>44328</v>
      </c>
      <c r="F72">
        <v>67910</v>
      </c>
      <c r="G72" t="s">
        <v>19</v>
      </c>
      <c r="H72" t="s">
        <v>122</v>
      </c>
      <c r="I72" s="7">
        <f ca="1">(TODAY()-India_and_New_Zealand[[#This Row],[Date Joined]])/365</f>
        <v>3.1123287671232878</v>
      </c>
      <c r="J72" s="21">
        <f ca="1">ROUNDUP(IF(India_and_New_Zealand[[#This Row],[Tenure (Year)]]&gt;2,3%,2%)*India_and_New_Zealand[[#This Row],[Salary]],0)</f>
        <v>2038</v>
      </c>
      <c r="K72" s="7">
        <f>_xlfn.XLOOKUP(India_and_New_Zealand[[#This Row],[Rating]],Sheet1!$C$2:$C$6,Sheet1!$D$2:$D$6)</f>
        <v>2</v>
      </c>
    </row>
    <row r="73" spans="1:11" x14ac:dyDescent="0.35">
      <c r="A73" t="s">
        <v>39</v>
      </c>
      <c r="B73" t="s">
        <v>16</v>
      </c>
      <c r="C73" t="s">
        <v>18</v>
      </c>
      <c r="D73">
        <v>30</v>
      </c>
      <c r="E73" s="6">
        <v>44389</v>
      </c>
      <c r="F73">
        <v>67910</v>
      </c>
      <c r="G73" t="s">
        <v>19</v>
      </c>
      <c r="H73" t="s">
        <v>124</v>
      </c>
      <c r="I73" s="7">
        <f ca="1">(TODAY()-India_and_New_Zealand[[#This Row],[Date Joined]])/365</f>
        <v>2.9452054794520546</v>
      </c>
      <c r="J73" s="21">
        <f ca="1">ROUNDUP(IF(India_and_New_Zealand[[#This Row],[Tenure (Year)]]&gt;2,3%,2%)*India_and_New_Zealand[[#This Row],[Salary]],0)</f>
        <v>2038</v>
      </c>
      <c r="K73" s="7">
        <f>_xlfn.XLOOKUP(India_and_New_Zealand[[#This Row],[Rating]],Sheet1!$C$2:$C$6,Sheet1!$D$2:$D$6)</f>
        <v>2</v>
      </c>
    </row>
    <row r="74" spans="1:11" x14ac:dyDescent="0.35">
      <c r="A74" t="s">
        <v>177</v>
      </c>
      <c r="B74" t="s">
        <v>9</v>
      </c>
      <c r="C74" t="s">
        <v>13</v>
      </c>
      <c r="D74">
        <v>30</v>
      </c>
      <c r="E74" s="6">
        <v>44640</v>
      </c>
      <c r="F74">
        <v>67950</v>
      </c>
      <c r="G74" t="s">
        <v>14</v>
      </c>
      <c r="H74" t="s">
        <v>122</v>
      </c>
      <c r="I74" s="7">
        <f ca="1">(TODAY()-India_and_New_Zealand[[#This Row],[Date Joined]])/365</f>
        <v>2.2575342465753425</v>
      </c>
      <c r="J74" s="21">
        <f ca="1">ROUNDUP(IF(India_and_New_Zealand[[#This Row],[Tenure (Year)]]&gt;2,3%,2%)*India_and_New_Zealand[[#This Row],[Salary]],0)</f>
        <v>2039</v>
      </c>
      <c r="K74" s="7">
        <f>_xlfn.XLOOKUP(India_and_New_Zealand[[#This Row],[Rating]],Sheet1!$C$2:$C$6,Sheet1!$D$2:$D$6)</f>
        <v>3</v>
      </c>
    </row>
    <row r="75" spans="1:11" x14ac:dyDescent="0.35">
      <c r="A75" t="s">
        <v>108</v>
      </c>
      <c r="B75" t="s">
        <v>9</v>
      </c>
      <c r="C75" t="s">
        <v>13</v>
      </c>
      <c r="D75">
        <v>30</v>
      </c>
      <c r="E75" s="6">
        <v>44701</v>
      </c>
      <c r="F75">
        <v>67950</v>
      </c>
      <c r="G75" t="s">
        <v>14</v>
      </c>
      <c r="H75" t="s">
        <v>124</v>
      </c>
      <c r="I75" s="7">
        <f ca="1">(TODAY()-India_and_New_Zealand[[#This Row],[Date Joined]])/365</f>
        <v>2.0904109589041098</v>
      </c>
      <c r="J75" s="21">
        <f ca="1">ROUNDUP(IF(India_and_New_Zealand[[#This Row],[Tenure (Year)]]&gt;2,3%,2%)*India_and_New_Zealand[[#This Row],[Salary]],0)</f>
        <v>2039</v>
      </c>
      <c r="K75" s="7">
        <f>_xlfn.XLOOKUP(India_and_New_Zealand[[#This Row],[Rating]],Sheet1!$C$2:$C$6,Sheet1!$D$2:$D$6)</f>
        <v>3</v>
      </c>
    </row>
    <row r="76" spans="1:11" x14ac:dyDescent="0.35">
      <c r="A76" t="s">
        <v>178</v>
      </c>
      <c r="B76" t="s">
        <v>16</v>
      </c>
      <c r="C76" t="s">
        <v>10</v>
      </c>
      <c r="D76">
        <v>20</v>
      </c>
      <c r="E76" s="6">
        <v>44476</v>
      </c>
      <c r="F76">
        <v>68900</v>
      </c>
      <c r="G76" t="s">
        <v>19</v>
      </c>
      <c r="H76" t="s">
        <v>122</v>
      </c>
      <c r="I76" s="7">
        <f ca="1">(TODAY()-India_and_New_Zealand[[#This Row],[Date Joined]])/365</f>
        <v>2.7068493150684931</v>
      </c>
      <c r="J76" s="21">
        <f ca="1">ROUNDUP(IF(India_and_New_Zealand[[#This Row],[Tenure (Year)]]&gt;2,3%,2%)*India_and_New_Zealand[[#This Row],[Salary]],0)</f>
        <v>2067</v>
      </c>
      <c r="K76" s="7">
        <f>_xlfn.XLOOKUP(India_and_New_Zealand[[#This Row],[Rating]],Sheet1!$C$2:$C$6,Sheet1!$D$2:$D$6)</f>
        <v>2</v>
      </c>
    </row>
    <row r="77" spans="1:11" x14ac:dyDescent="0.35">
      <c r="A77" t="s">
        <v>66</v>
      </c>
      <c r="B77" t="s">
        <v>16</v>
      </c>
      <c r="C77" t="s">
        <v>10</v>
      </c>
      <c r="D77">
        <v>20</v>
      </c>
      <c r="E77" s="6">
        <v>44537</v>
      </c>
      <c r="F77">
        <v>68900</v>
      </c>
      <c r="G77" t="s">
        <v>19</v>
      </c>
      <c r="H77" t="s">
        <v>124</v>
      </c>
      <c r="I77" s="7">
        <f ca="1">(TODAY()-India_and_New_Zealand[[#This Row],[Date Joined]])/365</f>
        <v>2.5397260273972604</v>
      </c>
      <c r="J77" s="21">
        <f ca="1">ROUNDUP(IF(India_and_New_Zealand[[#This Row],[Tenure (Year)]]&gt;2,3%,2%)*India_and_New_Zealand[[#This Row],[Salary]],0)</f>
        <v>2067</v>
      </c>
      <c r="K77" s="7">
        <f>_xlfn.XLOOKUP(India_and_New_Zealand[[#This Row],[Rating]],Sheet1!$C$2:$C$6,Sheet1!$D$2:$D$6)</f>
        <v>2</v>
      </c>
    </row>
    <row r="78" spans="1:11" x14ac:dyDescent="0.35">
      <c r="A78" t="s">
        <v>179</v>
      </c>
      <c r="B78" t="s">
        <v>9</v>
      </c>
      <c r="C78" t="s">
        <v>24</v>
      </c>
      <c r="D78">
        <v>37</v>
      </c>
      <c r="E78" s="6">
        <v>44640</v>
      </c>
      <c r="F78">
        <v>69070</v>
      </c>
      <c r="G78" t="s">
        <v>14</v>
      </c>
      <c r="H78" t="s">
        <v>122</v>
      </c>
      <c r="I78" s="7">
        <f ca="1">(TODAY()-India_and_New_Zealand[[#This Row],[Date Joined]])/365</f>
        <v>2.2575342465753425</v>
      </c>
      <c r="J78" s="21">
        <f ca="1">ROUNDUP(IF(India_and_New_Zealand[[#This Row],[Tenure (Year)]]&gt;2,3%,2%)*India_and_New_Zealand[[#This Row],[Salary]],0)</f>
        <v>2073</v>
      </c>
      <c r="K78" s="7">
        <f>_xlfn.XLOOKUP(India_and_New_Zealand[[#This Row],[Rating]],Sheet1!$C$2:$C$6,Sheet1!$D$2:$D$6)</f>
        <v>3</v>
      </c>
    </row>
    <row r="79" spans="1:11" x14ac:dyDescent="0.35">
      <c r="A79" t="s">
        <v>30</v>
      </c>
      <c r="B79" t="s">
        <v>9</v>
      </c>
      <c r="C79" t="s">
        <v>24</v>
      </c>
      <c r="D79">
        <v>37</v>
      </c>
      <c r="E79" s="6">
        <v>44701</v>
      </c>
      <c r="F79">
        <v>69070</v>
      </c>
      <c r="G79" t="s">
        <v>14</v>
      </c>
      <c r="H79" t="s">
        <v>124</v>
      </c>
      <c r="I79" s="7">
        <f ca="1">(TODAY()-India_and_New_Zealand[[#This Row],[Date Joined]])/365</f>
        <v>2.0904109589041098</v>
      </c>
      <c r="J79" s="21">
        <f ca="1">ROUNDUP(IF(India_and_New_Zealand[[#This Row],[Tenure (Year)]]&gt;2,3%,2%)*India_and_New_Zealand[[#This Row],[Salary]],0)</f>
        <v>2073</v>
      </c>
      <c r="K79" s="7">
        <f>_xlfn.XLOOKUP(India_and_New_Zealand[[#This Row],[Rating]],Sheet1!$C$2:$C$6,Sheet1!$D$2:$D$6)</f>
        <v>3</v>
      </c>
    </row>
    <row r="80" spans="1:11" x14ac:dyDescent="0.35">
      <c r="A80" t="s">
        <v>180</v>
      </c>
      <c r="B80" t="s">
        <v>9</v>
      </c>
      <c r="C80" t="s">
        <v>24</v>
      </c>
      <c r="D80">
        <v>30</v>
      </c>
      <c r="E80" s="6">
        <v>44214</v>
      </c>
      <c r="F80">
        <v>69120</v>
      </c>
      <c r="G80" t="s">
        <v>14</v>
      </c>
      <c r="H80" t="s">
        <v>122</v>
      </c>
      <c r="I80" s="7">
        <f ca="1">(TODAY()-India_and_New_Zealand[[#This Row],[Date Joined]])/365</f>
        <v>3.4246575342465753</v>
      </c>
      <c r="J80" s="21">
        <f ca="1">ROUNDUP(IF(India_and_New_Zealand[[#This Row],[Tenure (Year)]]&gt;2,3%,2%)*India_and_New_Zealand[[#This Row],[Salary]],0)</f>
        <v>2074</v>
      </c>
      <c r="K80" s="7">
        <f>_xlfn.XLOOKUP(India_and_New_Zealand[[#This Row],[Rating]],Sheet1!$C$2:$C$6,Sheet1!$D$2:$D$6)</f>
        <v>3</v>
      </c>
    </row>
    <row r="81" spans="1:11" x14ac:dyDescent="0.35">
      <c r="A81" t="s">
        <v>77</v>
      </c>
      <c r="B81" t="s">
        <v>9</v>
      </c>
      <c r="C81" t="s">
        <v>24</v>
      </c>
      <c r="D81">
        <v>30</v>
      </c>
      <c r="E81" s="6">
        <v>44273</v>
      </c>
      <c r="F81">
        <v>69120</v>
      </c>
      <c r="G81" t="s">
        <v>14</v>
      </c>
      <c r="H81" t="s">
        <v>124</v>
      </c>
      <c r="I81" s="7">
        <f ca="1">(TODAY()-India_and_New_Zealand[[#This Row],[Date Joined]])/365</f>
        <v>3.2630136986301368</v>
      </c>
      <c r="J81" s="21">
        <f ca="1">ROUNDUP(IF(India_and_New_Zealand[[#This Row],[Tenure (Year)]]&gt;2,3%,2%)*India_and_New_Zealand[[#This Row],[Salary]],0)</f>
        <v>2074</v>
      </c>
      <c r="K81" s="7">
        <f>_xlfn.XLOOKUP(India_and_New_Zealand[[#This Row],[Rating]],Sheet1!$C$2:$C$6,Sheet1!$D$2:$D$6)</f>
        <v>3</v>
      </c>
    </row>
    <row r="82" spans="1:11" x14ac:dyDescent="0.35">
      <c r="A82" t="s">
        <v>181</v>
      </c>
      <c r="B82" t="s">
        <v>9</v>
      </c>
      <c r="C82" t="s">
        <v>24</v>
      </c>
      <c r="D82">
        <v>30</v>
      </c>
      <c r="E82" s="6">
        <v>44789</v>
      </c>
      <c r="F82">
        <v>69710</v>
      </c>
      <c r="G82" t="s">
        <v>14</v>
      </c>
      <c r="H82" t="s">
        <v>122</v>
      </c>
      <c r="I82" s="7">
        <f ca="1">(TODAY()-India_and_New_Zealand[[#This Row],[Date Joined]])/365</f>
        <v>1.8493150684931507</v>
      </c>
      <c r="J82" s="21">
        <f ca="1">ROUNDUP(IF(India_and_New_Zealand[[#This Row],[Tenure (Year)]]&gt;2,3%,2%)*India_and_New_Zealand[[#This Row],[Salary]],0)</f>
        <v>1395</v>
      </c>
      <c r="K82" s="7">
        <f>_xlfn.XLOOKUP(India_and_New_Zealand[[#This Row],[Rating]],Sheet1!$C$2:$C$6,Sheet1!$D$2:$D$6)</f>
        <v>3</v>
      </c>
    </row>
    <row r="83" spans="1:11" x14ac:dyDescent="0.35">
      <c r="A83" t="s">
        <v>73</v>
      </c>
      <c r="B83" t="s">
        <v>9</v>
      </c>
      <c r="C83" t="s">
        <v>24</v>
      </c>
      <c r="D83">
        <v>30</v>
      </c>
      <c r="E83" s="6">
        <v>44850</v>
      </c>
      <c r="F83">
        <v>69710</v>
      </c>
      <c r="G83" t="s">
        <v>14</v>
      </c>
      <c r="H83" t="s">
        <v>124</v>
      </c>
      <c r="I83" s="7">
        <f ca="1">(TODAY()-India_and_New_Zealand[[#This Row],[Date Joined]])/365</f>
        <v>1.6821917808219178</v>
      </c>
      <c r="J83" s="21">
        <f ca="1">ROUNDUP(IF(India_and_New_Zealand[[#This Row],[Tenure (Year)]]&gt;2,3%,2%)*India_and_New_Zealand[[#This Row],[Salary]],0)</f>
        <v>1395</v>
      </c>
      <c r="K83" s="7">
        <f>_xlfn.XLOOKUP(India_and_New_Zealand[[#This Row],[Rating]],Sheet1!$C$2:$C$6,Sheet1!$D$2:$D$6)</f>
        <v>3</v>
      </c>
    </row>
    <row r="84" spans="1:11" x14ac:dyDescent="0.35">
      <c r="A84" t="s">
        <v>182</v>
      </c>
      <c r="B84" t="s">
        <v>9</v>
      </c>
      <c r="C84" t="s">
        <v>18</v>
      </c>
      <c r="D84">
        <v>42</v>
      </c>
      <c r="E84" s="6">
        <v>44670</v>
      </c>
      <c r="F84">
        <v>70270</v>
      </c>
      <c r="G84" t="s">
        <v>19</v>
      </c>
      <c r="H84" t="s">
        <v>122</v>
      </c>
      <c r="I84" s="7">
        <f ca="1">(TODAY()-India_and_New_Zealand[[#This Row],[Date Joined]])/365</f>
        <v>2.1753424657534248</v>
      </c>
      <c r="J84" s="21">
        <f ca="1">ROUNDUP(IF(India_and_New_Zealand[[#This Row],[Tenure (Year)]]&gt;2,3%,2%)*India_and_New_Zealand[[#This Row],[Salary]],0)</f>
        <v>2109</v>
      </c>
      <c r="K84" s="7">
        <f>_xlfn.XLOOKUP(India_and_New_Zealand[[#This Row],[Rating]],Sheet1!$C$2:$C$6,Sheet1!$D$2:$D$6)</f>
        <v>2</v>
      </c>
    </row>
    <row r="85" spans="1:11" x14ac:dyDescent="0.35">
      <c r="A85" t="s">
        <v>109</v>
      </c>
      <c r="B85" t="s">
        <v>9</v>
      </c>
      <c r="C85" t="s">
        <v>18</v>
      </c>
      <c r="D85">
        <v>42</v>
      </c>
      <c r="E85" s="6">
        <v>44731</v>
      </c>
      <c r="F85">
        <v>70270</v>
      </c>
      <c r="G85" t="s">
        <v>19</v>
      </c>
      <c r="H85" t="s">
        <v>124</v>
      </c>
      <c r="I85" s="7">
        <f ca="1">(TODAY()-India_and_New_Zealand[[#This Row],[Date Joined]])/365</f>
        <v>2.0082191780821916</v>
      </c>
      <c r="J85" s="21">
        <f ca="1">ROUNDUP(IF(India_and_New_Zealand[[#This Row],[Tenure (Year)]]&gt;2,3%,2%)*India_and_New_Zealand[[#This Row],[Salary]],0)</f>
        <v>2109</v>
      </c>
      <c r="K85" s="7">
        <f>_xlfn.XLOOKUP(India_and_New_Zealand[[#This Row],[Rating]],Sheet1!$C$2:$C$6,Sheet1!$D$2:$D$6)</f>
        <v>2</v>
      </c>
    </row>
    <row r="86" spans="1:11" x14ac:dyDescent="0.35">
      <c r="A86" t="s">
        <v>183</v>
      </c>
      <c r="B86" t="s">
        <v>9</v>
      </c>
      <c r="C86" t="s">
        <v>13</v>
      </c>
      <c r="D86">
        <v>46</v>
      </c>
      <c r="E86" s="6">
        <v>44697</v>
      </c>
      <c r="F86">
        <v>70610</v>
      </c>
      <c r="G86" t="s">
        <v>14</v>
      </c>
      <c r="H86" t="s">
        <v>122</v>
      </c>
      <c r="I86" s="7">
        <f ca="1">(TODAY()-India_and_New_Zealand[[#This Row],[Date Joined]])/365</f>
        <v>2.1013698630136988</v>
      </c>
      <c r="J86" s="21">
        <f ca="1">ROUNDUP(IF(India_and_New_Zealand[[#This Row],[Tenure (Year)]]&gt;2,3%,2%)*India_and_New_Zealand[[#This Row],[Salary]],0)</f>
        <v>2119</v>
      </c>
      <c r="K86" s="7">
        <f>_xlfn.XLOOKUP(India_and_New_Zealand[[#This Row],[Rating]],Sheet1!$C$2:$C$6,Sheet1!$D$2:$D$6)</f>
        <v>3</v>
      </c>
    </row>
    <row r="87" spans="1:11" x14ac:dyDescent="0.35">
      <c r="A87" t="s">
        <v>12</v>
      </c>
      <c r="B87" t="s">
        <v>9</v>
      </c>
      <c r="C87" t="s">
        <v>13</v>
      </c>
      <c r="D87">
        <v>46</v>
      </c>
      <c r="E87" s="6">
        <v>44758</v>
      </c>
      <c r="F87">
        <v>70610</v>
      </c>
      <c r="G87" t="s">
        <v>14</v>
      </c>
      <c r="H87" t="s">
        <v>124</v>
      </c>
      <c r="I87" s="7">
        <f ca="1">(TODAY()-India_and_New_Zealand[[#This Row],[Date Joined]])/365</f>
        <v>1.9342465753424658</v>
      </c>
      <c r="J87" s="21">
        <f ca="1">ROUNDUP(IF(India_and_New_Zealand[[#This Row],[Tenure (Year)]]&gt;2,3%,2%)*India_and_New_Zealand[[#This Row],[Salary]],0)</f>
        <v>1413</v>
      </c>
      <c r="K87" s="7">
        <f>_xlfn.XLOOKUP(India_and_New_Zealand[[#This Row],[Rating]],Sheet1!$C$2:$C$6,Sheet1!$D$2:$D$6)</f>
        <v>3</v>
      </c>
    </row>
    <row r="88" spans="1:11" x14ac:dyDescent="0.35">
      <c r="A88" t="s">
        <v>184</v>
      </c>
      <c r="B88" t="s">
        <v>9</v>
      </c>
      <c r="C88" t="s">
        <v>18</v>
      </c>
      <c r="D88">
        <v>36</v>
      </c>
      <c r="E88" s="6">
        <v>44272</v>
      </c>
      <c r="F88">
        <v>71380</v>
      </c>
      <c r="G88" t="s">
        <v>14</v>
      </c>
      <c r="H88" t="s">
        <v>122</v>
      </c>
      <c r="I88" s="7">
        <f ca="1">(TODAY()-India_and_New_Zealand[[#This Row],[Date Joined]])/365</f>
        <v>3.2657534246575342</v>
      </c>
      <c r="J88" s="21">
        <f ca="1">ROUNDUP(IF(India_and_New_Zealand[[#This Row],[Tenure (Year)]]&gt;2,3%,2%)*India_and_New_Zealand[[#This Row],[Salary]],0)</f>
        <v>2142</v>
      </c>
      <c r="K88" s="7">
        <f>_xlfn.XLOOKUP(India_and_New_Zealand[[#This Row],[Rating]],Sheet1!$C$2:$C$6,Sheet1!$D$2:$D$6)</f>
        <v>3</v>
      </c>
    </row>
    <row r="89" spans="1:11" x14ac:dyDescent="0.35">
      <c r="A89" t="s">
        <v>74</v>
      </c>
      <c r="B89" t="s">
        <v>9</v>
      </c>
      <c r="C89" t="s">
        <v>18</v>
      </c>
      <c r="D89">
        <v>36</v>
      </c>
      <c r="E89" s="6">
        <v>44333</v>
      </c>
      <c r="F89">
        <v>71380</v>
      </c>
      <c r="G89" t="s">
        <v>14</v>
      </c>
      <c r="H89" t="s">
        <v>124</v>
      </c>
      <c r="I89" s="7">
        <f ca="1">(TODAY()-India_and_New_Zealand[[#This Row],[Date Joined]])/365</f>
        <v>3.0986301369863014</v>
      </c>
      <c r="J89" s="21">
        <f ca="1">ROUNDUP(IF(India_and_New_Zealand[[#This Row],[Tenure (Year)]]&gt;2,3%,2%)*India_and_New_Zealand[[#This Row],[Salary]],0)</f>
        <v>2142</v>
      </c>
      <c r="K89" s="7">
        <f>_xlfn.XLOOKUP(India_and_New_Zealand[[#This Row],[Rating]],Sheet1!$C$2:$C$6,Sheet1!$D$2:$D$6)</f>
        <v>3</v>
      </c>
    </row>
    <row r="90" spans="1:11" x14ac:dyDescent="0.35">
      <c r="A90" t="s">
        <v>185</v>
      </c>
      <c r="B90" t="s">
        <v>9</v>
      </c>
      <c r="C90" t="s">
        <v>10</v>
      </c>
      <c r="D90">
        <v>33</v>
      </c>
      <c r="E90" s="6">
        <v>44324</v>
      </c>
      <c r="F90">
        <v>74550</v>
      </c>
      <c r="G90" t="s">
        <v>14</v>
      </c>
      <c r="H90" t="s">
        <v>122</v>
      </c>
      <c r="I90" s="7">
        <f ca="1">(TODAY()-India_and_New_Zealand[[#This Row],[Date Joined]])/365</f>
        <v>3.1232876712328768</v>
      </c>
      <c r="J90" s="21">
        <f ca="1">ROUNDUP(IF(India_and_New_Zealand[[#This Row],[Tenure (Year)]]&gt;2,3%,2%)*India_and_New_Zealand[[#This Row],[Salary]],0)</f>
        <v>2237</v>
      </c>
      <c r="K90" s="7">
        <f>_xlfn.XLOOKUP(India_and_New_Zealand[[#This Row],[Rating]],Sheet1!$C$2:$C$6,Sheet1!$D$2:$D$6)</f>
        <v>3</v>
      </c>
    </row>
    <row r="91" spans="1:11" x14ac:dyDescent="0.35">
      <c r="A91" t="s">
        <v>107</v>
      </c>
      <c r="B91" t="s">
        <v>9</v>
      </c>
      <c r="C91" t="s">
        <v>10</v>
      </c>
      <c r="D91">
        <v>33</v>
      </c>
      <c r="E91" s="6">
        <v>44385</v>
      </c>
      <c r="F91">
        <v>74550</v>
      </c>
      <c r="G91" t="s">
        <v>14</v>
      </c>
      <c r="H91" t="s">
        <v>124</v>
      </c>
      <c r="I91" s="7">
        <f ca="1">(TODAY()-India_and_New_Zealand[[#This Row],[Date Joined]])/365</f>
        <v>2.956164383561644</v>
      </c>
      <c r="J91" s="21">
        <f ca="1">ROUNDUP(IF(India_and_New_Zealand[[#This Row],[Tenure (Year)]]&gt;2,3%,2%)*India_and_New_Zealand[[#This Row],[Salary]],0)</f>
        <v>2237</v>
      </c>
      <c r="K91" s="7">
        <f>_xlfn.XLOOKUP(India_and_New_Zealand[[#This Row],[Rating]],Sheet1!$C$2:$C$6,Sheet1!$D$2:$D$6)</f>
        <v>3</v>
      </c>
    </row>
    <row r="92" spans="1:11" x14ac:dyDescent="0.35">
      <c r="A92" t="s">
        <v>186</v>
      </c>
      <c r="B92" t="s">
        <v>16</v>
      </c>
      <c r="C92" t="s">
        <v>13</v>
      </c>
      <c r="D92">
        <v>42</v>
      </c>
      <c r="E92" s="6">
        <v>44718</v>
      </c>
      <c r="F92">
        <v>75000</v>
      </c>
      <c r="G92" t="s">
        <v>44</v>
      </c>
      <c r="H92" t="s">
        <v>122</v>
      </c>
      <c r="I92" s="7">
        <f ca="1">(TODAY()-India_and_New_Zealand[[#This Row],[Date Joined]])/365</f>
        <v>2.043835616438356</v>
      </c>
      <c r="J92" s="21">
        <f ca="1">ROUNDUP(IF(India_and_New_Zealand[[#This Row],[Tenure (Year)]]&gt;2,3%,2%)*India_and_New_Zealand[[#This Row],[Salary]],0)</f>
        <v>2250</v>
      </c>
      <c r="K92" s="7">
        <f>_xlfn.XLOOKUP(India_and_New_Zealand[[#This Row],[Rating]],Sheet1!$C$2:$C$6,Sheet1!$D$2:$D$6)</f>
        <v>5</v>
      </c>
    </row>
    <row r="93" spans="1:11" x14ac:dyDescent="0.35">
      <c r="A93" t="s">
        <v>43</v>
      </c>
      <c r="B93" t="s">
        <v>16</v>
      </c>
      <c r="C93" t="s">
        <v>13</v>
      </c>
      <c r="D93">
        <v>42</v>
      </c>
      <c r="E93" s="6">
        <v>44779</v>
      </c>
      <c r="F93">
        <v>75000</v>
      </c>
      <c r="G93" t="s">
        <v>44</v>
      </c>
      <c r="H93" t="s">
        <v>124</v>
      </c>
      <c r="I93" s="7">
        <f ca="1">(TODAY()-India_and_New_Zealand[[#This Row],[Date Joined]])/365</f>
        <v>1.8767123287671232</v>
      </c>
      <c r="J93" s="21">
        <f ca="1">ROUNDUP(IF(India_and_New_Zealand[[#This Row],[Tenure (Year)]]&gt;2,3%,2%)*India_and_New_Zealand[[#This Row],[Salary]],0)</f>
        <v>1500</v>
      </c>
      <c r="K93" s="7">
        <f>_xlfn.XLOOKUP(India_and_New_Zealand[[#This Row],[Rating]],Sheet1!$C$2:$C$6,Sheet1!$D$2:$D$6)</f>
        <v>5</v>
      </c>
    </row>
    <row r="94" spans="1:11" x14ac:dyDescent="0.35">
      <c r="A94" t="s">
        <v>187</v>
      </c>
      <c r="B94" t="s">
        <v>16</v>
      </c>
      <c r="C94" t="s">
        <v>24</v>
      </c>
      <c r="D94">
        <v>33</v>
      </c>
      <c r="E94" s="6">
        <v>44253</v>
      </c>
      <c r="F94">
        <v>75280</v>
      </c>
      <c r="G94" t="s">
        <v>14</v>
      </c>
      <c r="H94" t="s">
        <v>122</v>
      </c>
      <c r="I94" s="7">
        <f ca="1">(TODAY()-India_and_New_Zealand[[#This Row],[Date Joined]])/365</f>
        <v>3.3178082191780822</v>
      </c>
      <c r="J94" s="21">
        <f ca="1">ROUNDUP(IF(India_and_New_Zealand[[#This Row],[Tenure (Year)]]&gt;2,3%,2%)*India_and_New_Zealand[[#This Row],[Salary]],0)</f>
        <v>2259</v>
      </c>
      <c r="K94" s="7">
        <f>_xlfn.XLOOKUP(India_and_New_Zealand[[#This Row],[Rating]],Sheet1!$C$2:$C$6,Sheet1!$D$2:$D$6)</f>
        <v>3</v>
      </c>
    </row>
    <row r="95" spans="1:11" x14ac:dyDescent="0.35">
      <c r="A95" t="s">
        <v>106</v>
      </c>
      <c r="B95" t="s">
        <v>16</v>
      </c>
      <c r="C95" t="s">
        <v>24</v>
      </c>
      <c r="D95">
        <v>33</v>
      </c>
      <c r="E95" s="6">
        <v>44312</v>
      </c>
      <c r="F95">
        <v>75280</v>
      </c>
      <c r="G95" t="s">
        <v>14</v>
      </c>
      <c r="H95" t="s">
        <v>124</v>
      </c>
      <c r="I95" s="7">
        <f ca="1">(TODAY()-India_and_New_Zealand[[#This Row],[Date Joined]])/365</f>
        <v>3.1561643835616437</v>
      </c>
      <c r="J95" s="21">
        <f ca="1">ROUNDUP(IF(India_and_New_Zealand[[#This Row],[Tenure (Year)]]&gt;2,3%,2%)*India_and_New_Zealand[[#This Row],[Salary]],0)</f>
        <v>2259</v>
      </c>
      <c r="K95" s="7">
        <f>_xlfn.XLOOKUP(India_and_New_Zealand[[#This Row],[Rating]],Sheet1!$C$2:$C$6,Sheet1!$D$2:$D$6)</f>
        <v>3</v>
      </c>
    </row>
    <row r="96" spans="1:11" x14ac:dyDescent="0.35">
      <c r="A96" t="s">
        <v>188</v>
      </c>
      <c r="B96" t="s">
        <v>16</v>
      </c>
      <c r="C96" t="s">
        <v>24</v>
      </c>
      <c r="D96">
        <v>33</v>
      </c>
      <c r="E96" s="6">
        <v>44313</v>
      </c>
      <c r="F96">
        <v>75480</v>
      </c>
      <c r="G96" t="s">
        <v>50</v>
      </c>
      <c r="H96" t="s">
        <v>122</v>
      </c>
      <c r="I96" s="7">
        <f ca="1">(TODAY()-India_and_New_Zealand[[#This Row],[Date Joined]])/365</f>
        <v>3.1534246575342464</v>
      </c>
      <c r="J96" s="21">
        <f ca="1">ROUNDUP(IF(India_and_New_Zealand[[#This Row],[Tenure (Year)]]&gt;2,3%,2%)*India_and_New_Zealand[[#This Row],[Salary]],0)</f>
        <v>2265</v>
      </c>
      <c r="K96" s="7">
        <f>_xlfn.XLOOKUP(India_and_New_Zealand[[#This Row],[Rating]],Sheet1!$C$2:$C$6,Sheet1!$D$2:$D$6)</f>
        <v>1</v>
      </c>
    </row>
    <row r="97" spans="1:11" x14ac:dyDescent="0.35">
      <c r="A97" t="s">
        <v>49</v>
      </c>
      <c r="B97" t="s">
        <v>16</v>
      </c>
      <c r="C97" t="s">
        <v>24</v>
      </c>
      <c r="D97">
        <v>33</v>
      </c>
      <c r="E97" s="6">
        <v>44374</v>
      </c>
      <c r="F97">
        <v>75480</v>
      </c>
      <c r="G97" t="s">
        <v>50</v>
      </c>
      <c r="H97" t="s">
        <v>124</v>
      </c>
      <c r="I97" s="7">
        <f ca="1">(TODAY()-India_and_New_Zealand[[#This Row],[Date Joined]])/365</f>
        <v>2.9863013698630136</v>
      </c>
      <c r="J97" s="21">
        <f ca="1">ROUNDUP(IF(India_and_New_Zealand[[#This Row],[Tenure (Year)]]&gt;2,3%,2%)*India_and_New_Zealand[[#This Row],[Salary]],0)</f>
        <v>2265</v>
      </c>
      <c r="K97" s="7">
        <f>_xlfn.XLOOKUP(India_and_New_Zealand[[#This Row],[Rating]],Sheet1!$C$2:$C$6,Sheet1!$D$2:$D$6)</f>
        <v>1</v>
      </c>
    </row>
    <row r="98" spans="1:11" x14ac:dyDescent="0.35">
      <c r="A98" t="s">
        <v>189</v>
      </c>
      <c r="B98" t="s">
        <v>9</v>
      </c>
      <c r="C98" t="s">
        <v>27</v>
      </c>
      <c r="D98">
        <v>21</v>
      </c>
      <c r="E98" s="6">
        <v>44180</v>
      </c>
      <c r="F98">
        <v>75880</v>
      </c>
      <c r="G98" t="s">
        <v>14</v>
      </c>
      <c r="H98" t="s">
        <v>122</v>
      </c>
      <c r="I98" s="7">
        <f ca="1">(TODAY()-India_and_New_Zealand[[#This Row],[Date Joined]])/365</f>
        <v>3.5178082191780824</v>
      </c>
      <c r="J98" s="21">
        <f ca="1">ROUNDUP(IF(India_and_New_Zealand[[#This Row],[Tenure (Year)]]&gt;2,3%,2%)*India_and_New_Zealand[[#This Row],[Salary]],0)</f>
        <v>2277</v>
      </c>
      <c r="K98" s="7">
        <f>_xlfn.XLOOKUP(India_and_New_Zealand[[#This Row],[Rating]],Sheet1!$C$2:$C$6,Sheet1!$D$2:$D$6)</f>
        <v>3</v>
      </c>
    </row>
    <row r="99" spans="1:11" x14ac:dyDescent="0.35">
      <c r="A99" t="s">
        <v>37</v>
      </c>
      <c r="B99" t="s">
        <v>9</v>
      </c>
      <c r="C99" t="s">
        <v>27</v>
      </c>
      <c r="D99">
        <v>21</v>
      </c>
      <c r="E99" s="6">
        <v>44242</v>
      </c>
      <c r="F99">
        <v>75880</v>
      </c>
      <c r="G99" t="s">
        <v>14</v>
      </c>
      <c r="H99" t="s">
        <v>124</v>
      </c>
      <c r="I99" s="7">
        <f ca="1">(TODAY()-India_and_New_Zealand[[#This Row],[Date Joined]])/365</f>
        <v>3.3479452054794518</v>
      </c>
      <c r="J99" s="21">
        <f ca="1">ROUNDUP(IF(India_and_New_Zealand[[#This Row],[Tenure (Year)]]&gt;2,3%,2%)*India_and_New_Zealand[[#This Row],[Salary]],0)</f>
        <v>2277</v>
      </c>
      <c r="K99" s="7">
        <f>_xlfn.XLOOKUP(India_and_New_Zealand[[#This Row],[Rating]],Sheet1!$C$2:$C$6,Sheet1!$D$2:$D$6)</f>
        <v>3</v>
      </c>
    </row>
    <row r="100" spans="1:11" x14ac:dyDescent="0.35">
      <c r="A100" t="s">
        <v>190</v>
      </c>
      <c r="B100" t="s">
        <v>16</v>
      </c>
      <c r="C100" t="s">
        <v>18</v>
      </c>
      <c r="D100">
        <v>28</v>
      </c>
      <c r="E100" s="6">
        <v>44124</v>
      </c>
      <c r="F100">
        <v>75970</v>
      </c>
      <c r="G100" t="s">
        <v>14</v>
      </c>
      <c r="H100" t="s">
        <v>122</v>
      </c>
      <c r="I100" s="7">
        <f ca="1">(TODAY()-India_and_New_Zealand[[#This Row],[Date Joined]])/365</f>
        <v>3.6712328767123288</v>
      </c>
      <c r="J100" s="21">
        <f ca="1">ROUNDUP(IF(India_and_New_Zealand[[#This Row],[Tenure (Year)]]&gt;2,3%,2%)*India_and_New_Zealand[[#This Row],[Salary]],0)</f>
        <v>2280</v>
      </c>
      <c r="K100" s="7">
        <f>_xlfn.XLOOKUP(India_and_New_Zealand[[#This Row],[Rating]],Sheet1!$C$2:$C$6,Sheet1!$D$2:$D$6)</f>
        <v>3</v>
      </c>
    </row>
    <row r="101" spans="1:11" x14ac:dyDescent="0.35">
      <c r="A101" t="s">
        <v>47</v>
      </c>
      <c r="B101" t="s">
        <v>16</v>
      </c>
      <c r="C101" t="s">
        <v>18</v>
      </c>
      <c r="D101">
        <v>28</v>
      </c>
      <c r="E101" s="6">
        <v>44185</v>
      </c>
      <c r="F101">
        <v>75970</v>
      </c>
      <c r="G101" t="s">
        <v>14</v>
      </c>
      <c r="H101" t="s">
        <v>124</v>
      </c>
      <c r="I101" s="7">
        <f ca="1">(TODAY()-India_and_New_Zealand[[#This Row],[Date Joined]])/365</f>
        <v>3.504109589041096</v>
      </c>
      <c r="J101" s="21">
        <f ca="1">ROUNDUP(IF(India_and_New_Zealand[[#This Row],[Tenure (Year)]]&gt;2,3%,2%)*India_and_New_Zealand[[#This Row],[Salary]],0)</f>
        <v>2280</v>
      </c>
      <c r="K101" s="7">
        <f>_xlfn.XLOOKUP(India_and_New_Zealand[[#This Row],[Rating]],Sheet1!$C$2:$C$6,Sheet1!$D$2:$D$6)</f>
        <v>3</v>
      </c>
    </row>
    <row r="102" spans="1:11" x14ac:dyDescent="0.35">
      <c r="A102" t="s">
        <v>191</v>
      </c>
      <c r="B102" t="s">
        <v>16</v>
      </c>
      <c r="C102" t="s">
        <v>13</v>
      </c>
      <c r="D102">
        <v>22</v>
      </c>
      <c r="E102" s="6">
        <v>44388</v>
      </c>
      <c r="F102">
        <v>76900</v>
      </c>
      <c r="G102" t="s">
        <v>11</v>
      </c>
      <c r="H102" t="s">
        <v>122</v>
      </c>
      <c r="I102" s="7">
        <f ca="1">(TODAY()-India_and_New_Zealand[[#This Row],[Date Joined]])/365</f>
        <v>2.9479452054794519</v>
      </c>
      <c r="J102" s="21">
        <f ca="1">ROUNDUP(IF(India_and_New_Zealand[[#This Row],[Tenure (Year)]]&gt;2,3%,2%)*India_and_New_Zealand[[#This Row],[Salary]],0)</f>
        <v>2307</v>
      </c>
      <c r="K102" s="7">
        <f>_xlfn.XLOOKUP(India_and_New_Zealand[[#This Row],[Rating]],Sheet1!$C$2:$C$6,Sheet1!$D$2:$D$6)</f>
        <v>4</v>
      </c>
    </row>
    <row r="103" spans="1:11" x14ac:dyDescent="0.35">
      <c r="A103" t="s">
        <v>79</v>
      </c>
      <c r="B103" t="s">
        <v>16</v>
      </c>
      <c r="C103" t="s">
        <v>13</v>
      </c>
      <c r="D103">
        <v>22</v>
      </c>
      <c r="E103" s="6">
        <v>44450</v>
      </c>
      <c r="F103">
        <v>76900</v>
      </c>
      <c r="G103" t="s">
        <v>11</v>
      </c>
      <c r="H103" t="s">
        <v>124</v>
      </c>
      <c r="I103" s="7">
        <f ca="1">(TODAY()-India_and_New_Zealand[[#This Row],[Date Joined]])/365</f>
        <v>2.7780821917808218</v>
      </c>
      <c r="J103" s="21">
        <f ca="1">ROUNDUP(IF(India_and_New_Zealand[[#This Row],[Tenure (Year)]]&gt;2,3%,2%)*India_and_New_Zealand[[#This Row],[Salary]],0)</f>
        <v>2307</v>
      </c>
      <c r="K103" s="7">
        <f>_xlfn.XLOOKUP(India_and_New_Zealand[[#This Row],[Rating]],Sheet1!$C$2:$C$6,Sheet1!$D$2:$D$6)</f>
        <v>4</v>
      </c>
    </row>
    <row r="104" spans="1:11" x14ac:dyDescent="0.35">
      <c r="A104" t="s">
        <v>192</v>
      </c>
      <c r="B104" t="s">
        <v>16</v>
      </c>
      <c r="C104" t="s">
        <v>13</v>
      </c>
      <c r="D104">
        <v>36</v>
      </c>
      <c r="E104" s="6">
        <v>44468</v>
      </c>
      <c r="F104">
        <v>78390</v>
      </c>
      <c r="G104" t="s">
        <v>14</v>
      </c>
      <c r="H104" t="s">
        <v>122</v>
      </c>
      <c r="I104" s="7">
        <f ca="1">(TODAY()-India_and_New_Zealand[[#This Row],[Date Joined]])/365</f>
        <v>2.7287671232876711</v>
      </c>
      <c r="J104" s="21">
        <f ca="1">ROUNDUP(IF(India_and_New_Zealand[[#This Row],[Tenure (Year)]]&gt;2,3%,2%)*India_and_New_Zealand[[#This Row],[Salary]],0)</f>
        <v>2352</v>
      </c>
      <c r="K104" s="7">
        <f>_xlfn.XLOOKUP(India_and_New_Zealand[[#This Row],[Rating]],Sheet1!$C$2:$C$6,Sheet1!$D$2:$D$6)</f>
        <v>3</v>
      </c>
    </row>
    <row r="105" spans="1:11" x14ac:dyDescent="0.35">
      <c r="A105" t="s">
        <v>60</v>
      </c>
      <c r="B105" t="s">
        <v>16</v>
      </c>
      <c r="C105" t="s">
        <v>13</v>
      </c>
      <c r="D105">
        <v>36</v>
      </c>
      <c r="E105" s="6">
        <v>44529</v>
      </c>
      <c r="F105">
        <v>78390</v>
      </c>
      <c r="G105" t="s">
        <v>14</v>
      </c>
      <c r="H105" t="s">
        <v>124</v>
      </c>
      <c r="I105" s="7">
        <f ca="1">(TODAY()-India_and_New_Zealand[[#This Row],[Date Joined]])/365</f>
        <v>2.5616438356164384</v>
      </c>
      <c r="J105" s="21">
        <f ca="1">ROUNDUP(IF(India_and_New_Zealand[[#This Row],[Tenure (Year)]]&gt;2,3%,2%)*India_and_New_Zealand[[#This Row],[Salary]],0)</f>
        <v>2352</v>
      </c>
      <c r="K105" s="7">
        <f>_xlfn.XLOOKUP(India_and_New_Zealand[[#This Row],[Rating]],Sheet1!$C$2:$C$6,Sheet1!$D$2:$D$6)</f>
        <v>3</v>
      </c>
    </row>
    <row r="106" spans="1:11" x14ac:dyDescent="0.35">
      <c r="A106" t="s">
        <v>193</v>
      </c>
      <c r="B106" t="s">
        <v>16</v>
      </c>
      <c r="C106" t="s">
        <v>10</v>
      </c>
      <c r="D106">
        <v>36</v>
      </c>
      <c r="E106" s="6">
        <v>44433</v>
      </c>
      <c r="F106">
        <v>78540</v>
      </c>
      <c r="G106" t="s">
        <v>14</v>
      </c>
      <c r="H106" t="s">
        <v>122</v>
      </c>
      <c r="I106" s="7">
        <f ca="1">(TODAY()-India_and_New_Zealand[[#This Row],[Date Joined]])/365</f>
        <v>2.8246575342465752</v>
      </c>
      <c r="J106" s="21">
        <f ca="1">ROUNDUP(IF(India_and_New_Zealand[[#This Row],[Tenure (Year)]]&gt;2,3%,2%)*India_and_New_Zealand[[#This Row],[Salary]],0)</f>
        <v>2357</v>
      </c>
      <c r="K106" s="7">
        <f>_xlfn.XLOOKUP(India_and_New_Zealand[[#This Row],[Rating]],Sheet1!$C$2:$C$6,Sheet1!$D$2:$D$6)</f>
        <v>3</v>
      </c>
    </row>
    <row r="107" spans="1:11" x14ac:dyDescent="0.35">
      <c r="A107" t="s">
        <v>52</v>
      </c>
      <c r="B107" t="s">
        <v>16</v>
      </c>
      <c r="C107" t="s">
        <v>10</v>
      </c>
      <c r="D107">
        <v>36</v>
      </c>
      <c r="E107" s="6">
        <v>44494</v>
      </c>
      <c r="F107">
        <v>78540</v>
      </c>
      <c r="G107" t="s">
        <v>14</v>
      </c>
      <c r="H107" t="s">
        <v>124</v>
      </c>
      <c r="I107" s="7">
        <f ca="1">(TODAY()-India_and_New_Zealand[[#This Row],[Date Joined]])/365</f>
        <v>2.6575342465753424</v>
      </c>
      <c r="J107" s="21">
        <f ca="1">ROUNDUP(IF(India_and_New_Zealand[[#This Row],[Tenure (Year)]]&gt;2,3%,2%)*India_and_New_Zealand[[#This Row],[Salary]],0)</f>
        <v>2357</v>
      </c>
      <c r="K107" s="7">
        <f>_xlfn.XLOOKUP(India_and_New_Zealand[[#This Row],[Rating]],Sheet1!$C$2:$C$6,Sheet1!$D$2:$D$6)</f>
        <v>3</v>
      </c>
    </row>
    <row r="108" spans="1:11" x14ac:dyDescent="0.35">
      <c r="A108" t="s">
        <v>194</v>
      </c>
      <c r="B108" t="s">
        <v>9</v>
      </c>
      <c r="C108" t="s">
        <v>13</v>
      </c>
      <c r="D108">
        <v>20</v>
      </c>
      <c r="E108" s="6">
        <v>44683</v>
      </c>
      <c r="F108">
        <v>79570</v>
      </c>
      <c r="G108" t="s">
        <v>14</v>
      </c>
      <c r="H108" t="s">
        <v>122</v>
      </c>
      <c r="I108" s="7">
        <f ca="1">(TODAY()-India_and_New_Zealand[[#This Row],[Date Joined]])/365</f>
        <v>2.1397260273972605</v>
      </c>
      <c r="J108" s="21">
        <f ca="1">ROUNDUP(IF(India_and_New_Zealand[[#This Row],[Tenure (Year)]]&gt;2,3%,2%)*India_and_New_Zealand[[#This Row],[Salary]],0)</f>
        <v>2388</v>
      </c>
      <c r="K108" s="7">
        <f>_xlfn.XLOOKUP(India_and_New_Zealand[[#This Row],[Rating]],Sheet1!$C$2:$C$6,Sheet1!$D$2:$D$6)</f>
        <v>3</v>
      </c>
    </row>
    <row r="109" spans="1:11" x14ac:dyDescent="0.35">
      <c r="A109" t="s">
        <v>65</v>
      </c>
      <c r="B109" t="s">
        <v>9</v>
      </c>
      <c r="C109" t="s">
        <v>13</v>
      </c>
      <c r="D109">
        <v>20</v>
      </c>
      <c r="E109" s="6">
        <v>44744</v>
      </c>
      <c r="F109">
        <v>79570</v>
      </c>
      <c r="G109" t="s">
        <v>14</v>
      </c>
      <c r="H109" t="s">
        <v>124</v>
      </c>
      <c r="I109" s="7">
        <f ca="1">(TODAY()-India_and_New_Zealand[[#This Row],[Date Joined]])/365</f>
        <v>1.9726027397260273</v>
      </c>
      <c r="J109" s="21">
        <f ca="1">ROUNDUP(IF(India_and_New_Zealand[[#This Row],[Tenure (Year)]]&gt;2,3%,2%)*India_and_New_Zealand[[#This Row],[Salary]],0)</f>
        <v>1592</v>
      </c>
      <c r="K109" s="7">
        <f>_xlfn.XLOOKUP(India_and_New_Zealand[[#This Row],[Rating]],Sheet1!$C$2:$C$6,Sheet1!$D$2:$D$6)</f>
        <v>3</v>
      </c>
    </row>
    <row r="110" spans="1:11" x14ac:dyDescent="0.35">
      <c r="A110" t="s">
        <v>195</v>
      </c>
      <c r="B110" t="s">
        <v>16</v>
      </c>
      <c r="C110" t="s">
        <v>24</v>
      </c>
      <c r="D110">
        <v>25</v>
      </c>
      <c r="E110" s="6">
        <v>44633</v>
      </c>
      <c r="F110">
        <v>80700</v>
      </c>
      <c r="G110" t="s">
        <v>11</v>
      </c>
      <c r="H110" t="s">
        <v>122</v>
      </c>
      <c r="I110" s="7">
        <f ca="1">(TODAY()-India_and_New_Zealand[[#This Row],[Date Joined]])/365</f>
        <v>2.2767123287671232</v>
      </c>
      <c r="J110" s="21">
        <f ca="1">ROUNDUP(IF(India_and_New_Zealand[[#This Row],[Tenure (Year)]]&gt;2,3%,2%)*India_and_New_Zealand[[#This Row],[Salary]],0)</f>
        <v>2421</v>
      </c>
      <c r="K110" s="7">
        <f>_xlfn.XLOOKUP(India_and_New_Zealand[[#This Row],[Rating]],Sheet1!$C$2:$C$6,Sheet1!$D$2:$D$6)</f>
        <v>4</v>
      </c>
    </row>
    <row r="111" spans="1:11" x14ac:dyDescent="0.35">
      <c r="A111" t="s">
        <v>67</v>
      </c>
      <c r="B111" t="s">
        <v>16</v>
      </c>
      <c r="C111" t="s">
        <v>24</v>
      </c>
      <c r="D111">
        <v>25</v>
      </c>
      <c r="E111" s="6">
        <v>44694</v>
      </c>
      <c r="F111">
        <v>80700</v>
      </c>
      <c r="G111" t="s">
        <v>11</v>
      </c>
      <c r="H111" t="s">
        <v>124</v>
      </c>
      <c r="I111" s="7">
        <f ca="1">(TODAY()-India_and_New_Zealand[[#This Row],[Date Joined]])/365</f>
        <v>2.1095890410958904</v>
      </c>
      <c r="J111" s="21">
        <f ca="1">ROUNDUP(IF(India_and_New_Zealand[[#This Row],[Tenure (Year)]]&gt;2,3%,2%)*India_and_New_Zealand[[#This Row],[Salary]],0)</f>
        <v>2421</v>
      </c>
      <c r="K111" s="7">
        <f>_xlfn.XLOOKUP(India_and_New_Zealand[[#This Row],[Rating]],Sheet1!$C$2:$C$6,Sheet1!$D$2:$D$6)</f>
        <v>4</v>
      </c>
    </row>
    <row r="112" spans="1:11" x14ac:dyDescent="0.35">
      <c r="A112" t="s">
        <v>196</v>
      </c>
      <c r="B112" t="s">
        <v>16</v>
      </c>
      <c r="C112" t="s">
        <v>24</v>
      </c>
      <c r="D112">
        <v>27</v>
      </c>
      <c r="E112" s="6">
        <v>44625</v>
      </c>
      <c r="F112">
        <v>83750</v>
      </c>
      <c r="G112" t="s">
        <v>14</v>
      </c>
      <c r="H112" t="s">
        <v>122</v>
      </c>
      <c r="I112" s="7">
        <f ca="1">(TODAY()-India_and_New_Zealand[[#This Row],[Date Joined]])/365</f>
        <v>2.2986301369863016</v>
      </c>
      <c r="J112" s="21">
        <f ca="1">ROUNDUP(IF(India_and_New_Zealand[[#This Row],[Tenure (Year)]]&gt;2,3%,2%)*India_and_New_Zealand[[#This Row],[Salary]],0)</f>
        <v>2513</v>
      </c>
      <c r="K112" s="7">
        <f>_xlfn.XLOOKUP(India_and_New_Zealand[[#This Row],[Rating]],Sheet1!$C$2:$C$6,Sheet1!$D$2:$D$6)</f>
        <v>3</v>
      </c>
    </row>
    <row r="113" spans="1:11" x14ac:dyDescent="0.35">
      <c r="A113" t="s">
        <v>62</v>
      </c>
      <c r="B113" t="s">
        <v>16</v>
      </c>
      <c r="C113" t="s">
        <v>24</v>
      </c>
      <c r="D113">
        <v>27</v>
      </c>
      <c r="E113" s="6">
        <v>44686</v>
      </c>
      <c r="F113">
        <v>83750</v>
      </c>
      <c r="G113" t="s">
        <v>14</v>
      </c>
      <c r="H113" t="s">
        <v>124</v>
      </c>
      <c r="I113" s="7">
        <f ca="1">(TODAY()-India_and_New_Zealand[[#This Row],[Date Joined]])/365</f>
        <v>2.1315068493150684</v>
      </c>
      <c r="J113" s="21">
        <f ca="1">ROUNDUP(IF(India_and_New_Zealand[[#This Row],[Tenure (Year)]]&gt;2,3%,2%)*India_and_New_Zealand[[#This Row],[Salary]],0)</f>
        <v>2513</v>
      </c>
      <c r="K113" s="7">
        <f>_xlfn.XLOOKUP(India_and_New_Zealand[[#This Row],[Rating]],Sheet1!$C$2:$C$6,Sheet1!$D$2:$D$6)</f>
        <v>3</v>
      </c>
    </row>
    <row r="114" spans="1:11" x14ac:dyDescent="0.35">
      <c r="A114" t="s">
        <v>197</v>
      </c>
      <c r="B114" t="s">
        <v>16</v>
      </c>
      <c r="C114" t="s">
        <v>18</v>
      </c>
      <c r="D114">
        <v>34</v>
      </c>
      <c r="E114" s="6">
        <v>44397</v>
      </c>
      <c r="F114">
        <v>85000</v>
      </c>
      <c r="G114" t="s">
        <v>14</v>
      </c>
      <c r="H114" t="s">
        <v>122</v>
      </c>
      <c r="I114" s="7">
        <f ca="1">(TODAY()-India_and_New_Zealand[[#This Row],[Date Joined]])/365</f>
        <v>2.9232876712328766</v>
      </c>
      <c r="J114" s="21">
        <f ca="1">ROUNDUP(IF(India_and_New_Zealand[[#This Row],[Tenure (Year)]]&gt;2,3%,2%)*India_and_New_Zealand[[#This Row],[Salary]],0)</f>
        <v>2550</v>
      </c>
      <c r="K114" s="7">
        <f>_xlfn.XLOOKUP(India_and_New_Zealand[[#This Row],[Rating]],Sheet1!$C$2:$C$6,Sheet1!$D$2:$D$6)</f>
        <v>3</v>
      </c>
    </row>
    <row r="115" spans="1:11" x14ac:dyDescent="0.35">
      <c r="A115" t="s">
        <v>101</v>
      </c>
      <c r="B115" t="s">
        <v>16</v>
      </c>
      <c r="C115" t="s">
        <v>18</v>
      </c>
      <c r="D115">
        <v>34</v>
      </c>
      <c r="E115" s="6">
        <v>44459</v>
      </c>
      <c r="F115">
        <v>85000</v>
      </c>
      <c r="G115" t="s">
        <v>14</v>
      </c>
      <c r="H115" t="s">
        <v>124</v>
      </c>
      <c r="I115" s="7">
        <f ca="1">(TODAY()-India_and_New_Zealand[[#This Row],[Date Joined]])/365</f>
        <v>2.7534246575342465</v>
      </c>
      <c r="J115" s="21">
        <f ca="1">ROUNDUP(IF(India_and_New_Zealand[[#This Row],[Tenure (Year)]]&gt;2,3%,2%)*India_and_New_Zealand[[#This Row],[Salary]],0)</f>
        <v>2550</v>
      </c>
      <c r="K115" s="7">
        <f>_xlfn.XLOOKUP(India_and_New_Zealand[[#This Row],[Rating]],Sheet1!$C$2:$C$6,Sheet1!$D$2:$D$6)</f>
        <v>3</v>
      </c>
    </row>
    <row r="116" spans="1:11" x14ac:dyDescent="0.35">
      <c r="A116" t="s">
        <v>198</v>
      </c>
      <c r="B116" t="s">
        <v>16</v>
      </c>
      <c r="C116" t="s">
        <v>18</v>
      </c>
      <c r="D116">
        <v>33</v>
      </c>
      <c r="E116" s="6">
        <v>44747</v>
      </c>
      <c r="F116">
        <v>86570</v>
      </c>
      <c r="G116" t="s">
        <v>14</v>
      </c>
      <c r="H116" t="s">
        <v>122</v>
      </c>
      <c r="I116" s="7">
        <f ca="1">(TODAY()-India_and_New_Zealand[[#This Row],[Date Joined]])/365</f>
        <v>1.9643835616438357</v>
      </c>
      <c r="J116" s="21">
        <f ca="1">ROUNDUP(IF(India_and_New_Zealand[[#This Row],[Tenure (Year)]]&gt;2,3%,2%)*India_and_New_Zealand[[#This Row],[Salary]],0)</f>
        <v>1732</v>
      </c>
      <c r="K116" s="7">
        <f>_xlfn.XLOOKUP(India_and_New_Zealand[[#This Row],[Rating]],Sheet1!$C$2:$C$6,Sheet1!$D$2:$D$6)</f>
        <v>3</v>
      </c>
    </row>
    <row r="117" spans="1:11" x14ac:dyDescent="0.35">
      <c r="A117" t="s">
        <v>61</v>
      </c>
      <c r="B117" t="s">
        <v>16</v>
      </c>
      <c r="C117" t="s">
        <v>18</v>
      </c>
      <c r="D117">
        <v>33</v>
      </c>
      <c r="E117" s="6">
        <v>44809</v>
      </c>
      <c r="F117">
        <v>86570</v>
      </c>
      <c r="G117" t="s">
        <v>14</v>
      </c>
      <c r="H117" t="s">
        <v>124</v>
      </c>
      <c r="I117" s="7">
        <f ca="1">(TODAY()-India_and_New_Zealand[[#This Row],[Date Joined]])/365</f>
        <v>1.7945205479452055</v>
      </c>
      <c r="J117" s="21">
        <f ca="1">ROUNDUP(IF(India_and_New_Zealand[[#This Row],[Tenure (Year)]]&gt;2,3%,2%)*India_and_New_Zealand[[#This Row],[Salary]],0)</f>
        <v>1732</v>
      </c>
      <c r="K117" s="7">
        <f>_xlfn.XLOOKUP(India_and_New_Zealand[[#This Row],[Rating]],Sheet1!$C$2:$C$6,Sheet1!$D$2:$D$6)</f>
        <v>3</v>
      </c>
    </row>
    <row r="118" spans="1:11" x14ac:dyDescent="0.35">
      <c r="A118" t="s">
        <v>199</v>
      </c>
      <c r="B118" t="s">
        <v>16</v>
      </c>
      <c r="C118" t="s">
        <v>24</v>
      </c>
      <c r="D118">
        <v>40</v>
      </c>
      <c r="E118" s="6">
        <v>44276</v>
      </c>
      <c r="F118">
        <v>87620</v>
      </c>
      <c r="G118" t="s">
        <v>14</v>
      </c>
      <c r="H118" t="s">
        <v>122</v>
      </c>
      <c r="I118" s="7">
        <f ca="1">(TODAY()-India_and_New_Zealand[[#This Row],[Date Joined]])/365</f>
        <v>3.2547945205479452</v>
      </c>
      <c r="J118" s="21">
        <f ca="1">ROUNDUP(IF(India_and_New_Zealand[[#This Row],[Tenure (Year)]]&gt;2,3%,2%)*India_and_New_Zealand[[#This Row],[Salary]],0)</f>
        <v>2629</v>
      </c>
      <c r="K118" s="7">
        <f>_xlfn.XLOOKUP(India_and_New_Zealand[[#This Row],[Rating]],Sheet1!$C$2:$C$6,Sheet1!$D$2:$D$6)</f>
        <v>3</v>
      </c>
    </row>
    <row r="119" spans="1:11" x14ac:dyDescent="0.35">
      <c r="A119" t="s">
        <v>45</v>
      </c>
      <c r="B119" t="s">
        <v>16</v>
      </c>
      <c r="C119" t="s">
        <v>24</v>
      </c>
      <c r="D119">
        <v>40</v>
      </c>
      <c r="E119" s="6">
        <v>44337</v>
      </c>
      <c r="F119">
        <v>87620</v>
      </c>
      <c r="G119" t="s">
        <v>14</v>
      </c>
      <c r="H119" t="s">
        <v>124</v>
      </c>
      <c r="I119" s="7">
        <f ca="1">(TODAY()-India_and_New_Zealand[[#This Row],[Date Joined]])/365</f>
        <v>3.0876712328767124</v>
      </c>
      <c r="J119" s="21">
        <f ca="1">ROUNDUP(IF(India_and_New_Zealand[[#This Row],[Tenure (Year)]]&gt;2,3%,2%)*India_and_New_Zealand[[#This Row],[Salary]],0)</f>
        <v>2629</v>
      </c>
      <c r="K119" s="7">
        <f>_xlfn.XLOOKUP(India_and_New_Zealand[[#This Row],[Rating]],Sheet1!$C$2:$C$6,Sheet1!$D$2:$D$6)</f>
        <v>3</v>
      </c>
    </row>
    <row r="120" spans="1:11" x14ac:dyDescent="0.35">
      <c r="A120" t="s">
        <v>200</v>
      </c>
      <c r="B120" t="s">
        <v>9</v>
      </c>
      <c r="C120" t="s">
        <v>24</v>
      </c>
      <c r="D120">
        <v>37</v>
      </c>
      <c r="E120" s="6">
        <v>44277</v>
      </c>
      <c r="F120">
        <v>88050</v>
      </c>
      <c r="G120" t="s">
        <v>19</v>
      </c>
      <c r="H120" t="s">
        <v>122</v>
      </c>
      <c r="I120" s="7">
        <f ca="1">(TODAY()-India_and_New_Zealand[[#This Row],[Date Joined]])/365</f>
        <v>3.2520547945205478</v>
      </c>
      <c r="J120" s="21">
        <f ca="1">ROUNDUP(IF(India_and_New_Zealand[[#This Row],[Tenure (Year)]]&gt;2,3%,2%)*India_and_New_Zealand[[#This Row],[Salary]],0)</f>
        <v>2642</v>
      </c>
      <c r="K120" s="7">
        <f>_xlfn.XLOOKUP(India_and_New_Zealand[[#This Row],[Rating]],Sheet1!$C$2:$C$6,Sheet1!$D$2:$D$6)</f>
        <v>2</v>
      </c>
    </row>
    <row r="121" spans="1:11" x14ac:dyDescent="0.35">
      <c r="A121" t="s">
        <v>91</v>
      </c>
      <c r="B121" t="s">
        <v>9</v>
      </c>
      <c r="C121" t="s">
        <v>24</v>
      </c>
      <c r="D121">
        <v>37</v>
      </c>
      <c r="E121" s="6">
        <v>44338</v>
      </c>
      <c r="F121">
        <v>88050</v>
      </c>
      <c r="G121" t="s">
        <v>19</v>
      </c>
      <c r="H121" t="s">
        <v>124</v>
      </c>
      <c r="I121" s="7">
        <f ca="1">(TODAY()-India_and_New_Zealand[[#This Row],[Date Joined]])/365</f>
        <v>3.0849315068493151</v>
      </c>
      <c r="J121" s="21">
        <f ca="1">ROUNDUP(IF(India_and_New_Zealand[[#This Row],[Tenure (Year)]]&gt;2,3%,2%)*India_and_New_Zealand[[#This Row],[Salary]],0)</f>
        <v>2642</v>
      </c>
      <c r="K121" s="7">
        <f>_xlfn.XLOOKUP(India_and_New_Zealand[[#This Row],[Rating]],Sheet1!$C$2:$C$6,Sheet1!$D$2:$D$6)</f>
        <v>2</v>
      </c>
    </row>
    <row r="122" spans="1:11" x14ac:dyDescent="0.35">
      <c r="A122" t="s">
        <v>201</v>
      </c>
      <c r="B122" t="s">
        <v>172</v>
      </c>
      <c r="C122" t="s">
        <v>24</v>
      </c>
      <c r="D122">
        <v>27</v>
      </c>
      <c r="E122" s="6">
        <v>44212</v>
      </c>
      <c r="F122">
        <v>90700</v>
      </c>
      <c r="G122" t="s">
        <v>11</v>
      </c>
      <c r="H122" t="s">
        <v>122</v>
      </c>
      <c r="I122" s="7">
        <f ca="1">(TODAY()-India_and_New_Zealand[[#This Row],[Date Joined]])/365</f>
        <v>3.43013698630137</v>
      </c>
      <c r="J122" s="21">
        <f ca="1">ROUNDUP(IF(India_and_New_Zealand[[#This Row],[Tenure (Year)]]&gt;2,3%,2%)*India_and_New_Zealand[[#This Row],[Salary]],0)</f>
        <v>2721</v>
      </c>
      <c r="K122" s="7">
        <f>_xlfn.XLOOKUP(India_and_New_Zealand[[#This Row],[Rating]],Sheet1!$C$2:$C$6,Sheet1!$D$2:$D$6)</f>
        <v>4</v>
      </c>
    </row>
    <row r="123" spans="1:11" x14ac:dyDescent="0.35">
      <c r="A123" t="s">
        <v>84</v>
      </c>
      <c r="B123" t="s">
        <v>172</v>
      </c>
      <c r="C123" t="s">
        <v>24</v>
      </c>
      <c r="D123">
        <v>26</v>
      </c>
      <c r="E123" s="6">
        <v>44271</v>
      </c>
      <c r="F123">
        <v>90700</v>
      </c>
      <c r="G123" t="s">
        <v>11</v>
      </c>
      <c r="H123" t="s">
        <v>124</v>
      </c>
      <c r="I123" s="7">
        <f ca="1">(TODAY()-India_and_New_Zealand[[#This Row],[Date Joined]])/365</f>
        <v>3.2684931506849315</v>
      </c>
      <c r="J123" s="21">
        <f ca="1">ROUNDUP(IF(India_and_New_Zealand[[#This Row],[Tenure (Year)]]&gt;2,3%,2%)*India_and_New_Zealand[[#This Row],[Salary]],0)</f>
        <v>2721</v>
      </c>
      <c r="K123" s="7">
        <f>_xlfn.XLOOKUP(India_and_New_Zealand[[#This Row],[Rating]],Sheet1!$C$2:$C$6,Sheet1!$D$2:$D$6)</f>
        <v>4</v>
      </c>
    </row>
    <row r="124" spans="1:11" x14ac:dyDescent="0.35">
      <c r="A124" t="s">
        <v>202</v>
      </c>
      <c r="B124" t="s">
        <v>172</v>
      </c>
      <c r="C124" t="s">
        <v>24</v>
      </c>
      <c r="D124">
        <v>32</v>
      </c>
      <c r="E124" s="6">
        <v>44713</v>
      </c>
      <c r="F124">
        <v>91310</v>
      </c>
      <c r="G124" t="s">
        <v>14</v>
      </c>
      <c r="H124" t="s">
        <v>122</v>
      </c>
      <c r="I124" s="7">
        <f ca="1">(TODAY()-India_and_New_Zealand[[#This Row],[Date Joined]])/365</f>
        <v>2.0575342465753423</v>
      </c>
      <c r="J124" s="21">
        <f ca="1">ROUNDUP(IF(India_and_New_Zealand[[#This Row],[Tenure (Year)]]&gt;2,3%,2%)*India_and_New_Zealand[[#This Row],[Salary]],0)</f>
        <v>2740</v>
      </c>
      <c r="K124" s="7">
        <f>_xlfn.XLOOKUP(India_and_New_Zealand[[#This Row],[Rating]],Sheet1!$C$2:$C$6,Sheet1!$D$2:$D$6)</f>
        <v>3</v>
      </c>
    </row>
    <row r="125" spans="1:11" x14ac:dyDescent="0.35">
      <c r="A125" t="s">
        <v>81</v>
      </c>
      <c r="B125" t="s">
        <v>172</v>
      </c>
      <c r="C125" t="s">
        <v>24</v>
      </c>
      <c r="D125">
        <v>32</v>
      </c>
      <c r="E125" s="6">
        <v>44774</v>
      </c>
      <c r="F125">
        <v>91310</v>
      </c>
      <c r="G125" t="s">
        <v>14</v>
      </c>
      <c r="H125" t="s">
        <v>124</v>
      </c>
      <c r="I125" s="7">
        <f ca="1">(TODAY()-India_and_New_Zealand[[#This Row],[Date Joined]])/365</f>
        <v>1.8904109589041096</v>
      </c>
      <c r="J125" s="21">
        <f ca="1">ROUNDUP(IF(India_and_New_Zealand[[#This Row],[Tenure (Year)]]&gt;2,3%,2%)*India_and_New_Zealand[[#This Row],[Salary]],0)</f>
        <v>1827</v>
      </c>
      <c r="K125" s="7">
        <f>_xlfn.XLOOKUP(India_and_New_Zealand[[#This Row],[Rating]],Sheet1!$C$2:$C$6,Sheet1!$D$2:$D$6)</f>
        <v>3</v>
      </c>
    </row>
    <row r="126" spans="1:11" x14ac:dyDescent="0.35">
      <c r="A126" t="s">
        <v>203</v>
      </c>
      <c r="B126" t="s">
        <v>9</v>
      </c>
      <c r="C126" t="s">
        <v>18</v>
      </c>
      <c r="D126">
        <v>27</v>
      </c>
      <c r="E126" s="6">
        <v>44174</v>
      </c>
      <c r="F126">
        <v>91650</v>
      </c>
      <c r="G126" t="s">
        <v>11</v>
      </c>
      <c r="H126" t="s">
        <v>122</v>
      </c>
      <c r="I126" s="7">
        <f ca="1">(TODAY()-India_and_New_Zealand[[#This Row],[Date Joined]])/365</f>
        <v>3.5342465753424657</v>
      </c>
      <c r="J126" s="21">
        <f ca="1">ROUNDUP(IF(India_and_New_Zealand[[#This Row],[Tenure (Year)]]&gt;2,3%,2%)*India_and_New_Zealand[[#This Row],[Salary]],0)</f>
        <v>2750</v>
      </c>
      <c r="K126" s="7">
        <f>_xlfn.XLOOKUP(India_and_New_Zealand[[#This Row],[Rating]],Sheet1!$C$2:$C$6,Sheet1!$D$2:$D$6)</f>
        <v>4</v>
      </c>
    </row>
    <row r="127" spans="1:11" x14ac:dyDescent="0.35">
      <c r="A127" t="s">
        <v>97</v>
      </c>
      <c r="B127" t="s">
        <v>9</v>
      </c>
      <c r="C127" t="s">
        <v>18</v>
      </c>
      <c r="D127">
        <v>27</v>
      </c>
      <c r="E127" s="6">
        <v>44236</v>
      </c>
      <c r="F127">
        <v>91650</v>
      </c>
      <c r="G127" t="s">
        <v>11</v>
      </c>
      <c r="H127" t="s">
        <v>124</v>
      </c>
      <c r="I127" s="7">
        <f ca="1">(TODAY()-India_and_New_Zealand[[#This Row],[Date Joined]])/365</f>
        <v>3.3643835616438356</v>
      </c>
      <c r="J127" s="21">
        <f ca="1">ROUNDUP(IF(India_and_New_Zealand[[#This Row],[Tenure (Year)]]&gt;2,3%,2%)*India_and_New_Zealand[[#This Row],[Salary]],0)</f>
        <v>2750</v>
      </c>
      <c r="K127" s="7">
        <f>_xlfn.XLOOKUP(India_and_New_Zealand[[#This Row],[Rating]],Sheet1!$C$2:$C$6,Sheet1!$D$2:$D$6)</f>
        <v>4</v>
      </c>
    </row>
    <row r="128" spans="1:11" x14ac:dyDescent="0.35">
      <c r="A128" t="s">
        <v>204</v>
      </c>
      <c r="B128" t="s">
        <v>16</v>
      </c>
      <c r="C128" t="s">
        <v>18</v>
      </c>
      <c r="D128">
        <v>34</v>
      </c>
      <c r="E128" s="6">
        <v>44383</v>
      </c>
      <c r="F128">
        <v>92450</v>
      </c>
      <c r="G128" t="s">
        <v>14</v>
      </c>
      <c r="H128" t="s">
        <v>122</v>
      </c>
      <c r="I128" s="7">
        <f ca="1">(TODAY()-India_and_New_Zealand[[#This Row],[Date Joined]])/365</f>
        <v>2.9616438356164383</v>
      </c>
      <c r="J128" s="21">
        <f ca="1">ROUNDUP(IF(India_and_New_Zealand[[#This Row],[Tenure (Year)]]&gt;2,3%,2%)*India_and_New_Zealand[[#This Row],[Salary]],0)</f>
        <v>2774</v>
      </c>
      <c r="K128" s="7">
        <f>_xlfn.XLOOKUP(India_and_New_Zealand[[#This Row],[Rating]],Sheet1!$C$2:$C$6,Sheet1!$D$2:$D$6)</f>
        <v>3</v>
      </c>
    </row>
    <row r="129" spans="1:11" x14ac:dyDescent="0.35">
      <c r="A129" t="s">
        <v>63</v>
      </c>
      <c r="B129" t="s">
        <v>16</v>
      </c>
      <c r="C129" t="s">
        <v>18</v>
      </c>
      <c r="D129">
        <v>34</v>
      </c>
      <c r="E129" s="6">
        <v>44445</v>
      </c>
      <c r="F129">
        <v>92450</v>
      </c>
      <c r="G129" t="s">
        <v>14</v>
      </c>
      <c r="H129" t="s">
        <v>124</v>
      </c>
      <c r="I129" s="7">
        <f ca="1">(TODAY()-India_and_New_Zealand[[#This Row],[Date Joined]])/365</f>
        <v>2.7917808219178082</v>
      </c>
      <c r="J129" s="21">
        <f ca="1">ROUNDUP(IF(India_and_New_Zealand[[#This Row],[Tenure (Year)]]&gt;2,3%,2%)*India_and_New_Zealand[[#This Row],[Salary]],0)</f>
        <v>2774</v>
      </c>
      <c r="K129" s="7">
        <f>_xlfn.XLOOKUP(India_and_New_Zealand[[#This Row],[Rating]],Sheet1!$C$2:$C$6,Sheet1!$D$2:$D$6)</f>
        <v>3</v>
      </c>
    </row>
    <row r="130" spans="1:11" x14ac:dyDescent="0.35">
      <c r="A130" t="s">
        <v>205</v>
      </c>
      <c r="B130" t="s">
        <v>16</v>
      </c>
      <c r="C130" t="s">
        <v>10</v>
      </c>
      <c r="D130">
        <v>25</v>
      </c>
      <c r="E130" s="6">
        <v>44144</v>
      </c>
      <c r="F130">
        <v>92700</v>
      </c>
      <c r="G130" t="s">
        <v>14</v>
      </c>
      <c r="H130" t="s">
        <v>122</v>
      </c>
      <c r="I130" s="7">
        <f ca="1">(TODAY()-India_and_New_Zealand[[#This Row],[Date Joined]])/365</f>
        <v>3.6164383561643834</v>
      </c>
      <c r="J130" s="21">
        <f ca="1">ROUNDUP(IF(India_and_New_Zealand[[#This Row],[Tenure (Year)]]&gt;2,3%,2%)*India_and_New_Zealand[[#This Row],[Salary]],0)</f>
        <v>2781</v>
      </c>
      <c r="K130" s="7">
        <f>_xlfn.XLOOKUP(India_and_New_Zealand[[#This Row],[Rating]],Sheet1!$C$2:$C$6,Sheet1!$D$2:$D$6)</f>
        <v>3</v>
      </c>
    </row>
    <row r="131" spans="1:11" x14ac:dyDescent="0.35">
      <c r="A131" t="s">
        <v>86</v>
      </c>
      <c r="B131" t="s">
        <v>16</v>
      </c>
      <c r="C131" t="s">
        <v>10</v>
      </c>
      <c r="D131">
        <v>25</v>
      </c>
      <c r="E131" s="6">
        <v>44205</v>
      </c>
      <c r="F131">
        <v>92700</v>
      </c>
      <c r="G131" t="s">
        <v>14</v>
      </c>
      <c r="H131" t="s">
        <v>124</v>
      </c>
      <c r="I131" s="7">
        <f ca="1">(TODAY()-India_and_New_Zealand[[#This Row],[Date Joined]])/365</f>
        <v>3.4493150684931506</v>
      </c>
      <c r="J131" s="21">
        <f ca="1">ROUNDUP(IF(India_and_New_Zealand[[#This Row],[Tenure (Year)]]&gt;2,3%,2%)*India_and_New_Zealand[[#This Row],[Salary]],0)</f>
        <v>2781</v>
      </c>
      <c r="K131" s="7">
        <f>_xlfn.XLOOKUP(India_and_New_Zealand[[#This Row],[Rating]],Sheet1!$C$2:$C$6,Sheet1!$D$2:$D$6)</f>
        <v>3</v>
      </c>
    </row>
    <row r="132" spans="1:11" x14ac:dyDescent="0.35">
      <c r="A132" t="s">
        <v>206</v>
      </c>
      <c r="B132" t="s">
        <v>16</v>
      </c>
      <c r="C132" t="s">
        <v>24</v>
      </c>
      <c r="D132">
        <v>33</v>
      </c>
      <c r="E132" s="6">
        <v>44129</v>
      </c>
      <c r="F132">
        <v>96140</v>
      </c>
      <c r="G132" t="s">
        <v>14</v>
      </c>
      <c r="H132" t="s">
        <v>122</v>
      </c>
      <c r="I132" s="7">
        <f ca="1">(TODAY()-India_and_New_Zealand[[#This Row],[Date Joined]])/365</f>
        <v>3.6575342465753424</v>
      </c>
      <c r="J132" s="21">
        <f ca="1">ROUNDUP(IF(India_and_New_Zealand[[#This Row],[Tenure (Year)]]&gt;2,3%,2%)*India_and_New_Zealand[[#This Row],[Salary]],0)</f>
        <v>2885</v>
      </c>
      <c r="K132" s="7">
        <f>_xlfn.XLOOKUP(India_and_New_Zealand[[#This Row],[Rating]],Sheet1!$C$2:$C$6,Sheet1!$D$2:$D$6)</f>
        <v>3</v>
      </c>
    </row>
    <row r="133" spans="1:11" x14ac:dyDescent="0.35">
      <c r="A133" t="s">
        <v>56</v>
      </c>
      <c r="B133" t="s">
        <v>16</v>
      </c>
      <c r="C133" t="s">
        <v>24</v>
      </c>
      <c r="D133">
        <v>33</v>
      </c>
      <c r="E133" s="6">
        <v>44190</v>
      </c>
      <c r="F133">
        <v>96140</v>
      </c>
      <c r="G133" t="s">
        <v>14</v>
      </c>
      <c r="H133" t="s">
        <v>124</v>
      </c>
      <c r="I133" s="7">
        <f ca="1">(TODAY()-India_and_New_Zealand[[#This Row],[Date Joined]])/365</f>
        <v>3.4904109589041097</v>
      </c>
      <c r="J133" s="21">
        <f ca="1">ROUNDUP(IF(India_and_New_Zealand[[#This Row],[Tenure (Year)]]&gt;2,3%,2%)*India_and_New_Zealand[[#This Row],[Salary]],0)</f>
        <v>2885</v>
      </c>
      <c r="K133" s="7">
        <f>_xlfn.XLOOKUP(India_and_New_Zealand[[#This Row],[Rating]],Sheet1!$C$2:$C$6,Sheet1!$D$2:$D$6)</f>
        <v>3</v>
      </c>
    </row>
    <row r="134" spans="1:11" x14ac:dyDescent="0.35">
      <c r="A134" t="s">
        <v>207</v>
      </c>
      <c r="B134" t="s">
        <v>9</v>
      </c>
      <c r="C134" t="s">
        <v>18</v>
      </c>
      <c r="D134">
        <v>30</v>
      </c>
      <c r="E134" s="6">
        <v>44544</v>
      </c>
      <c r="F134">
        <v>96800</v>
      </c>
      <c r="G134" t="s">
        <v>14</v>
      </c>
      <c r="H134" t="s">
        <v>122</v>
      </c>
      <c r="I134" s="7">
        <f ca="1">(TODAY()-India_and_New_Zealand[[#This Row],[Date Joined]])/365</f>
        <v>2.5205479452054793</v>
      </c>
      <c r="J134" s="21">
        <f ca="1">ROUNDUP(IF(India_and_New_Zealand[[#This Row],[Tenure (Year)]]&gt;2,3%,2%)*India_and_New_Zealand[[#This Row],[Salary]],0)</f>
        <v>2904</v>
      </c>
      <c r="K134" s="7">
        <f>_xlfn.XLOOKUP(India_and_New_Zealand[[#This Row],[Rating]],Sheet1!$C$2:$C$6,Sheet1!$D$2:$D$6)</f>
        <v>3</v>
      </c>
    </row>
    <row r="135" spans="1:11" x14ac:dyDescent="0.35">
      <c r="A135" t="s">
        <v>100</v>
      </c>
      <c r="B135" t="s">
        <v>9</v>
      </c>
      <c r="C135" t="s">
        <v>18</v>
      </c>
      <c r="D135">
        <v>30</v>
      </c>
      <c r="E135" s="6">
        <v>44606</v>
      </c>
      <c r="F135">
        <v>96800</v>
      </c>
      <c r="G135" t="s">
        <v>14</v>
      </c>
      <c r="H135" t="s">
        <v>124</v>
      </c>
      <c r="I135" s="7">
        <f ca="1">(TODAY()-India_and_New_Zealand[[#This Row],[Date Joined]])/365</f>
        <v>2.3506849315068492</v>
      </c>
      <c r="J135" s="21">
        <f ca="1">ROUNDUP(IF(India_and_New_Zealand[[#This Row],[Tenure (Year)]]&gt;2,3%,2%)*India_and_New_Zealand[[#This Row],[Salary]],0)</f>
        <v>2904</v>
      </c>
      <c r="K135" s="7">
        <f>_xlfn.XLOOKUP(India_and_New_Zealand[[#This Row],[Rating]],Sheet1!$C$2:$C$6,Sheet1!$D$2:$D$6)</f>
        <v>3</v>
      </c>
    </row>
    <row r="136" spans="1:11" x14ac:dyDescent="0.35">
      <c r="A136" t="s">
        <v>208</v>
      </c>
      <c r="B136" t="s">
        <v>9</v>
      </c>
      <c r="C136" t="s">
        <v>13</v>
      </c>
      <c r="D136">
        <v>40</v>
      </c>
      <c r="E136" s="6">
        <v>44204</v>
      </c>
      <c r="F136">
        <v>99750</v>
      </c>
      <c r="G136" t="s">
        <v>14</v>
      </c>
      <c r="H136" t="s">
        <v>122</v>
      </c>
      <c r="I136" s="7">
        <f ca="1">(TODAY()-India_and_New_Zealand[[#This Row],[Date Joined]])/365</f>
        <v>3.452054794520548</v>
      </c>
      <c r="J136" s="21">
        <f ca="1">ROUNDUP(IF(India_and_New_Zealand[[#This Row],[Tenure (Year)]]&gt;2,3%,2%)*India_and_New_Zealand[[#This Row],[Salary]],0)</f>
        <v>2993</v>
      </c>
      <c r="K136" s="7">
        <f>_xlfn.XLOOKUP(India_and_New_Zealand[[#This Row],[Rating]],Sheet1!$C$2:$C$6,Sheet1!$D$2:$D$6)</f>
        <v>3</v>
      </c>
    </row>
    <row r="137" spans="1:11" x14ac:dyDescent="0.35">
      <c r="A137" t="s">
        <v>33</v>
      </c>
      <c r="B137" t="s">
        <v>9</v>
      </c>
      <c r="C137" t="s">
        <v>13</v>
      </c>
      <c r="D137">
        <v>40</v>
      </c>
      <c r="E137" s="6">
        <v>44263</v>
      </c>
      <c r="F137">
        <v>99750</v>
      </c>
      <c r="G137" t="s">
        <v>14</v>
      </c>
      <c r="H137" t="s">
        <v>124</v>
      </c>
      <c r="I137" s="7">
        <f ca="1">(TODAY()-India_and_New_Zealand[[#This Row],[Date Joined]])/365</f>
        <v>3.2904109589041095</v>
      </c>
      <c r="J137" s="21">
        <f ca="1">ROUNDUP(IF(India_and_New_Zealand[[#This Row],[Tenure (Year)]]&gt;2,3%,2%)*India_and_New_Zealand[[#This Row],[Salary]],0)</f>
        <v>2993</v>
      </c>
      <c r="K137" s="7">
        <f>_xlfn.XLOOKUP(India_and_New_Zealand[[#This Row],[Rating]],Sheet1!$C$2:$C$6,Sheet1!$D$2:$D$6)</f>
        <v>3</v>
      </c>
    </row>
    <row r="138" spans="1:11" x14ac:dyDescent="0.35">
      <c r="A138" t="s">
        <v>209</v>
      </c>
      <c r="B138" t="s">
        <v>16</v>
      </c>
      <c r="C138" t="s">
        <v>13</v>
      </c>
      <c r="D138">
        <v>28</v>
      </c>
      <c r="E138" s="6">
        <v>44571</v>
      </c>
      <c r="F138">
        <v>99970</v>
      </c>
      <c r="G138" t="s">
        <v>14</v>
      </c>
      <c r="H138" t="s">
        <v>122</v>
      </c>
      <c r="I138" s="7">
        <f ca="1">(TODAY()-India_and_New_Zealand[[#This Row],[Date Joined]])/365</f>
        <v>2.4465753424657533</v>
      </c>
      <c r="J138" s="21">
        <f ca="1">ROUNDUP(IF(India_and_New_Zealand[[#This Row],[Tenure (Year)]]&gt;2,3%,2%)*India_and_New_Zealand[[#This Row],[Salary]],0)</f>
        <v>3000</v>
      </c>
      <c r="K138" s="7">
        <f>_xlfn.XLOOKUP(India_and_New_Zealand[[#This Row],[Rating]],Sheet1!$C$2:$C$6,Sheet1!$D$2:$D$6)</f>
        <v>3</v>
      </c>
    </row>
    <row r="139" spans="1:11" x14ac:dyDescent="0.35">
      <c r="A139" t="s">
        <v>55</v>
      </c>
      <c r="B139" t="s">
        <v>16</v>
      </c>
      <c r="C139" t="s">
        <v>13</v>
      </c>
      <c r="D139">
        <v>28</v>
      </c>
      <c r="E139" s="6">
        <v>44630</v>
      </c>
      <c r="F139">
        <v>99970</v>
      </c>
      <c r="G139" t="s">
        <v>14</v>
      </c>
      <c r="H139" t="s">
        <v>124</v>
      </c>
      <c r="I139" s="7">
        <f ca="1">(TODAY()-India_and_New_Zealand[[#This Row],[Date Joined]])/365</f>
        <v>2.2849315068493152</v>
      </c>
      <c r="J139" s="21">
        <f ca="1">ROUNDUP(IF(India_and_New_Zealand[[#This Row],[Tenure (Year)]]&gt;2,3%,2%)*India_and_New_Zealand[[#This Row],[Salary]],0)</f>
        <v>3000</v>
      </c>
      <c r="K139" s="7">
        <f>_xlfn.XLOOKUP(India_and_New_Zealand[[#This Row],[Rating]],Sheet1!$C$2:$C$6,Sheet1!$D$2:$D$6)</f>
        <v>3</v>
      </c>
    </row>
    <row r="140" spans="1:11" x14ac:dyDescent="0.35">
      <c r="A140" t="s">
        <v>210</v>
      </c>
      <c r="B140" t="s">
        <v>9</v>
      </c>
      <c r="C140" t="s">
        <v>24</v>
      </c>
      <c r="D140">
        <v>24</v>
      </c>
      <c r="E140" s="6">
        <v>44625</v>
      </c>
      <c r="F140">
        <v>100420</v>
      </c>
      <c r="G140" t="s">
        <v>14</v>
      </c>
      <c r="H140" t="s">
        <v>122</v>
      </c>
      <c r="I140" s="7">
        <f ca="1">(TODAY()-India_and_New_Zealand[[#This Row],[Date Joined]])/365</f>
        <v>2.2986301369863016</v>
      </c>
      <c r="J140" s="21">
        <f ca="1">ROUNDUP(IF(India_and_New_Zealand[[#This Row],[Tenure (Year)]]&gt;2,3%,2%)*India_and_New_Zealand[[#This Row],[Salary]],0)</f>
        <v>3013</v>
      </c>
      <c r="K140" s="7">
        <f>_xlfn.XLOOKUP(India_and_New_Zealand[[#This Row],[Rating]],Sheet1!$C$2:$C$6,Sheet1!$D$2:$D$6)</f>
        <v>3</v>
      </c>
    </row>
    <row r="141" spans="1:11" x14ac:dyDescent="0.35">
      <c r="A141" t="s">
        <v>92</v>
      </c>
      <c r="B141" t="s">
        <v>9</v>
      </c>
      <c r="C141" t="s">
        <v>24</v>
      </c>
      <c r="D141">
        <v>24</v>
      </c>
      <c r="E141" s="6">
        <v>44686</v>
      </c>
      <c r="F141">
        <v>100420</v>
      </c>
      <c r="G141" t="s">
        <v>14</v>
      </c>
      <c r="H141" t="s">
        <v>124</v>
      </c>
      <c r="I141" s="7">
        <f ca="1">(TODAY()-India_and_New_Zealand[[#This Row],[Date Joined]])/365</f>
        <v>2.1315068493150684</v>
      </c>
      <c r="J141" s="21">
        <f ca="1">ROUNDUP(IF(India_and_New_Zealand[[#This Row],[Tenure (Year)]]&gt;2,3%,2%)*India_and_New_Zealand[[#This Row],[Salary]],0)</f>
        <v>3013</v>
      </c>
      <c r="K141" s="7">
        <f>_xlfn.XLOOKUP(India_and_New_Zealand[[#This Row],[Rating]],Sheet1!$C$2:$C$6,Sheet1!$D$2:$D$6)</f>
        <v>3</v>
      </c>
    </row>
    <row r="142" spans="1:11" x14ac:dyDescent="0.35">
      <c r="A142" t="s">
        <v>211</v>
      </c>
      <c r="B142" t="s">
        <v>9</v>
      </c>
      <c r="C142" t="s">
        <v>13</v>
      </c>
      <c r="D142">
        <v>31</v>
      </c>
      <c r="E142" s="6">
        <v>44663</v>
      </c>
      <c r="F142">
        <v>103550</v>
      </c>
      <c r="G142" t="s">
        <v>14</v>
      </c>
      <c r="H142" t="s">
        <v>122</v>
      </c>
      <c r="I142" s="7">
        <f ca="1">(TODAY()-India_and_New_Zealand[[#This Row],[Date Joined]])/365</f>
        <v>2.1945205479452055</v>
      </c>
      <c r="J142" s="21">
        <f ca="1">ROUNDUP(IF(India_and_New_Zealand[[#This Row],[Tenure (Year)]]&gt;2,3%,2%)*India_and_New_Zealand[[#This Row],[Salary]],0)</f>
        <v>3107</v>
      </c>
      <c r="K142" s="7">
        <f>_xlfn.XLOOKUP(India_and_New_Zealand[[#This Row],[Rating]],Sheet1!$C$2:$C$6,Sheet1!$D$2:$D$6)</f>
        <v>3</v>
      </c>
    </row>
    <row r="143" spans="1:11" x14ac:dyDescent="0.35">
      <c r="A143" t="s">
        <v>57</v>
      </c>
      <c r="B143" t="s">
        <v>9</v>
      </c>
      <c r="C143" t="s">
        <v>13</v>
      </c>
      <c r="D143">
        <v>31</v>
      </c>
      <c r="E143" s="6">
        <v>44724</v>
      </c>
      <c r="F143">
        <v>103550</v>
      </c>
      <c r="G143" t="s">
        <v>14</v>
      </c>
      <c r="H143" t="s">
        <v>124</v>
      </c>
      <c r="I143" s="7">
        <f ca="1">(TODAY()-India_and_New_Zealand[[#This Row],[Date Joined]])/365</f>
        <v>2.0273972602739727</v>
      </c>
      <c r="J143" s="21">
        <f ca="1">ROUNDUP(IF(India_and_New_Zealand[[#This Row],[Tenure (Year)]]&gt;2,3%,2%)*India_and_New_Zealand[[#This Row],[Salary]],0)</f>
        <v>3107</v>
      </c>
      <c r="K143" s="7">
        <f>_xlfn.XLOOKUP(India_and_New_Zealand[[#This Row],[Rating]],Sheet1!$C$2:$C$6,Sheet1!$D$2:$D$6)</f>
        <v>3</v>
      </c>
    </row>
    <row r="144" spans="1:11" x14ac:dyDescent="0.35">
      <c r="A144" t="s">
        <v>212</v>
      </c>
      <c r="B144" t="s">
        <v>16</v>
      </c>
      <c r="C144" t="s">
        <v>13</v>
      </c>
      <c r="D144">
        <v>28</v>
      </c>
      <c r="E144" s="6">
        <v>44590</v>
      </c>
      <c r="F144">
        <v>104120</v>
      </c>
      <c r="G144" t="s">
        <v>14</v>
      </c>
      <c r="H144" t="s">
        <v>122</v>
      </c>
      <c r="I144" s="7">
        <f ca="1">(TODAY()-India_and_New_Zealand[[#This Row],[Date Joined]])/365</f>
        <v>2.3945205479452056</v>
      </c>
      <c r="J144" s="21">
        <f ca="1">ROUNDUP(IF(India_and_New_Zealand[[#This Row],[Tenure (Year)]]&gt;2,3%,2%)*India_and_New_Zealand[[#This Row],[Salary]],0)</f>
        <v>3124</v>
      </c>
      <c r="K144" s="7">
        <f>_xlfn.XLOOKUP(India_and_New_Zealand[[#This Row],[Rating]],Sheet1!$C$2:$C$6,Sheet1!$D$2:$D$6)</f>
        <v>3</v>
      </c>
    </row>
    <row r="145" spans="1:11" x14ac:dyDescent="0.35">
      <c r="A145" t="s">
        <v>90</v>
      </c>
      <c r="B145" t="s">
        <v>16</v>
      </c>
      <c r="C145" t="s">
        <v>13</v>
      </c>
      <c r="D145">
        <v>28</v>
      </c>
      <c r="E145" s="6">
        <v>44649</v>
      </c>
      <c r="F145">
        <v>104120</v>
      </c>
      <c r="G145" t="s">
        <v>14</v>
      </c>
      <c r="H145" t="s">
        <v>124</v>
      </c>
      <c r="I145" s="7">
        <f ca="1">(TODAY()-India_and_New_Zealand[[#This Row],[Date Joined]])/365</f>
        <v>2.2328767123287672</v>
      </c>
      <c r="J145" s="21">
        <f ca="1">ROUNDUP(IF(India_and_New_Zealand[[#This Row],[Tenure (Year)]]&gt;2,3%,2%)*India_and_New_Zealand[[#This Row],[Salary]],0)</f>
        <v>3124</v>
      </c>
      <c r="K145" s="7">
        <f>_xlfn.XLOOKUP(India_and_New_Zealand[[#This Row],[Rating]],Sheet1!$C$2:$C$6,Sheet1!$D$2:$D$6)</f>
        <v>3</v>
      </c>
    </row>
    <row r="146" spans="1:11" x14ac:dyDescent="0.35">
      <c r="A146" t="s">
        <v>213</v>
      </c>
      <c r="B146" t="s">
        <v>16</v>
      </c>
      <c r="C146" t="s">
        <v>24</v>
      </c>
      <c r="D146">
        <v>40</v>
      </c>
      <c r="E146" s="6">
        <v>44320</v>
      </c>
      <c r="F146">
        <v>104410</v>
      </c>
      <c r="G146" t="s">
        <v>14</v>
      </c>
      <c r="H146" t="s">
        <v>122</v>
      </c>
      <c r="I146" s="7">
        <f ca="1">(TODAY()-India_and_New_Zealand[[#This Row],[Date Joined]])/365</f>
        <v>3.1342465753424658</v>
      </c>
      <c r="J146" s="21">
        <f ca="1">ROUNDUP(IF(India_and_New_Zealand[[#This Row],[Tenure (Year)]]&gt;2,3%,2%)*India_and_New_Zealand[[#This Row],[Salary]],0)</f>
        <v>3133</v>
      </c>
      <c r="K146" s="7">
        <f>_xlfn.XLOOKUP(India_and_New_Zealand[[#This Row],[Rating]],Sheet1!$C$2:$C$6,Sheet1!$D$2:$D$6)</f>
        <v>3</v>
      </c>
    </row>
    <row r="147" spans="1:11" x14ac:dyDescent="0.35">
      <c r="A147" t="s">
        <v>99</v>
      </c>
      <c r="B147" t="s">
        <v>16</v>
      </c>
      <c r="C147" t="s">
        <v>24</v>
      </c>
      <c r="D147">
        <v>40</v>
      </c>
      <c r="E147" s="6">
        <v>44381</v>
      </c>
      <c r="F147">
        <v>104410</v>
      </c>
      <c r="G147" t="s">
        <v>14</v>
      </c>
      <c r="H147" t="s">
        <v>124</v>
      </c>
      <c r="I147" s="7">
        <f ca="1">(TODAY()-India_and_New_Zealand[[#This Row],[Date Joined]])/365</f>
        <v>2.967123287671233</v>
      </c>
      <c r="J147" s="21">
        <f ca="1">ROUNDUP(IF(India_and_New_Zealand[[#This Row],[Tenure (Year)]]&gt;2,3%,2%)*India_and_New_Zealand[[#This Row],[Salary]],0)</f>
        <v>3133</v>
      </c>
      <c r="K147" s="7">
        <f>_xlfn.XLOOKUP(India_and_New_Zealand[[#This Row],[Rating]],Sheet1!$C$2:$C$6,Sheet1!$D$2:$D$6)</f>
        <v>3</v>
      </c>
    </row>
    <row r="148" spans="1:11" x14ac:dyDescent="0.35">
      <c r="A148" t="s">
        <v>214</v>
      </c>
      <c r="B148" t="s">
        <v>16</v>
      </c>
      <c r="C148" t="s">
        <v>13</v>
      </c>
      <c r="D148">
        <v>28</v>
      </c>
      <c r="E148" s="6">
        <v>44425</v>
      </c>
      <c r="F148">
        <v>104770</v>
      </c>
      <c r="G148" t="s">
        <v>14</v>
      </c>
      <c r="H148" t="s">
        <v>122</v>
      </c>
      <c r="I148" s="7">
        <f ca="1">(TODAY()-India_and_New_Zealand[[#This Row],[Date Joined]])/365</f>
        <v>2.8465753424657536</v>
      </c>
      <c r="J148" s="21">
        <f ca="1">ROUNDUP(IF(India_and_New_Zealand[[#This Row],[Tenure (Year)]]&gt;2,3%,2%)*India_and_New_Zealand[[#This Row],[Salary]],0)</f>
        <v>3144</v>
      </c>
      <c r="K148" s="7">
        <f>_xlfn.XLOOKUP(India_and_New_Zealand[[#This Row],[Rating]],Sheet1!$C$2:$C$6,Sheet1!$D$2:$D$6)</f>
        <v>3</v>
      </c>
    </row>
    <row r="149" spans="1:11" x14ac:dyDescent="0.35">
      <c r="A149" t="s">
        <v>82</v>
      </c>
      <c r="B149" t="s">
        <v>16</v>
      </c>
      <c r="C149" t="s">
        <v>13</v>
      </c>
      <c r="D149">
        <v>28</v>
      </c>
      <c r="E149" s="6">
        <v>44486</v>
      </c>
      <c r="F149">
        <v>104770</v>
      </c>
      <c r="G149" t="s">
        <v>14</v>
      </c>
      <c r="H149" t="s">
        <v>124</v>
      </c>
      <c r="I149" s="7">
        <f ca="1">(TODAY()-India_and_New_Zealand[[#This Row],[Date Joined]])/365</f>
        <v>2.6794520547945204</v>
      </c>
      <c r="J149" s="21">
        <f ca="1">ROUNDUP(IF(India_and_New_Zealand[[#This Row],[Tenure (Year)]]&gt;2,3%,2%)*India_and_New_Zealand[[#This Row],[Salary]],0)</f>
        <v>3144</v>
      </c>
      <c r="K149" s="7">
        <f>_xlfn.XLOOKUP(India_and_New_Zealand[[#This Row],[Rating]],Sheet1!$C$2:$C$6,Sheet1!$D$2:$D$6)</f>
        <v>3</v>
      </c>
    </row>
    <row r="150" spans="1:11" x14ac:dyDescent="0.35">
      <c r="A150" t="s">
        <v>215</v>
      </c>
      <c r="B150" t="s">
        <v>9</v>
      </c>
      <c r="C150" t="s">
        <v>13</v>
      </c>
      <c r="D150">
        <v>23</v>
      </c>
      <c r="E150" s="6">
        <v>44378</v>
      </c>
      <c r="F150">
        <v>106460</v>
      </c>
      <c r="G150" t="s">
        <v>14</v>
      </c>
      <c r="H150" t="s">
        <v>122</v>
      </c>
      <c r="I150" s="7">
        <f ca="1">(TODAY()-India_and_New_Zealand[[#This Row],[Date Joined]])/365</f>
        <v>2.9753424657534246</v>
      </c>
      <c r="J150" s="21">
        <f ca="1">ROUNDUP(IF(India_and_New_Zealand[[#This Row],[Tenure (Year)]]&gt;2,3%,2%)*India_and_New_Zealand[[#This Row],[Salary]],0)</f>
        <v>3194</v>
      </c>
      <c r="K150" s="7">
        <f>_xlfn.XLOOKUP(India_and_New_Zealand[[#This Row],[Rating]],Sheet1!$C$2:$C$6,Sheet1!$D$2:$D$6)</f>
        <v>3</v>
      </c>
    </row>
    <row r="151" spans="1:11" x14ac:dyDescent="0.35">
      <c r="A151" t="s">
        <v>95</v>
      </c>
      <c r="B151" t="s">
        <v>9</v>
      </c>
      <c r="C151" t="s">
        <v>13</v>
      </c>
      <c r="D151">
        <v>23</v>
      </c>
      <c r="E151" s="6">
        <v>44440</v>
      </c>
      <c r="F151">
        <v>106460</v>
      </c>
      <c r="G151" t="s">
        <v>14</v>
      </c>
      <c r="H151" t="s">
        <v>124</v>
      </c>
      <c r="I151" s="7">
        <f ca="1">(TODAY()-India_and_New_Zealand[[#This Row],[Date Joined]])/365</f>
        <v>2.8054794520547945</v>
      </c>
      <c r="J151" s="21">
        <f ca="1">ROUNDUP(IF(India_and_New_Zealand[[#This Row],[Tenure (Year)]]&gt;2,3%,2%)*India_and_New_Zealand[[#This Row],[Salary]],0)</f>
        <v>3194</v>
      </c>
      <c r="K151" s="7">
        <f>_xlfn.XLOOKUP(India_and_New_Zealand[[#This Row],[Rating]],Sheet1!$C$2:$C$6,Sheet1!$D$2:$D$6)</f>
        <v>3</v>
      </c>
    </row>
    <row r="152" spans="1:11" x14ac:dyDescent="0.35">
      <c r="A152" t="s">
        <v>216</v>
      </c>
      <c r="B152" t="s">
        <v>9</v>
      </c>
      <c r="C152" t="s">
        <v>24</v>
      </c>
      <c r="D152">
        <v>20</v>
      </c>
      <c r="E152" s="6">
        <v>44397</v>
      </c>
      <c r="F152">
        <v>107700</v>
      </c>
      <c r="G152" t="s">
        <v>14</v>
      </c>
      <c r="H152" t="s">
        <v>122</v>
      </c>
      <c r="I152" s="7">
        <f ca="1">(TODAY()-India_and_New_Zealand[[#This Row],[Date Joined]])/365</f>
        <v>2.9232876712328766</v>
      </c>
      <c r="J152" s="21">
        <f ca="1">ROUNDUP(IF(India_and_New_Zealand[[#This Row],[Tenure (Year)]]&gt;2,3%,2%)*India_and_New_Zealand[[#This Row],[Salary]],0)</f>
        <v>3231</v>
      </c>
      <c r="K152" s="7">
        <f>_xlfn.XLOOKUP(India_and_New_Zealand[[#This Row],[Rating]],Sheet1!$C$2:$C$6,Sheet1!$D$2:$D$6)</f>
        <v>3</v>
      </c>
    </row>
    <row r="153" spans="1:11" x14ac:dyDescent="0.35">
      <c r="A153" t="s">
        <v>31</v>
      </c>
      <c r="B153" t="s">
        <v>9</v>
      </c>
      <c r="C153" t="s">
        <v>24</v>
      </c>
      <c r="D153">
        <v>20</v>
      </c>
      <c r="E153" s="6">
        <v>44459</v>
      </c>
      <c r="F153">
        <v>107700</v>
      </c>
      <c r="G153" t="s">
        <v>14</v>
      </c>
      <c r="H153" t="s">
        <v>124</v>
      </c>
      <c r="I153" s="7">
        <f ca="1">(TODAY()-India_and_New_Zealand[[#This Row],[Date Joined]])/365</f>
        <v>2.7534246575342465</v>
      </c>
      <c r="J153" s="21">
        <f ca="1">ROUNDUP(IF(India_and_New_Zealand[[#This Row],[Tenure (Year)]]&gt;2,3%,2%)*India_and_New_Zealand[[#This Row],[Salary]],0)</f>
        <v>3231</v>
      </c>
      <c r="K153" s="7">
        <f>_xlfn.XLOOKUP(India_and_New_Zealand[[#This Row],[Rating]],Sheet1!$C$2:$C$6,Sheet1!$D$2:$D$6)</f>
        <v>3</v>
      </c>
    </row>
    <row r="154" spans="1:11" x14ac:dyDescent="0.35">
      <c r="A154" t="s">
        <v>217</v>
      </c>
      <c r="B154" t="s">
        <v>16</v>
      </c>
      <c r="C154" t="s">
        <v>10</v>
      </c>
      <c r="D154">
        <v>38</v>
      </c>
      <c r="E154" s="6">
        <v>44316</v>
      </c>
      <c r="F154">
        <v>109160</v>
      </c>
      <c r="G154" t="s">
        <v>44</v>
      </c>
      <c r="H154" t="s">
        <v>122</v>
      </c>
      <c r="I154" s="7">
        <f ca="1">(TODAY()-India_and_New_Zealand[[#This Row],[Date Joined]])/365</f>
        <v>3.1452054794520548</v>
      </c>
      <c r="J154" s="21">
        <f ca="1">ROUNDUP(IF(India_and_New_Zealand[[#This Row],[Tenure (Year)]]&gt;2,3%,2%)*India_and_New_Zealand[[#This Row],[Salary]],0)</f>
        <v>3275</v>
      </c>
      <c r="K154" s="7">
        <f>_xlfn.XLOOKUP(India_and_New_Zealand[[#This Row],[Rating]],Sheet1!$C$2:$C$6,Sheet1!$D$2:$D$6)</f>
        <v>5</v>
      </c>
    </row>
    <row r="155" spans="1:11" x14ac:dyDescent="0.35">
      <c r="A155" t="s">
        <v>75</v>
      </c>
      <c r="B155" t="s">
        <v>16</v>
      </c>
      <c r="C155" t="s">
        <v>10</v>
      </c>
      <c r="D155">
        <v>38</v>
      </c>
      <c r="E155" s="6">
        <v>44377</v>
      </c>
      <c r="F155">
        <v>109160</v>
      </c>
      <c r="G155" t="s">
        <v>44</v>
      </c>
      <c r="H155" t="s">
        <v>124</v>
      </c>
      <c r="I155" s="7">
        <f ca="1">(TODAY()-India_and_New_Zealand[[#This Row],[Date Joined]])/365</f>
        <v>2.978082191780822</v>
      </c>
      <c r="J155" s="21">
        <f ca="1">ROUNDUP(IF(India_and_New_Zealand[[#This Row],[Tenure (Year)]]&gt;2,3%,2%)*India_and_New_Zealand[[#This Row],[Salary]],0)</f>
        <v>3275</v>
      </c>
      <c r="K155" s="7">
        <f>_xlfn.XLOOKUP(India_and_New_Zealand[[#This Row],[Rating]],Sheet1!$C$2:$C$6,Sheet1!$D$2:$D$6)</f>
        <v>5</v>
      </c>
    </row>
    <row r="156" spans="1:11" x14ac:dyDescent="0.35">
      <c r="A156" t="s">
        <v>218</v>
      </c>
      <c r="B156" t="s">
        <v>9</v>
      </c>
      <c r="C156" t="s">
        <v>13</v>
      </c>
      <c r="D156">
        <v>25</v>
      </c>
      <c r="E156" s="6">
        <v>44665</v>
      </c>
      <c r="F156">
        <v>109190</v>
      </c>
      <c r="G156" t="s">
        <v>11</v>
      </c>
      <c r="H156" t="s">
        <v>122</v>
      </c>
      <c r="I156" s="7">
        <f ca="1">(TODAY()-India_and_New_Zealand[[#This Row],[Date Joined]])/365</f>
        <v>2.1890410958904107</v>
      </c>
      <c r="J156" s="21">
        <f ca="1">ROUNDUP(IF(India_and_New_Zealand[[#This Row],[Tenure (Year)]]&gt;2,3%,2%)*India_and_New_Zealand[[#This Row],[Salary]],0)</f>
        <v>3276</v>
      </c>
      <c r="K156" s="7">
        <f>_xlfn.XLOOKUP(India_and_New_Zealand[[#This Row],[Rating]],Sheet1!$C$2:$C$6,Sheet1!$D$2:$D$6)</f>
        <v>4</v>
      </c>
    </row>
    <row r="157" spans="1:11" x14ac:dyDescent="0.35">
      <c r="A157" t="s">
        <v>53</v>
      </c>
      <c r="B157" t="s">
        <v>9</v>
      </c>
      <c r="C157" t="s">
        <v>13</v>
      </c>
      <c r="D157">
        <v>25</v>
      </c>
      <c r="E157" s="6">
        <v>44726</v>
      </c>
      <c r="F157">
        <v>109190</v>
      </c>
      <c r="G157" t="s">
        <v>11</v>
      </c>
      <c r="H157" t="s">
        <v>124</v>
      </c>
      <c r="I157" s="7">
        <f ca="1">(TODAY()-India_and_New_Zealand[[#This Row],[Date Joined]])/365</f>
        <v>2.021917808219178</v>
      </c>
      <c r="J157" s="21">
        <f ca="1">ROUNDUP(IF(India_and_New_Zealand[[#This Row],[Tenure (Year)]]&gt;2,3%,2%)*India_and_New_Zealand[[#This Row],[Salary]],0)</f>
        <v>3276</v>
      </c>
      <c r="K157" s="7">
        <f>_xlfn.XLOOKUP(India_and_New_Zealand[[#This Row],[Rating]],Sheet1!$C$2:$C$6,Sheet1!$D$2:$D$6)</f>
        <v>4</v>
      </c>
    </row>
    <row r="158" spans="1:11" x14ac:dyDescent="0.35">
      <c r="A158" t="s">
        <v>219</v>
      </c>
      <c r="B158" t="s">
        <v>9</v>
      </c>
      <c r="C158" t="s">
        <v>24</v>
      </c>
      <c r="D158">
        <v>29</v>
      </c>
      <c r="E158" s="6">
        <v>44119</v>
      </c>
      <c r="F158">
        <v>112110</v>
      </c>
      <c r="G158" t="s">
        <v>19</v>
      </c>
      <c r="H158" t="s">
        <v>122</v>
      </c>
      <c r="I158" s="7">
        <f ca="1">(TODAY()-India_and_New_Zealand[[#This Row],[Date Joined]])/365</f>
        <v>3.6849315068493151</v>
      </c>
      <c r="J158" s="21">
        <f ca="1">ROUNDUP(IF(India_and_New_Zealand[[#This Row],[Tenure (Year)]]&gt;2,3%,2%)*India_and_New_Zealand[[#This Row],[Salary]],0)</f>
        <v>3364</v>
      </c>
      <c r="K158" s="7">
        <f>_xlfn.XLOOKUP(India_and_New_Zealand[[#This Row],[Rating]],Sheet1!$C$2:$C$6,Sheet1!$D$2:$D$6)</f>
        <v>2</v>
      </c>
    </row>
    <row r="159" spans="1:11" x14ac:dyDescent="0.35">
      <c r="A159" t="s">
        <v>28</v>
      </c>
      <c r="B159" t="s">
        <v>9</v>
      </c>
      <c r="C159" t="s">
        <v>24</v>
      </c>
      <c r="D159">
        <v>29</v>
      </c>
      <c r="E159" s="6">
        <v>44180</v>
      </c>
      <c r="F159">
        <v>112110</v>
      </c>
      <c r="G159" t="s">
        <v>19</v>
      </c>
      <c r="H159" t="s">
        <v>124</v>
      </c>
      <c r="I159" s="7">
        <f ca="1">(TODAY()-India_and_New_Zealand[[#This Row],[Date Joined]])/365</f>
        <v>3.5178082191780824</v>
      </c>
      <c r="J159" s="21">
        <f ca="1">ROUNDUP(IF(India_and_New_Zealand[[#This Row],[Tenure (Year)]]&gt;2,3%,2%)*India_and_New_Zealand[[#This Row],[Salary]],0)</f>
        <v>3364</v>
      </c>
      <c r="K159" s="7">
        <f>_xlfn.XLOOKUP(India_and_New_Zealand[[#This Row],[Rating]],Sheet1!$C$2:$C$6,Sheet1!$D$2:$D$6)</f>
        <v>2</v>
      </c>
    </row>
    <row r="160" spans="1:11" x14ac:dyDescent="0.35">
      <c r="A160" t="s">
        <v>220</v>
      </c>
      <c r="B160" t="s">
        <v>16</v>
      </c>
      <c r="C160" t="s">
        <v>13</v>
      </c>
      <c r="D160">
        <v>30</v>
      </c>
      <c r="E160" s="6">
        <v>44800</v>
      </c>
      <c r="F160">
        <v>112570</v>
      </c>
      <c r="G160" t="s">
        <v>14</v>
      </c>
      <c r="H160" t="s">
        <v>122</v>
      </c>
      <c r="I160" s="7">
        <f ca="1">(TODAY()-India_and_New_Zealand[[#This Row],[Date Joined]])/365</f>
        <v>1.8191780821917809</v>
      </c>
      <c r="J160" s="21">
        <f ca="1">ROUNDUP(IF(India_and_New_Zealand[[#This Row],[Tenure (Year)]]&gt;2,3%,2%)*India_and_New_Zealand[[#This Row],[Salary]],0)</f>
        <v>2252</v>
      </c>
      <c r="K160" s="7">
        <f>_xlfn.XLOOKUP(India_and_New_Zealand[[#This Row],[Rating]],Sheet1!$C$2:$C$6,Sheet1!$D$2:$D$6)</f>
        <v>3</v>
      </c>
    </row>
    <row r="161" spans="1:11" x14ac:dyDescent="0.35">
      <c r="A161" t="s">
        <v>21</v>
      </c>
      <c r="B161" t="s">
        <v>16</v>
      </c>
      <c r="C161" t="s">
        <v>13</v>
      </c>
      <c r="D161">
        <v>30</v>
      </c>
      <c r="E161" s="6">
        <v>44861</v>
      </c>
      <c r="F161">
        <v>112570</v>
      </c>
      <c r="G161" t="s">
        <v>14</v>
      </c>
      <c r="H161" t="s">
        <v>124</v>
      </c>
      <c r="I161" s="7">
        <f ca="1">(TODAY()-India_and_New_Zealand[[#This Row],[Date Joined]])/365</f>
        <v>1.6520547945205479</v>
      </c>
      <c r="J161" s="21">
        <f ca="1">ROUNDUP(IF(India_and_New_Zealand[[#This Row],[Tenure (Year)]]&gt;2,3%,2%)*India_and_New_Zealand[[#This Row],[Salary]],0)</f>
        <v>2252</v>
      </c>
      <c r="K161" s="7">
        <f>_xlfn.XLOOKUP(India_and_New_Zealand[[#This Row],[Rating]],Sheet1!$C$2:$C$6,Sheet1!$D$2:$D$6)</f>
        <v>3</v>
      </c>
    </row>
    <row r="162" spans="1:11" x14ac:dyDescent="0.35">
      <c r="A162" t="s">
        <v>221</v>
      </c>
      <c r="B162" t="s">
        <v>9</v>
      </c>
      <c r="C162" t="s">
        <v>24</v>
      </c>
      <c r="D162">
        <v>20</v>
      </c>
      <c r="E162" s="6">
        <v>44122</v>
      </c>
      <c r="F162">
        <v>112650</v>
      </c>
      <c r="G162" t="s">
        <v>14</v>
      </c>
      <c r="H162" t="s">
        <v>122</v>
      </c>
      <c r="I162" s="7">
        <f ca="1">(TODAY()-India_and_New_Zealand[[#This Row],[Date Joined]])/365</f>
        <v>3.6767123287671235</v>
      </c>
      <c r="J162" s="21">
        <f ca="1">ROUNDUP(IF(India_and_New_Zealand[[#This Row],[Tenure (Year)]]&gt;2,3%,2%)*India_and_New_Zealand[[#This Row],[Salary]],0)</f>
        <v>3380</v>
      </c>
      <c r="K162" s="7">
        <f>_xlfn.XLOOKUP(India_and_New_Zealand[[#This Row],[Rating]],Sheet1!$C$2:$C$6,Sheet1!$D$2:$D$6)</f>
        <v>3</v>
      </c>
    </row>
    <row r="163" spans="1:11" x14ac:dyDescent="0.35">
      <c r="A163" t="s">
        <v>222</v>
      </c>
      <c r="B163" t="s">
        <v>9</v>
      </c>
      <c r="C163" t="s">
        <v>13</v>
      </c>
      <c r="D163">
        <v>34</v>
      </c>
      <c r="E163" s="6">
        <v>44642</v>
      </c>
      <c r="F163">
        <v>112650</v>
      </c>
      <c r="G163" t="s">
        <v>14</v>
      </c>
      <c r="H163" t="s">
        <v>122</v>
      </c>
      <c r="I163" s="7">
        <f ca="1">(TODAY()-India_and_New_Zealand[[#This Row],[Date Joined]])/365</f>
        <v>2.2520547945205478</v>
      </c>
      <c r="J163" s="21">
        <f ca="1">ROUNDUP(IF(India_and_New_Zealand[[#This Row],[Tenure (Year)]]&gt;2,3%,2%)*India_and_New_Zealand[[#This Row],[Salary]],0)</f>
        <v>3380</v>
      </c>
      <c r="K163" s="7">
        <f>_xlfn.XLOOKUP(India_and_New_Zealand[[#This Row],[Rating]],Sheet1!$C$2:$C$6,Sheet1!$D$2:$D$6)</f>
        <v>3</v>
      </c>
    </row>
    <row r="164" spans="1:11" x14ac:dyDescent="0.35">
      <c r="A164" t="s">
        <v>64</v>
      </c>
      <c r="B164" t="s">
        <v>9</v>
      </c>
      <c r="C164" t="s">
        <v>24</v>
      </c>
      <c r="D164">
        <v>20</v>
      </c>
      <c r="E164" s="6">
        <v>44183</v>
      </c>
      <c r="F164">
        <v>112650</v>
      </c>
      <c r="G164" t="s">
        <v>14</v>
      </c>
      <c r="H164" t="s">
        <v>124</v>
      </c>
      <c r="I164" s="7">
        <f ca="1">(TODAY()-India_and_New_Zealand[[#This Row],[Date Joined]])/365</f>
        <v>3.5095890410958903</v>
      </c>
      <c r="J164" s="21">
        <f ca="1">ROUNDUP(IF(India_and_New_Zealand[[#This Row],[Tenure (Year)]]&gt;2,3%,2%)*India_and_New_Zealand[[#This Row],[Salary]],0)</f>
        <v>3380</v>
      </c>
      <c r="K164" s="7">
        <f>_xlfn.XLOOKUP(India_and_New_Zealand[[#This Row],[Rating]],Sheet1!$C$2:$C$6,Sheet1!$D$2:$D$6)</f>
        <v>3</v>
      </c>
    </row>
    <row r="165" spans="1:11" x14ac:dyDescent="0.35">
      <c r="A165" t="s">
        <v>223</v>
      </c>
      <c r="B165" t="s">
        <v>9</v>
      </c>
      <c r="C165" t="s">
        <v>10</v>
      </c>
      <c r="D165">
        <v>22</v>
      </c>
      <c r="E165" s="6">
        <v>44384</v>
      </c>
      <c r="F165">
        <v>112780</v>
      </c>
      <c r="G165" t="s">
        <v>11</v>
      </c>
      <c r="H165" t="s">
        <v>122</v>
      </c>
      <c r="I165" s="7">
        <f ca="1">(TODAY()-India_and_New_Zealand[[#This Row],[Date Joined]])/365</f>
        <v>2.9589041095890409</v>
      </c>
      <c r="J165" s="21">
        <f ca="1">ROUNDUP(IF(India_and_New_Zealand[[#This Row],[Tenure (Year)]]&gt;2,3%,2%)*India_and_New_Zealand[[#This Row],[Salary]],0)</f>
        <v>3384</v>
      </c>
      <c r="K165" s="7">
        <f>_xlfn.XLOOKUP(India_and_New_Zealand[[#This Row],[Rating]],Sheet1!$C$2:$C$6,Sheet1!$D$2:$D$6)</f>
        <v>4</v>
      </c>
    </row>
    <row r="166" spans="1:11" x14ac:dyDescent="0.35">
      <c r="A166" t="s">
        <v>8</v>
      </c>
      <c r="B166" t="s">
        <v>9</v>
      </c>
      <c r="C166" t="s">
        <v>10</v>
      </c>
      <c r="D166">
        <v>22</v>
      </c>
      <c r="E166" s="6">
        <v>44446</v>
      </c>
      <c r="F166">
        <v>112780</v>
      </c>
      <c r="G166" t="s">
        <v>11</v>
      </c>
      <c r="H166" t="s">
        <v>124</v>
      </c>
      <c r="I166" s="7">
        <f ca="1">(TODAY()-India_and_New_Zealand[[#This Row],[Date Joined]])/365</f>
        <v>2.7890410958904108</v>
      </c>
      <c r="J166" s="21">
        <f ca="1">ROUNDUP(IF(India_and_New_Zealand[[#This Row],[Tenure (Year)]]&gt;2,3%,2%)*India_and_New_Zealand[[#This Row],[Salary]],0)</f>
        <v>3384</v>
      </c>
      <c r="K166" s="7">
        <f>_xlfn.XLOOKUP(India_and_New_Zealand[[#This Row],[Rating]],Sheet1!$C$2:$C$6,Sheet1!$D$2:$D$6)</f>
        <v>4</v>
      </c>
    </row>
    <row r="167" spans="1:11" x14ac:dyDescent="0.35">
      <c r="A167" t="s">
        <v>224</v>
      </c>
      <c r="B167" t="s">
        <v>9</v>
      </c>
      <c r="C167" t="s">
        <v>13</v>
      </c>
      <c r="D167">
        <v>27</v>
      </c>
      <c r="E167" s="6">
        <v>44547</v>
      </c>
      <c r="F167">
        <v>113280</v>
      </c>
      <c r="G167" t="s">
        <v>50</v>
      </c>
      <c r="H167" t="s">
        <v>122</v>
      </c>
      <c r="I167" s="7">
        <f ca="1">(TODAY()-India_and_New_Zealand[[#This Row],[Date Joined]])/365</f>
        <v>2.5123287671232877</v>
      </c>
      <c r="J167" s="21">
        <f ca="1">ROUNDUP(IF(India_and_New_Zealand[[#This Row],[Tenure (Year)]]&gt;2,3%,2%)*India_and_New_Zealand[[#This Row],[Salary]],0)</f>
        <v>3399</v>
      </c>
      <c r="K167" s="7">
        <f>_xlfn.XLOOKUP(India_and_New_Zealand[[#This Row],[Rating]],Sheet1!$C$2:$C$6,Sheet1!$D$2:$D$6)</f>
        <v>1</v>
      </c>
    </row>
    <row r="168" spans="1:11" x14ac:dyDescent="0.35">
      <c r="A168" t="s">
        <v>76</v>
      </c>
      <c r="B168" t="s">
        <v>9</v>
      </c>
      <c r="C168" t="s">
        <v>13</v>
      </c>
      <c r="D168">
        <v>27</v>
      </c>
      <c r="E168" s="6">
        <v>44609</v>
      </c>
      <c r="F168">
        <v>113280</v>
      </c>
      <c r="G168" t="s">
        <v>50</v>
      </c>
      <c r="H168" t="s">
        <v>124</v>
      </c>
      <c r="I168" s="7">
        <f ca="1">(TODAY()-India_and_New_Zealand[[#This Row],[Date Joined]])/365</f>
        <v>2.3424657534246576</v>
      </c>
      <c r="J168" s="21">
        <f ca="1">ROUNDUP(IF(India_and_New_Zealand[[#This Row],[Tenure (Year)]]&gt;2,3%,2%)*India_and_New_Zealand[[#This Row],[Salary]],0)</f>
        <v>3399</v>
      </c>
      <c r="K168" s="7">
        <f>_xlfn.XLOOKUP(India_and_New_Zealand[[#This Row],[Rating]],Sheet1!$C$2:$C$6,Sheet1!$D$2:$D$6)</f>
        <v>1</v>
      </c>
    </row>
    <row r="169" spans="1:11" x14ac:dyDescent="0.35">
      <c r="A169" t="s">
        <v>225</v>
      </c>
      <c r="B169" t="s">
        <v>16</v>
      </c>
      <c r="C169" t="s">
        <v>13</v>
      </c>
      <c r="D169">
        <v>30</v>
      </c>
      <c r="E169" s="6">
        <v>44789</v>
      </c>
      <c r="F169">
        <v>114180</v>
      </c>
      <c r="G169" t="s">
        <v>14</v>
      </c>
      <c r="H169" t="s">
        <v>122</v>
      </c>
      <c r="I169" s="7">
        <f ca="1">(TODAY()-India_and_New_Zealand[[#This Row],[Date Joined]])/365</f>
        <v>1.8493150684931507</v>
      </c>
      <c r="J169" s="21">
        <f ca="1">ROUNDUP(IF(India_and_New_Zealand[[#This Row],[Tenure (Year)]]&gt;2,3%,2%)*India_and_New_Zealand[[#This Row],[Salary]],0)</f>
        <v>2284</v>
      </c>
      <c r="K169" s="7">
        <f>_xlfn.XLOOKUP(India_and_New_Zealand[[#This Row],[Rating]],Sheet1!$C$2:$C$6,Sheet1!$D$2:$D$6)</f>
        <v>3</v>
      </c>
    </row>
    <row r="170" spans="1:11" x14ac:dyDescent="0.35">
      <c r="A170" t="s">
        <v>93</v>
      </c>
      <c r="B170" t="s">
        <v>16</v>
      </c>
      <c r="C170" t="s">
        <v>13</v>
      </c>
      <c r="D170">
        <v>30</v>
      </c>
      <c r="E170" s="6">
        <v>44850</v>
      </c>
      <c r="F170">
        <v>114180</v>
      </c>
      <c r="G170" t="s">
        <v>14</v>
      </c>
      <c r="H170" t="s">
        <v>124</v>
      </c>
      <c r="I170" s="7">
        <f ca="1">(TODAY()-India_and_New_Zealand[[#This Row],[Date Joined]])/365</f>
        <v>1.6821917808219178</v>
      </c>
      <c r="J170" s="21">
        <f ca="1">ROUNDUP(IF(India_and_New_Zealand[[#This Row],[Tenure (Year)]]&gt;2,3%,2%)*India_and_New_Zealand[[#This Row],[Salary]],0)</f>
        <v>2284</v>
      </c>
      <c r="K170" s="7">
        <f>_xlfn.XLOOKUP(India_and_New_Zealand[[#This Row],[Rating]],Sheet1!$C$2:$C$6,Sheet1!$D$2:$D$6)</f>
        <v>3</v>
      </c>
    </row>
    <row r="171" spans="1:11" x14ac:dyDescent="0.35">
      <c r="A171" t="s">
        <v>226</v>
      </c>
      <c r="B171" t="s">
        <v>16</v>
      </c>
      <c r="C171" t="s">
        <v>24</v>
      </c>
      <c r="D171">
        <v>44</v>
      </c>
      <c r="E171" s="6">
        <v>44985</v>
      </c>
      <c r="F171">
        <v>114870</v>
      </c>
      <c r="G171" t="s">
        <v>14</v>
      </c>
      <c r="H171" t="s">
        <v>122</v>
      </c>
      <c r="I171" s="7">
        <f ca="1">(TODAY()-India_and_New_Zealand[[#This Row],[Date Joined]])/365</f>
        <v>1.3123287671232877</v>
      </c>
      <c r="J171" s="21">
        <f ca="1">ROUNDUP(IF(India_and_New_Zealand[[#This Row],[Tenure (Year)]]&gt;2,3%,2%)*India_and_New_Zealand[[#This Row],[Salary]],0)</f>
        <v>2298</v>
      </c>
      <c r="K171" s="7">
        <f>_xlfn.XLOOKUP(India_and_New_Zealand[[#This Row],[Rating]],Sheet1!$C$2:$C$6,Sheet1!$D$2:$D$6)</f>
        <v>3</v>
      </c>
    </row>
    <row r="172" spans="1:11" x14ac:dyDescent="0.35">
      <c r="A172" t="s">
        <v>80</v>
      </c>
      <c r="B172" t="s">
        <v>16</v>
      </c>
      <c r="C172" t="s">
        <v>24</v>
      </c>
      <c r="D172">
        <v>43</v>
      </c>
      <c r="E172" s="6">
        <v>45045</v>
      </c>
      <c r="F172">
        <v>114870</v>
      </c>
      <c r="G172" t="s">
        <v>14</v>
      </c>
      <c r="H172" t="s">
        <v>124</v>
      </c>
      <c r="I172" s="7">
        <f ca="1">(TODAY()-India_and_New_Zealand[[#This Row],[Date Joined]])/365</f>
        <v>1.1479452054794521</v>
      </c>
      <c r="J172" s="21">
        <f ca="1">ROUNDUP(IF(India_and_New_Zealand[[#This Row],[Tenure (Year)]]&gt;2,3%,2%)*India_and_New_Zealand[[#This Row],[Salary]],0)</f>
        <v>2298</v>
      </c>
      <c r="K172" s="7">
        <f>_xlfn.XLOOKUP(India_and_New_Zealand[[#This Row],[Rating]],Sheet1!$C$2:$C$6,Sheet1!$D$2:$D$6)</f>
        <v>3</v>
      </c>
    </row>
    <row r="173" spans="1:11" x14ac:dyDescent="0.35">
      <c r="A173" t="s">
        <v>227</v>
      </c>
      <c r="B173" t="s">
        <v>16</v>
      </c>
      <c r="C173" t="s">
        <v>13</v>
      </c>
      <c r="D173">
        <v>36</v>
      </c>
      <c r="E173" s="6">
        <v>44023</v>
      </c>
      <c r="F173">
        <v>114890</v>
      </c>
      <c r="G173" t="s">
        <v>14</v>
      </c>
      <c r="H173" t="s">
        <v>122</v>
      </c>
      <c r="I173" s="7">
        <f ca="1">(TODAY()-India_and_New_Zealand[[#This Row],[Date Joined]])/365</f>
        <v>3.9479452054794519</v>
      </c>
      <c r="J173" s="21">
        <f ca="1">ROUNDUP(IF(India_and_New_Zealand[[#This Row],[Tenure (Year)]]&gt;2,3%,2%)*India_and_New_Zealand[[#This Row],[Salary]],0)</f>
        <v>3447</v>
      </c>
      <c r="K173" s="7">
        <f>_xlfn.XLOOKUP(India_and_New_Zealand[[#This Row],[Rating]],Sheet1!$C$2:$C$6,Sheet1!$D$2:$D$6)</f>
        <v>3</v>
      </c>
    </row>
    <row r="174" spans="1:11" x14ac:dyDescent="0.35">
      <c r="A174" t="s">
        <v>72</v>
      </c>
      <c r="B174" t="s">
        <v>16</v>
      </c>
      <c r="C174" t="s">
        <v>13</v>
      </c>
      <c r="D174">
        <v>36</v>
      </c>
      <c r="E174" s="6">
        <v>44085</v>
      </c>
      <c r="F174">
        <v>114890</v>
      </c>
      <c r="G174" t="s">
        <v>14</v>
      </c>
      <c r="H174" t="s">
        <v>124</v>
      </c>
      <c r="I174" s="7">
        <f ca="1">(TODAY()-India_and_New_Zealand[[#This Row],[Date Joined]])/365</f>
        <v>3.7780821917808218</v>
      </c>
      <c r="J174" s="21">
        <f ca="1">ROUNDUP(IF(India_and_New_Zealand[[#This Row],[Tenure (Year)]]&gt;2,3%,2%)*India_and_New_Zealand[[#This Row],[Salary]],0)</f>
        <v>3447</v>
      </c>
      <c r="K174" s="7">
        <f>_xlfn.XLOOKUP(India_and_New_Zealand[[#This Row],[Rating]],Sheet1!$C$2:$C$6,Sheet1!$D$2:$D$6)</f>
        <v>3</v>
      </c>
    </row>
    <row r="175" spans="1:11" x14ac:dyDescent="0.35">
      <c r="A175" t="s">
        <v>228</v>
      </c>
      <c r="B175" t="s">
        <v>172</v>
      </c>
      <c r="C175" t="s">
        <v>18</v>
      </c>
      <c r="D175">
        <v>37</v>
      </c>
      <c r="E175" s="6">
        <v>44085</v>
      </c>
      <c r="F175">
        <v>115440</v>
      </c>
      <c r="G175" t="s">
        <v>19</v>
      </c>
      <c r="H175" t="s">
        <v>122</v>
      </c>
      <c r="I175" s="7">
        <f ca="1">(TODAY()-India_and_New_Zealand[[#This Row],[Date Joined]])/365</f>
        <v>3.7780821917808218</v>
      </c>
      <c r="J175" s="21">
        <f ca="1">ROUNDUP(IF(India_and_New_Zealand[[#This Row],[Tenure (Year)]]&gt;2,3%,2%)*India_and_New_Zealand[[#This Row],[Salary]],0)</f>
        <v>3464</v>
      </c>
      <c r="K175" s="7">
        <f>_xlfn.XLOOKUP(India_and_New_Zealand[[#This Row],[Rating]],Sheet1!$C$2:$C$6,Sheet1!$D$2:$D$6)</f>
        <v>2</v>
      </c>
    </row>
    <row r="176" spans="1:11" x14ac:dyDescent="0.35">
      <c r="A176" t="s">
        <v>17</v>
      </c>
      <c r="B176" t="s">
        <v>172</v>
      </c>
      <c r="C176" t="s">
        <v>18</v>
      </c>
      <c r="D176">
        <v>37</v>
      </c>
      <c r="E176" s="6">
        <v>44146</v>
      </c>
      <c r="F176">
        <v>115440</v>
      </c>
      <c r="G176" t="s">
        <v>19</v>
      </c>
      <c r="H176" t="s">
        <v>124</v>
      </c>
      <c r="I176" s="7">
        <f ca="1">(TODAY()-India_and_New_Zealand[[#This Row],[Date Joined]])/365</f>
        <v>3.6109589041095891</v>
      </c>
      <c r="J176" s="21">
        <f ca="1">ROUNDUP(IF(India_and_New_Zealand[[#This Row],[Tenure (Year)]]&gt;2,3%,2%)*India_and_New_Zealand[[#This Row],[Salary]],0)</f>
        <v>3464</v>
      </c>
      <c r="K176" s="7">
        <f>_xlfn.XLOOKUP(India_and_New_Zealand[[#This Row],[Rating]],Sheet1!$C$2:$C$6,Sheet1!$D$2:$D$6)</f>
        <v>2</v>
      </c>
    </row>
    <row r="177" spans="1:11" x14ac:dyDescent="0.35">
      <c r="A177" t="s">
        <v>229</v>
      </c>
      <c r="B177" t="s">
        <v>9</v>
      </c>
      <c r="C177" t="s">
        <v>13</v>
      </c>
      <c r="D177">
        <v>33</v>
      </c>
      <c r="E177" s="6">
        <v>44103</v>
      </c>
      <c r="F177">
        <v>115920</v>
      </c>
      <c r="G177" t="s">
        <v>14</v>
      </c>
      <c r="H177" t="s">
        <v>122</v>
      </c>
      <c r="I177" s="7">
        <f ca="1">(TODAY()-India_and_New_Zealand[[#This Row],[Date Joined]])/365</f>
        <v>3.7287671232876711</v>
      </c>
      <c r="J177" s="21">
        <f ca="1">ROUNDUP(IF(India_and_New_Zealand[[#This Row],[Tenure (Year)]]&gt;2,3%,2%)*India_and_New_Zealand[[#This Row],[Salary]],0)</f>
        <v>3478</v>
      </c>
      <c r="K177" s="7">
        <f>_xlfn.XLOOKUP(India_and_New_Zealand[[#This Row],[Rating]],Sheet1!$C$2:$C$6,Sheet1!$D$2:$D$6)</f>
        <v>3</v>
      </c>
    </row>
    <row r="178" spans="1:11" x14ac:dyDescent="0.35">
      <c r="A178" t="s">
        <v>51</v>
      </c>
      <c r="B178" t="s">
        <v>9</v>
      </c>
      <c r="C178" t="s">
        <v>13</v>
      </c>
      <c r="D178">
        <v>33</v>
      </c>
      <c r="E178" s="6">
        <v>44164</v>
      </c>
      <c r="F178">
        <v>115920</v>
      </c>
      <c r="G178" t="s">
        <v>14</v>
      </c>
      <c r="H178" t="s">
        <v>124</v>
      </c>
      <c r="I178" s="7">
        <f ca="1">(TODAY()-India_and_New_Zealand[[#This Row],[Date Joined]])/365</f>
        <v>3.5616438356164384</v>
      </c>
      <c r="J178" s="21">
        <f ca="1">ROUNDUP(IF(India_and_New_Zealand[[#This Row],[Tenure (Year)]]&gt;2,3%,2%)*India_and_New_Zealand[[#This Row],[Salary]],0)</f>
        <v>3478</v>
      </c>
      <c r="K178" s="7">
        <f>_xlfn.XLOOKUP(India_and_New_Zealand[[#This Row],[Rating]],Sheet1!$C$2:$C$6,Sheet1!$D$2:$D$6)</f>
        <v>3</v>
      </c>
    </row>
    <row r="179" spans="1:11" x14ac:dyDescent="0.35">
      <c r="A179" t="s">
        <v>230</v>
      </c>
      <c r="B179" t="s">
        <v>16</v>
      </c>
      <c r="C179" t="s">
        <v>27</v>
      </c>
      <c r="D179">
        <v>37</v>
      </c>
      <c r="E179" s="6">
        <v>44389</v>
      </c>
      <c r="F179">
        <v>118100</v>
      </c>
      <c r="G179" t="s">
        <v>14</v>
      </c>
      <c r="H179" t="s">
        <v>122</v>
      </c>
      <c r="I179" s="7">
        <f ca="1">(TODAY()-India_and_New_Zealand[[#This Row],[Date Joined]])/365</f>
        <v>2.9452054794520546</v>
      </c>
      <c r="J179" s="21">
        <f ca="1">ROUNDUP(IF(India_and_New_Zealand[[#This Row],[Tenure (Year)]]&gt;2,3%,2%)*India_and_New_Zealand[[#This Row],[Salary]],0)</f>
        <v>3543</v>
      </c>
      <c r="K179" s="7">
        <f>_xlfn.XLOOKUP(India_and_New_Zealand[[#This Row],[Rating]],Sheet1!$C$2:$C$6,Sheet1!$D$2:$D$6)</f>
        <v>3</v>
      </c>
    </row>
    <row r="180" spans="1:11" x14ac:dyDescent="0.35">
      <c r="A180" t="s">
        <v>78</v>
      </c>
      <c r="B180" t="s">
        <v>16</v>
      </c>
      <c r="C180" t="s">
        <v>27</v>
      </c>
      <c r="D180">
        <v>37</v>
      </c>
      <c r="E180" s="6">
        <v>44451</v>
      </c>
      <c r="F180">
        <v>118100</v>
      </c>
      <c r="G180" t="s">
        <v>14</v>
      </c>
      <c r="H180" t="s">
        <v>124</v>
      </c>
      <c r="I180" s="7">
        <f ca="1">(TODAY()-India_and_New_Zealand[[#This Row],[Date Joined]])/365</f>
        <v>2.7753424657534245</v>
      </c>
      <c r="J180" s="21">
        <f ca="1">ROUNDUP(IF(India_and_New_Zealand[[#This Row],[Tenure (Year)]]&gt;2,3%,2%)*India_and_New_Zealand[[#This Row],[Salary]],0)</f>
        <v>3543</v>
      </c>
      <c r="K180" s="7">
        <f>_xlfn.XLOOKUP(India_and_New_Zealand[[#This Row],[Rating]],Sheet1!$C$2:$C$6,Sheet1!$D$2:$D$6)</f>
        <v>3</v>
      </c>
    </row>
    <row r="181" spans="1:11" x14ac:dyDescent="0.35">
      <c r="A181" t="s">
        <v>231</v>
      </c>
      <c r="B181" t="s">
        <v>9</v>
      </c>
      <c r="C181" t="s">
        <v>24</v>
      </c>
      <c r="D181">
        <v>36</v>
      </c>
      <c r="E181" s="6">
        <v>43958</v>
      </c>
      <c r="F181">
        <v>118840</v>
      </c>
      <c r="G181" t="s">
        <v>14</v>
      </c>
      <c r="H181" t="s">
        <v>122</v>
      </c>
      <c r="I181" s="7">
        <f ca="1">(TODAY()-India_and_New_Zealand[[#This Row],[Date Joined]])/365</f>
        <v>4.1260273972602741</v>
      </c>
      <c r="J181" s="21">
        <f ca="1">ROUNDUP(IF(India_and_New_Zealand[[#This Row],[Tenure (Year)]]&gt;2,3%,2%)*India_and_New_Zealand[[#This Row],[Salary]],0)</f>
        <v>3566</v>
      </c>
      <c r="K181" s="7">
        <f>_xlfn.XLOOKUP(India_and_New_Zealand[[#This Row],[Rating]],Sheet1!$C$2:$C$6,Sheet1!$D$2:$D$6)</f>
        <v>3</v>
      </c>
    </row>
    <row r="182" spans="1:11" x14ac:dyDescent="0.35">
      <c r="A182" t="s">
        <v>69</v>
      </c>
      <c r="B182" t="s">
        <v>9</v>
      </c>
      <c r="C182" t="s">
        <v>24</v>
      </c>
      <c r="D182">
        <v>36</v>
      </c>
      <c r="E182" s="6">
        <v>44019</v>
      </c>
      <c r="F182">
        <v>118840</v>
      </c>
      <c r="G182" t="s">
        <v>14</v>
      </c>
      <c r="H182" t="s">
        <v>124</v>
      </c>
      <c r="I182" s="7">
        <f ca="1">(TODAY()-India_and_New_Zealand[[#This Row],[Date Joined]])/365</f>
        <v>3.9589041095890409</v>
      </c>
      <c r="J182" s="21">
        <f ca="1">ROUNDUP(IF(India_and_New_Zealand[[#This Row],[Tenure (Year)]]&gt;2,3%,2%)*India_and_New_Zealand[[#This Row],[Salary]],0)</f>
        <v>3566</v>
      </c>
      <c r="K182" s="7">
        <f>_xlfn.XLOOKUP(India_and_New_Zealand[[#This Row],[Rating]],Sheet1!$C$2:$C$6,Sheet1!$D$2:$D$6)</f>
        <v>3</v>
      </c>
    </row>
    <row r="183" spans="1:11" x14ac:dyDescent="0.35">
      <c r="A183" t="s">
        <v>232</v>
      </c>
      <c r="B183" t="s">
        <v>16</v>
      </c>
      <c r="C183" t="s">
        <v>27</v>
      </c>
      <c r="D183">
        <v>27</v>
      </c>
      <c r="E183" s="6">
        <v>44061</v>
      </c>
      <c r="F183">
        <v>119110</v>
      </c>
      <c r="G183" t="s">
        <v>14</v>
      </c>
      <c r="H183" t="s">
        <v>122</v>
      </c>
      <c r="I183" s="7">
        <f ca="1">(TODAY()-India_and_New_Zealand[[#This Row],[Date Joined]])/365</f>
        <v>3.8438356164383563</v>
      </c>
      <c r="J183" s="21">
        <f ca="1">ROUNDUP(IF(India_and_New_Zealand[[#This Row],[Tenure (Year)]]&gt;2,3%,2%)*India_and_New_Zealand[[#This Row],[Salary]],0)</f>
        <v>3574</v>
      </c>
      <c r="K183" s="7">
        <f>_xlfn.XLOOKUP(India_and_New_Zealand[[#This Row],[Rating]],Sheet1!$C$2:$C$6,Sheet1!$D$2:$D$6)</f>
        <v>3</v>
      </c>
    </row>
    <row r="184" spans="1:11" x14ac:dyDescent="0.35">
      <c r="A184" t="s">
        <v>26</v>
      </c>
      <c r="B184" t="s">
        <v>16</v>
      </c>
      <c r="C184" t="s">
        <v>27</v>
      </c>
      <c r="D184">
        <v>27</v>
      </c>
      <c r="E184" s="6">
        <v>44122</v>
      </c>
      <c r="F184">
        <v>119110</v>
      </c>
      <c r="G184" t="s">
        <v>14</v>
      </c>
      <c r="H184" t="s">
        <v>124</v>
      </c>
      <c r="I184" s="7">
        <f ca="1">(TODAY()-India_and_New_Zealand[[#This Row],[Date Joined]])/365</f>
        <v>3.6767123287671235</v>
      </c>
      <c r="J184" s="21">
        <f ca="1">ROUNDUP(IF(India_and_New_Zealand[[#This Row],[Tenure (Year)]]&gt;2,3%,2%)*India_and_New_Zealand[[#This Row],[Salary]],0)</f>
        <v>3574</v>
      </c>
      <c r="K184" s="7">
        <f>_xlfn.XLOOKUP(India_and_New_Zealand[[#This Row],[Rating]],Sheet1!$C$2:$C$6,Sheet1!$D$2:$D$6)</f>
        <v>3</v>
      </c>
    </row>
  </sheetData>
  <autoFilter ref="G188" xr:uid="{02C80A72-B754-41D8-80F0-6FB84A8DE9A5}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5F4D-6580-4E20-A9C5-89B5873BA3B3}">
  <dimension ref="B3:D57"/>
  <sheetViews>
    <sheetView topLeftCell="A67" workbookViewId="0">
      <selection activeCell="D20" sqref="D20"/>
    </sheetView>
  </sheetViews>
  <sheetFormatPr defaultRowHeight="14.5" x14ac:dyDescent="0.35"/>
  <cols>
    <col min="2" max="2" width="12.90625" bestFit="1" customWidth="1"/>
    <col min="3" max="3" width="21.36328125" bestFit="1" customWidth="1"/>
    <col min="4" max="6" width="13.54296875" bestFit="1" customWidth="1"/>
  </cols>
  <sheetData>
    <row r="3" spans="2:4" x14ac:dyDescent="0.35">
      <c r="B3" s="22" t="s">
        <v>7</v>
      </c>
      <c r="C3" s="23" t="s">
        <v>233</v>
      </c>
      <c r="D3" s="15" t="s">
        <v>115</v>
      </c>
    </row>
    <row r="4" spans="2:4" x14ac:dyDescent="0.35">
      <c r="B4" s="15" t="s">
        <v>44</v>
      </c>
      <c r="C4" s="23">
        <v>4</v>
      </c>
      <c r="D4" s="24">
        <v>92080</v>
      </c>
    </row>
    <row r="5" spans="2:4" x14ac:dyDescent="0.35">
      <c r="B5" s="15" t="s">
        <v>11</v>
      </c>
      <c r="C5" s="23">
        <v>20</v>
      </c>
      <c r="D5" s="24">
        <v>75933</v>
      </c>
    </row>
    <row r="6" spans="2:4" x14ac:dyDescent="0.35">
      <c r="B6" s="15" t="s">
        <v>14</v>
      </c>
      <c r="C6" s="23">
        <v>137</v>
      </c>
      <c r="D6" s="24">
        <v>76798.759124087592</v>
      </c>
    </row>
    <row r="7" spans="2:4" x14ac:dyDescent="0.35">
      <c r="B7" s="15" t="s">
        <v>19</v>
      </c>
      <c r="C7" s="23">
        <v>16</v>
      </c>
      <c r="D7" s="24">
        <v>78115</v>
      </c>
    </row>
    <row r="8" spans="2:4" x14ac:dyDescent="0.35">
      <c r="B8" s="15" t="s">
        <v>50</v>
      </c>
      <c r="C8" s="23">
        <v>6</v>
      </c>
      <c r="D8" s="24">
        <v>77423.333333333328</v>
      </c>
    </row>
    <row r="9" spans="2:4" x14ac:dyDescent="0.35">
      <c r="B9" s="15" t="s">
        <v>234</v>
      </c>
      <c r="C9" s="23">
        <v>183</v>
      </c>
      <c r="D9" s="24">
        <v>77173.715846994543</v>
      </c>
    </row>
    <row r="20" spans="2:4" x14ac:dyDescent="0.35">
      <c r="B20" s="19" t="s">
        <v>238</v>
      </c>
      <c r="C20" s="19" t="s">
        <v>239</v>
      </c>
      <c r="D20" t="s">
        <v>113</v>
      </c>
    </row>
    <row r="21" spans="2:4" x14ac:dyDescent="0.35">
      <c r="B21" t="s">
        <v>240</v>
      </c>
      <c r="C21" t="s">
        <v>241</v>
      </c>
      <c r="D21">
        <v>3</v>
      </c>
    </row>
    <row r="22" spans="2:4" x14ac:dyDescent="0.35">
      <c r="C22" t="s">
        <v>242</v>
      </c>
      <c r="D22">
        <v>4</v>
      </c>
    </row>
    <row r="23" spans="2:4" x14ac:dyDescent="0.35">
      <c r="C23" t="s">
        <v>243</v>
      </c>
      <c r="D23">
        <v>9</v>
      </c>
    </row>
    <row r="24" spans="2:4" x14ac:dyDescent="0.35">
      <c r="C24" t="s">
        <v>244</v>
      </c>
      <c r="D24">
        <v>12</v>
      </c>
    </row>
    <row r="25" spans="2:4" x14ac:dyDescent="0.35">
      <c r="C25" t="s">
        <v>245</v>
      </c>
      <c r="D25">
        <v>18</v>
      </c>
    </row>
    <row r="26" spans="2:4" x14ac:dyDescent="0.35">
      <c r="C26" t="s">
        <v>246</v>
      </c>
      <c r="D26">
        <v>24</v>
      </c>
    </row>
    <row r="27" spans="2:4" x14ac:dyDescent="0.35">
      <c r="C27" t="s">
        <v>247</v>
      </c>
      <c r="D27">
        <v>30</v>
      </c>
    </row>
    <row r="28" spans="2:4" x14ac:dyDescent="0.35">
      <c r="C28" t="s">
        <v>248</v>
      </c>
      <c r="D28">
        <v>37</v>
      </c>
    </row>
    <row r="29" spans="2:4" x14ac:dyDescent="0.35">
      <c r="B29" t="s">
        <v>249</v>
      </c>
    </row>
    <row r="30" spans="2:4" x14ac:dyDescent="0.35">
      <c r="B30" t="s">
        <v>250</v>
      </c>
      <c r="C30" t="s">
        <v>251</v>
      </c>
      <c r="D30">
        <v>6</v>
      </c>
    </row>
    <row r="31" spans="2:4" x14ac:dyDescent="0.35">
      <c r="C31" t="s">
        <v>252</v>
      </c>
      <c r="D31">
        <v>10</v>
      </c>
    </row>
    <row r="32" spans="2:4" x14ac:dyDescent="0.35">
      <c r="C32" t="s">
        <v>253</v>
      </c>
      <c r="D32">
        <v>19</v>
      </c>
    </row>
    <row r="33" spans="2:4" x14ac:dyDescent="0.35">
      <c r="C33" t="s">
        <v>254</v>
      </c>
      <c r="D33">
        <v>24</v>
      </c>
    </row>
    <row r="34" spans="2:4" x14ac:dyDescent="0.35">
      <c r="C34" t="s">
        <v>241</v>
      </c>
      <c r="D34">
        <v>34</v>
      </c>
    </row>
    <row r="35" spans="2:4" x14ac:dyDescent="0.35">
      <c r="C35" t="s">
        <v>242</v>
      </c>
      <c r="D35">
        <v>40</v>
      </c>
    </row>
    <row r="36" spans="2:4" x14ac:dyDescent="0.35">
      <c r="C36" t="s">
        <v>243</v>
      </c>
      <c r="D36">
        <v>53</v>
      </c>
    </row>
    <row r="37" spans="2:4" x14ac:dyDescent="0.35">
      <c r="C37" t="s">
        <v>244</v>
      </c>
      <c r="D37">
        <v>57</v>
      </c>
    </row>
    <row r="38" spans="2:4" x14ac:dyDescent="0.35">
      <c r="C38" t="s">
        <v>245</v>
      </c>
      <c r="D38">
        <v>68</v>
      </c>
    </row>
    <row r="39" spans="2:4" x14ac:dyDescent="0.35">
      <c r="C39" t="s">
        <v>246</v>
      </c>
      <c r="D39">
        <v>71</v>
      </c>
    </row>
    <row r="40" spans="2:4" x14ac:dyDescent="0.35">
      <c r="C40" t="s">
        <v>247</v>
      </c>
      <c r="D40">
        <v>75</v>
      </c>
    </row>
    <row r="41" spans="2:4" x14ac:dyDescent="0.35">
      <c r="C41" t="s">
        <v>248</v>
      </c>
      <c r="D41">
        <v>82</v>
      </c>
    </row>
    <row r="42" spans="2:4" x14ac:dyDescent="0.35">
      <c r="B42" t="s">
        <v>255</v>
      </c>
    </row>
    <row r="43" spans="2:4" x14ac:dyDescent="0.35">
      <c r="B43" t="s">
        <v>256</v>
      </c>
      <c r="C43" t="s">
        <v>251</v>
      </c>
      <c r="D43">
        <v>3</v>
      </c>
    </row>
    <row r="44" spans="2:4" x14ac:dyDescent="0.35">
      <c r="C44" t="s">
        <v>252</v>
      </c>
      <c r="D44">
        <v>13</v>
      </c>
    </row>
    <row r="45" spans="2:4" x14ac:dyDescent="0.35">
      <c r="C45" t="s">
        <v>253</v>
      </c>
      <c r="D45">
        <v>22</v>
      </c>
    </row>
    <row r="46" spans="2:4" x14ac:dyDescent="0.35">
      <c r="C46" t="s">
        <v>254</v>
      </c>
      <c r="D46">
        <v>31</v>
      </c>
    </row>
    <row r="47" spans="2:4" x14ac:dyDescent="0.35">
      <c r="C47" t="s">
        <v>241</v>
      </c>
      <c r="D47">
        <v>40</v>
      </c>
    </row>
    <row r="48" spans="2:4" x14ac:dyDescent="0.35">
      <c r="C48" t="s">
        <v>242</v>
      </c>
      <c r="D48">
        <v>47</v>
      </c>
    </row>
    <row r="49" spans="2:4" x14ac:dyDescent="0.35">
      <c r="C49" t="s">
        <v>243</v>
      </c>
      <c r="D49">
        <v>52</v>
      </c>
    </row>
    <row r="50" spans="2:4" x14ac:dyDescent="0.35">
      <c r="C50" t="s">
        <v>244</v>
      </c>
      <c r="D50">
        <v>57</v>
      </c>
    </row>
    <row r="51" spans="2:4" x14ac:dyDescent="0.35">
      <c r="C51" t="s">
        <v>245</v>
      </c>
      <c r="D51">
        <v>59</v>
      </c>
    </row>
    <row r="52" spans="2:4" x14ac:dyDescent="0.35">
      <c r="C52" t="s">
        <v>246</v>
      </c>
      <c r="D52">
        <v>62</v>
      </c>
    </row>
    <row r="53" spans="2:4" x14ac:dyDescent="0.35">
      <c r="B53" t="s">
        <v>257</v>
      </c>
    </row>
    <row r="54" spans="2:4" x14ac:dyDescent="0.35">
      <c r="B54" t="s">
        <v>258</v>
      </c>
      <c r="C54" t="s">
        <v>252</v>
      </c>
      <c r="D54">
        <v>1</v>
      </c>
    </row>
    <row r="55" spans="2:4" x14ac:dyDescent="0.35">
      <c r="C55" t="s">
        <v>254</v>
      </c>
      <c r="D55">
        <v>2</v>
      </c>
    </row>
    <row r="56" spans="2:4" x14ac:dyDescent="0.35">
      <c r="B56" t="s">
        <v>259</v>
      </c>
    </row>
    <row r="57" spans="2:4" x14ac:dyDescent="0.35">
      <c r="B57" t="s">
        <v>234</v>
      </c>
    </row>
  </sheetData>
  <conditionalFormatting sqref="D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{16728E64-735F-4DEF-83D4-29EEC29601A0}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728E64-735F-4DEF-83D4-29EEC29601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0181-14D3-4124-9BB1-908B7AA83141}">
  <dimension ref="C1:D6"/>
  <sheetViews>
    <sheetView workbookViewId="0">
      <selection activeCell="F3" sqref="F3"/>
    </sheetView>
  </sheetViews>
  <sheetFormatPr defaultRowHeight="14.5" x14ac:dyDescent="0.35"/>
  <cols>
    <col min="3" max="3" width="14.1796875" bestFit="1" customWidth="1"/>
  </cols>
  <sheetData>
    <row r="1" spans="3:4" x14ac:dyDescent="0.35">
      <c r="C1" s="25" t="s">
        <v>148</v>
      </c>
      <c r="D1" s="25" t="s">
        <v>235</v>
      </c>
    </row>
    <row r="2" spans="3:4" x14ac:dyDescent="0.35">
      <c r="C2" s="15" t="s">
        <v>44</v>
      </c>
      <c r="D2" s="15">
        <v>5</v>
      </c>
    </row>
    <row r="3" spans="3:4" x14ac:dyDescent="0.35">
      <c r="C3" s="15" t="s">
        <v>11</v>
      </c>
      <c r="D3" s="15">
        <v>4</v>
      </c>
    </row>
    <row r="4" spans="3:4" x14ac:dyDescent="0.35">
      <c r="C4" s="15" t="s">
        <v>14</v>
      </c>
      <c r="D4" s="15">
        <v>3</v>
      </c>
    </row>
    <row r="5" spans="3:4" x14ac:dyDescent="0.35">
      <c r="C5" s="15" t="s">
        <v>19</v>
      </c>
      <c r="D5" s="15">
        <v>2</v>
      </c>
    </row>
    <row r="6" spans="3:4" x14ac:dyDescent="0.35">
      <c r="C6" s="15" t="s">
        <v>50</v>
      </c>
      <c r="D6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C93A-877A-49A4-8C89-0D9271F797B8}">
  <dimension ref="A1:H102"/>
  <sheetViews>
    <sheetView workbookViewId="0"/>
  </sheetViews>
  <sheetFormatPr defaultRowHeight="14.5" x14ac:dyDescent="0.35"/>
  <cols>
    <col min="1" max="1" width="19.81640625" bestFit="1" customWidth="1"/>
    <col min="2" max="2" width="9.26953125" bestFit="1" customWidth="1"/>
    <col min="3" max="3" width="13.453125" bestFit="1" customWidth="1"/>
    <col min="4" max="4" width="6.1796875" bestFit="1" customWidth="1"/>
    <col min="5" max="5" width="12.81640625" bestFit="1" customWidth="1"/>
    <col min="6" max="6" width="8.1796875" bestFit="1" customWidth="1"/>
    <col min="7" max="7" width="13.1796875" bestFit="1" customWidth="1"/>
    <col min="8" max="8" width="11.542968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117</v>
      </c>
    </row>
    <row r="2" spans="1:8" x14ac:dyDescent="0.35">
      <c r="A2" t="s">
        <v>8</v>
      </c>
      <c r="B2" t="s">
        <v>9</v>
      </c>
      <c r="C2" t="s">
        <v>10</v>
      </c>
      <c r="D2">
        <v>22</v>
      </c>
      <c r="E2">
        <v>44446</v>
      </c>
      <c r="F2">
        <v>112780</v>
      </c>
      <c r="G2" t="s">
        <v>11</v>
      </c>
      <c r="H2" t="s">
        <v>124</v>
      </c>
    </row>
    <row r="3" spans="1:8" x14ac:dyDescent="0.35">
      <c r="A3" t="s">
        <v>12</v>
      </c>
      <c r="B3" t="s">
        <v>9</v>
      </c>
      <c r="C3" t="s">
        <v>13</v>
      </c>
      <c r="D3">
        <v>46</v>
      </c>
      <c r="E3">
        <v>44758</v>
      </c>
      <c r="F3">
        <v>70610</v>
      </c>
      <c r="G3" t="s">
        <v>14</v>
      </c>
      <c r="H3" t="s">
        <v>124</v>
      </c>
    </row>
    <row r="4" spans="1:8" x14ac:dyDescent="0.35">
      <c r="A4" t="s">
        <v>15</v>
      </c>
      <c r="B4" t="s">
        <v>16</v>
      </c>
      <c r="C4" t="s">
        <v>10</v>
      </c>
      <c r="D4">
        <v>28</v>
      </c>
      <c r="E4">
        <v>44357</v>
      </c>
      <c r="F4">
        <v>53240</v>
      </c>
      <c r="G4" t="s">
        <v>14</v>
      </c>
      <c r="H4" t="s">
        <v>124</v>
      </c>
    </row>
    <row r="5" spans="1:8" x14ac:dyDescent="0.35">
      <c r="A5" t="s">
        <v>17</v>
      </c>
      <c r="C5" t="s">
        <v>18</v>
      </c>
      <c r="D5">
        <v>37</v>
      </c>
      <c r="E5">
        <v>44146</v>
      </c>
      <c r="F5">
        <v>115440</v>
      </c>
      <c r="G5" t="s">
        <v>19</v>
      </c>
      <c r="H5" t="s">
        <v>124</v>
      </c>
    </row>
    <row r="6" spans="1:8" x14ac:dyDescent="0.35">
      <c r="A6" t="s">
        <v>20</v>
      </c>
      <c r="B6" t="s">
        <v>9</v>
      </c>
      <c r="C6" t="s">
        <v>10</v>
      </c>
      <c r="D6">
        <v>32</v>
      </c>
      <c r="E6">
        <v>44465</v>
      </c>
      <c r="F6">
        <v>53540</v>
      </c>
      <c r="G6" t="s">
        <v>14</v>
      </c>
      <c r="H6" t="s">
        <v>124</v>
      </c>
    </row>
    <row r="7" spans="1:8" x14ac:dyDescent="0.35">
      <c r="A7" t="s">
        <v>21</v>
      </c>
      <c r="B7" t="s">
        <v>16</v>
      </c>
      <c r="C7" t="s">
        <v>13</v>
      </c>
      <c r="D7">
        <v>30</v>
      </c>
      <c r="E7">
        <v>44861</v>
      </c>
      <c r="F7">
        <v>112570</v>
      </c>
      <c r="G7" t="s">
        <v>14</v>
      </c>
      <c r="H7" t="s">
        <v>124</v>
      </c>
    </row>
    <row r="8" spans="1:8" x14ac:dyDescent="0.35">
      <c r="A8" t="s">
        <v>22</v>
      </c>
      <c r="B8" t="s">
        <v>9</v>
      </c>
      <c r="C8" t="s">
        <v>13</v>
      </c>
      <c r="D8">
        <v>33</v>
      </c>
      <c r="E8">
        <v>44701</v>
      </c>
      <c r="F8">
        <v>48530</v>
      </c>
      <c r="G8" t="s">
        <v>11</v>
      </c>
      <c r="H8" t="s">
        <v>124</v>
      </c>
    </row>
    <row r="9" spans="1:8" x14ac:dyDescent="0.35">
      <c r="A9" t="s">
        <v>23</v>
      </c>
      <c r="B9" t="s">
        <v>16</v>
      </c>
      <c r="C9" t="s">
        <v>24</v>
      </c>
      <c r="D9">
        <v>24</v>
      </c>
      <c r="E9">
        <v>44148</v>
      </c>
      <c r="F9">
        <v>62780</v>
      </c>
      <c r="G9" t="s">
        <v>14</v>
      </c>
      <c r="H9" t="s">
        <v>124</v>
      </c>
    </row>
    <row r="10" spans="1:8" x14ac:dyDescent="0.35">
      <c r="A10" t="s">
        <v>25</v>
      </c>
      <c r="B10" t="s">
        <v>9</v>
      </c>
      <c r="C10" t="s">
        <v>24</v>
      </c>
      <c r="D10">
        <v>33</v>
      </c>
      <c r="E10">
        <v>44509</v>
      </c>
      <c r="F10">
        <v>53870</v>
      </c>
      <c r="G10" t="s">
        <v>14</v>
      </c>
      <c r="H10" t="s">
        <v>124</v>
      </c>
    </row>
    <row r="11" spans="1:8" x14ac:dyDescent="0.35">
      <c r="A11" t="s">
        <v>26</v>
      </c>
      <c r="B11" t="s">
        <v>16</v>
      </c>
      <c r="C11" t="s">
        <v>27</v>
      </c>
      <c r="D11">
        <v>27</v>
      </c>
      <c r="E11">
        <v>44122</v>
      </c>
      <c r="F11">
        <v>119110</v>
      </c>
      <c r="G11" t="s">
        <v>14</v>
      </c>
      <c r="H11" t="s">
        <v>124</v>
      </c>
    </row>
    <row r="12" spans="1:8" x14ac:dyDescent="0.35">
      <c r="A12" t="s">
        <v>28</v>
      </c>
      <c r="B12" t="s">
        <v>9</v>
      </c>
      <c r="C12" t="s">
        <v>24</v>
      </c>
      <c r="D12">
        <v>29</v>
      </c>
      <c r="E12">
        <v>44180</v>
      </c>
      <c r="F12">
        <v>112110</v>
      </c>
      <c r="G12" t="s">
        <v>19</v>
      </c>
      <c r="H12" t="s">
        <v>124</v>
      </c>
    </row>
    <row r="13" spans="1:8" x14ac:dyDescent="0.35">
      <c r="A13" t="s">
        <v>29</v>
      </c>
      <c r="B13" t="s">
        <v>9</v>
      </c>
      <c r="C13" t="s">
        <v>10</v>
      </c>
      <c r="D13">
        <v>25</v>
      </c>
      <c r="E13">
        <v>44383</v>
      </c>
      <c r="F13">
        <v>65700</v>
      </c>
      <c r="G13" t="s">
        <v>14</v>
      </c>
      <c r="H13" t="s">
        <v>124</v>
      </c>
    </row>
    <row r="14" spans="1:8" x14ac:dyDescent="0.35">
      <c r="A14" t="s">
        <v>30</v>
      </c>
      <c r="B14" t="s">
        <v>9</v>
      </c>
      <c r="C14" t="s">
        <v>24</v>
      </c>
      <c r="D14">
        <v>37</v>
      </c>
      <c r="E14">
        <v>44701</v>
      </c>
      <c r="F14">
        <v>69070</v>
      </c>
      <c r="G14" t="s">
        <v>14</v>
      </c>
      <c r="H14" t="s">
        <v>124</v>
      </c>
    </row>
    <row r="15" spans="1:8" x14ac:dyDescent="0.35">
      <c r="A15" t="s">
        <v>31</v>
      </c>
      <c r="B15" t="s">
        <v>9</v>
      </c>
      <c r="C15" t="s">
        <v>24</v>
      </c>
      <c r="D15">
        <v>20</v>
      </c>
      <c r="E15">
        <v>44459</v>
      </c>
      <c r="F15">
        <v>107700</v>
      </c>
      <c r="G15" t="s">
        <v>14</v>
      </c>
      <c r="H15" t="s">
        <v>124</v>
      </c>
    </row>
    <row r="16" spans="1:8" x14ac:dyDescent="0.35">
      <c r="A16" t="s">
        <v>32</v>
      </c>
      <c r="B16" t="s">
        <v>16</v>
      </c>
      <c r="C16" t="s">
        <v>24</v>
      </c>
      <c r="D16">
        <v>32</v>
      </c>
      <c r="E16">
        <v>44354</v>
      </c>
      <c r="F16">
        <v>43840</v>
      </c>
      <c r="G16" t="s">
        <v>11</v>
      </c>
      <c r="H16" t="s">
        <v>124</v>
      </c>
    </row>
    <row r="17" spans="1:8" x14ac:dyDescent="0.35">
      <c r="A17" t="s">
        <v>33</v>
      </c>
      <c r="B17" t="s">
        <v>9</v>
      </c>
      <c r="C17" t="s">
        <v>13</v>
      </c>
      <c r="D17">
        <v>40</v>
      </c>
      <c r="E17">
        <v>44263</v>
      </c>
      <c r="F17">
        <v>99750</v>
      </c>
      <c r="G17" t="s">
        <v>14</v>
      </c>
      <c r="H17" t="s">
        <v>124</v>
      </c>
    </row>
    <row r="18" spans="1:8" x14ac:dyDescent="0.35">
      <c r="A18" t="s">
        <v>34</v>
      </c>
      <c r="B18" t="s">
        <v>9</v>
      </c>
      <c r="C18" t="s">
        <v>13</v>
      </c>
      <c r="D18">
        <v>21</v>
      </c>
      <c r="E18">
        <v>44104</v>
      </c>
      <c r="F18">
        <v>37920</v>
      </c>
      <c r="G18" t="s">
        <v>14</v>
      </c>
      <c r="H18" t="s">
        <v>124</v>
      </c>
    </row>
    <row r="19" spans="1:8" x14ac:dyDescent="0.35">
      <c r="A19" t="s">
        <v>35</v>
      </c>
      <c r="B19" t="s">
        <v>9</v>
      </c>
      <c r="C19" t="s">
        <v>13</v>
      </c>
      <c r="D19">
        <v>21</v>
      </c>
      <c r="E19">
        <v>44762</v>
      </c>
      <c r="F19">
        <v>57090</v>
      </c>
      <c r="G19" t="s">
        <v>14</v>
      </c>
      <c r="H19" t="s">
        <v>124</v>
      </c>
    </row>
    <row r="20" spans="1:8" x14ac:dyDescent="0.35">
      <c r="A20" t="s">
        <v>36</v>
      </c>
      <c r="B20" t="s">
        <v>16</v>
      </c>
      <c r="C20" t="s">
        <v>24</v>
      </c>
      <c r="D20">
        <v>31</v>
      </c>
      <c r="E20">
        <v>44145</v>
      </c>
      <c r="F20">
        <v>41980</v>
      </c>
      <c r="G20" t="s">
        <v>14</v>
      </c>
      <c r="H20" t="s">
        <v>124</v>
      </c>
    </row>
    <row r="21" spans="1:8" x14ac:dyDescent="0.35">
      <c r="A21" t="s">
        <v>37</v>
      </c>
      <c r="B21" t="s">
        <v>9</v>
      </c>
      <c r="C21" t="s">
        <v>27</v>
      </c>
      <c r="D21">
        <v>21</v>
      </c>
      <c r="E21">
        <v>44242</v>
      </c>
      <c r="F21">
        <v>75880</v>
      </c>
      <c r="G21" t="s">
        <v>14</v>
      </c>
      <c r="H21" t="s">
        <v>124</v>
      </c>
    </row>
    <row r="22" spans="1:8" x14ac:dyDescent="0.35">
      <c r="A22" t="s">
        <v>38</v>
      </c>
      <c r="B22" t="s">
        <v>16</v>
      </c>
      <c r="C22" t="s">
        <v>18</v>
      </c>
      <c r="D22">
        <v>34</v>
      </c>
      <c r="E22">
        <v>44653</v>
      </c>
      <c r="F22">
        <v>58940</v>
      </c>
      <c r="G22" t="s">
        <v>14</v>
      </c>
      <c r="H22" t="s">
        <v>124</v>
      </c>
    </row>
    <row r="23" spans="1:8" x14ac:dyDescent="0.35">
      <c r="A23" t="s">
        <v>39</v>
      </c>
      <c r="B23" t="s">
        <v>16</v>
      </c>
      <c r="C23" t="s">
        <v>18</v>
      </c>
      <c r="D23">
        <v>30</v>
      </c>
      <c r="E23">
        <v>44389</v>
      </c>
      <c r="F23">
        <v>67910</v>
      </c>
      <c r="G23" t="s">
        <v>19</v>
      </c>
      <c r="H23" t="s">
        <v>124</v>
      </c>
    </row>
    <row r="24" spans="1:8" x14ac:dyDescent="0.35">
      <c r="A24" t="s">
        <v>40</v>
      </c>
      <c r="B24" t="s">
        <v>16</v>
      </c>
      <c r="C24" t="s">
        <v>24</v>
      </c>
      <c r="D24">
        <v>31</v>
      </c>
      <c r="E24">
        <v>44663</v>
      </c>
      <c r="F24">
        <v>58100</v>
      </c>
      <c r="G24" t="s">
        <v>14</v>
      </c>
      <c r="H24" t="s">
        <v>124</v>
      </c>
    </row>
    <row r="25" spans="1:8" x14ac:dyDescent="0.35">
      <c r="A25" t="s">
        <v>41</v>
      </c>
      <c r="B25" t="s">
        <v>9</v>
      </c>
      <c r="C25" t="s">
        <v>18</v>
      </c>
      <c r="D25">
        <v>27</v>
      </c>
      <c r="E25">
        <v>44567</v>
      </c>
      <c r="F25">
        <v>48980</v>
      </c>
      <c r="G25" t="s">
        <v>14</v>
      </c>
      <c r="H25" t="s">
        <v>124</v>
      </c>
    </row>
    <row r="26" spans="1:8" x14ac:dyDescent="0.35">
      <c r="A26" t="s">
        <v>42</v>
      </c>
      <c r="C26" t="s">
        <v>18</v>
      </c>
      <c r="D26">
        <v>30</v>
      </c>
      <c r="E26">
        <v>44597</v>
      </c>
      <c r="F26">
        <v>64000</v>
      </c>
      <c r="G26" t="s">
        <v>14</v>
      </c>
      <c r="H26" t="s">
        <v>124</v>
      </c>
    </row>
    <row r="27" spans="1:8" x14ac:dyDescent="0.35">
      <c r="A27" t="s">
        <v>43</v>
      </c>
      <c r="B27" t="s">
        <v>16</v>
      </c>
      <c r="C27" t="s">
        <v>13</v>
      </c>
      <c r="D27">
        <v>42</v>
      </c>
      <c r="E27">
        <v>44779</v>
      </c>
      <c r="F27">
        <v>75000</v>
      </c>
      <c r="G27" t="s">
        <v>44</v>
      </c>
      <c r="H27" t="s">
        <v>124</v>
      </c>
    </row>
    <row r="28" spans="1:8" x14ac:dyDescent="0.35">
      <c r="A28" t="s">
        <v>45</v>
      </c>
      <c r="B28" t="s">
        <v>16</v>
      </c>
      <c r="C28" t="s">
        <v>24</v>
      </c>
      <c r="D28">
        <v>40</v>
      </c>
      <c r="E28">
        <v>44337</v>
      </c>
      <c r="F28">
        <v>87620</v>
      </c>
      <c r="G28" t="s">
        <v>14</v>
      </c>
      <c r="H28" t="s">
        <v>124</v>
      </c>
    </row>
    <row r="29" spans="1:8" x14ac:dyDescent="0.35">
      <c r="A29" t="s">
        <v>46</v>
      </c>
      <c r="B29" t="s">
        <v>16</v>
      </c>
      <c r="C29" t="s">
        <v>24</v>
      </c>
      <c r="D29">
        <v>29</v>
      </c>
      <c r="E29">
        <v>44023</v>
      </c>
      <c r="F29">
        <v>34980</v>
      </c>
      <c r="G29" t="s">
        <v>14</v>
      </c>
      <c r="H29" t="s">
        <v>124</v>
      </c>
    </row>
    <row r="30" spans="1:8" x14ac:dyDescent="0.35">
      <c r="A30" t="s">
        <v>47</v>
      </c>
      <c r="B30" t="s">
        <v>16</v>
      </c>
      <c r="C30" t="s">
        <v>18</v>
      </c>
      <c r="D30">
        <v>28</v>
      </c>
      <c r="E30">
        <v>44185</v>
      </c>
      <c r="F30">
        <v>75970</v>
      </c>
      <c r="G30" t="s">
        <v>14</v>
      </c>
      <c r="H30" t="s">
        <v>124</v>
      </c>
    </row>
    <row r="31" spans="1:8" x14ac:dyDescent="0.35">
      <c r="A31" t="s">
        <v>48</v>
      </c>
      <c r="B31" t="s">
        <v>16</v>
      </c>
      <c r="C31" t="s">
        <v>18</v>
      </c>
      <c r="D31">
        <v>34</v>
      </c>
      <c r="E31">
        <v>44612</v>
      </c>
      <c r="F31">
        <v>60130</v>
      </c>
      <c r="G31" t="s">
        <v>14</v>
      </c>
      <c r="H31" t="s">
        <v>124</v>
      </c>
    </row>
    <row r="32" spans="1:8" x14ac:dyDescent="0.35">
      <c r="A32" t="s">
        <v>49</v>
      </c>
      <c r="B32" t="s">
        <v>16</v>
      </c>
      <c r="C32" t="s">
        <v>24</v>
      </c>
      <c r="D32">
        <v>33</v>
      </c>
      <c r="E32">
        <v>44374</v>
      </c>
      <c r="F32">
        <v>75480</v>
      </c>
      <c r="G32" t="s">
        <v>50</v>
      </c>
      <c r="H32" t="s">
        <v>124</v>
      </c>
    </row>
    <row r="33" spans="1:8" x14ac:dyDescent="0.35">
      <c r="A33" t="s">
        <v>51</v>
      </c>
      <c r="B33" t="s">
        <v>9</v>
      </c>
      <c r="C33" t="s">
        <v>13</v>
      </c>
      <c r="D33">
        <v>33</v>
      </c>
      <c r="E33">
        <v>44164</v>
      </c>
      <c r="F33">
        <v>115920</v>
      </c>
      <c r="G33" t="s">
        <v>14</v>
      </c>
      <c r="H33" t="s">
        <v>124</v>
      </c>
    </row>
    <row r="34" spans="1:8" x14ac:dyDescent="0.35">
      <c r="A34" t="s">
        <v>52</v>
      </c>
      <c r="B34" t="s">
        <v>16</v>
      </c>
      <c r="C34" t="s">
        <v>10</v>
      </c>
      <c r="D34">
        <v>36</v>
      </c>
      <c r="E34">
        <v>44494</v>
      </c>
      <c r="F34">
        <v>78540</v>
      </c>
      <c r="G34" t="s">
        <v>14</v>
      </c>
      <c r="H34" t="s">
        <v>124</v>
      </c>
    </row>
    <row r="35" spans="1:8" x14ac:dyDescent="0.35">
      <c r="A35" t="s">
        <v>53</v>
      </c>
      <c r="B35" t="s">
        <v>9</v>
      </c>
      <c r="C35" t="s">
        <v>13</v>
      </c>
      <c r="D35">
        <v>25</v>
      </c>
      <c r="E35">
        <v>44726</v>
      </c>
      <c r="F35">
        <v>109190</v>
      </c>
      <c r="G35" t="s">
        <v>11</v>
      </c>
      <c r="H35" t="s">
        <v>124</v>
      </c>
    </row>
    <row r="36" spans="1:8" x14ac:dyDescent="0.35">
      <c r="A36" t="s">
        <v>54</v>
      </c>
      <c r="B36" t="s">
        <v>16</v>
      </c>
      <c r="C36" t="s">
        <v>10</v>
      </c>
      <c r="D36">
        <v>34</v>
      </c>
      <c r="E36">
        <v>44721</v>
      </c>
      <c r="F36">
        <v>49630</v>
      </c>
      <c r="G36" t="s">
        <v>19</v>
      </c>
      <c r="H36" t="s">
        <v>124</v>
      </c>
    </row>
    <row r="37" spans="1:8" x14ac:dyDescent="0.35">
      <c r="A37" t="s">
        <v>55</v>
      </c>
      <c r="B37" t="s">
        <v>16</v>
      </c>
      <c r="C37" t="s">
        <v>13</v>
      </c>
      <c r="D37">
        <v>28</v>
      </c>
      <c r="E37">
        <v>44630</v>
      </c>
      <c r="F37">
        <v>99970</v>
      </c>
      <c r="G37" t="s">
        <v>14</v>
      </c>
      <c r="H37" t="s">
        <v>124</v>
      </c>
    </row>
    <row r="38" spans="1:8" x14ac:dyDescent="0.35">
      <c r="A38" t="s">
        <v>56</v>
      </c>
      <c r="B38" t="s">
        <v>16</v>
      </c>
      <c r="C38" t="s">
        <v>24</v>
      </c>
      <c r="D38">
        <v>33</v>
      </c>
      <c r="E38">
        <v>44190</v>
      </c>
      <c r="F38">
        <v>96140</v>
      </c>
      <c r="G38" t="s">
        <v>14</v>
      </c>
      <c r="H38" t="s">
        <v>124</v>
      </c>
    </row>
    <row r="39" spans="1:8" x14ac:dyDescent="0.35">
      <c r="A39" t="s">
        <v>57</v>
      </c>
      <c r="B39" t="s">
        <v>9</v>
      </c>
      <c r="C39" t="s">
        <v>13</v>
      </c>
      <c r="D39">
        <v>31</v>
      </c>
      <c r="E39">
        <v>44724</v>
      </c>
      <c r="F39">
        <v>103550</v>
      </c>
      <c r="G39" t="s">
        <v>14</v>
      </c>
      <c r="H39" t="s">
        <v>124</v>
      </c>
    </row>
    <row r="40" spans="1:8" x14ac:dyDescent="0.35">
      <c r="A40" t="s">
        <v>58</v>
      </c>
      <c r="B40" t="s">
        <v>9</v>
      </c>
      <c r="C40" t="s">
        <v>24</v>
      </c>
      <c r="D40">
        <v>31</v>
      </c>
      <c r="E40">
        <v>44511</v>
      </c>
      <c r="F40">
        <v>48950</v>
      </c>
      <c r="G40" t="s">
        <v>14</v>
      </c>
      <c r="H40" t="s">
        <v>124</v>
      </c>
    </row>
    <row r="41" spans="1:8" x14ac:dyDescent="0.35">
      <c r="A41" t="s">
        <v>59</v>
      </c>
      <c r="B41" t="s">
        <v>9</v>
      </c>
      <c r="C41" t="s">
        <v>18</v>
      </c>
      <c r="D41">
        <v>24</v>
      </c>
      <c r="E41">
        <v>44436</v>
      </c>
      <c r="F41">
        <v>52610</v>
      </c>
      <c r="G41" t="s">
        <v>19</v>
      </c>
      <c r="H41" t="s">
        <v>124</v>
      </c>
    </row>
    <row r="42" spans="1:8" x14ac:dyDescent="0.35">
      <c r="A42" t="s">
        <v>60</v>
      </c>
      <c r="B42" t="s">
        <v>16</v>
      </c>
      <c r="C42" t="s">
        <v>13</v>
      </c>
      <c r="D42">
        <v>36</v>
      </c>
      <c r="E42">
        <v>44529</v>
      </c>
      <c r="F42">
        <v>78390</v>
      </c>
      <c r="G42" t="s">
        <v>14</v>
      </c>
      <c r="H42" t="s">
        <v>124</v>
      </c>
    </row>
    <row r="43" spans="1:8" x14ac:dyDescent="0.35">
      <c r="A43" t="s">
        <v>61</v>
      </c>
      <c r="B43" t="s">
        <v>16</v>
      </c>
      <c r="C43" t="s">
        <v>18</v>
      </c>
      <c r="D43">
        <v>33</v>
      </c>
      <c r="E43">
        <v>44809</v>
      </c>
      <c r="F43">
        <v>86570</v>
      </c>
      <c r="G43" t="s">
        <v>14</v>
      </c>
      <c r="H43" t="s">
        <v>124</v>
      </c>
    </row>
    <row r="44" spans="1:8" x14ac:dyDescent="0.35">
      <c r="A44" t="s">
        <v>62</v>
      </c>
      <c r="B44" t="s">
        <v>16</v>
      </c>
      <c r="C44" t="s">
        <v>24</v>
      </c>
      <c r="D44">
        <v>27</v>
      </c>
      <c r="E44">
        <v>44686</v>
      </c>
      <c r="F44">
        <v>83750</v>
      </c>
      <c r="G44" t="s">
        <v>14</v>
      </c>
      <c r="H44" t="s">
        <v>124</v>
      </c>
    </row>
    <row r="45" spans="1:8" x14ac:dyDescent="0.35">
      <c r="A45" t="s">
        <v>63</v>
      </c>
      <c r="B45" t="s">
        <v>16</v>
      </c>
      <c r="C45" t="s">
        <v>18</v>
      </c>
      <c r="D45">
        <v>34</v>
      </c>
      <c r="E45">
        <v>44445</v>
      </c>
      <c r="F45">
        <v>92450</v>
      </c>
      <c r="G45" t="s">
        <v>14</v>
      </c>
      <c r="H45" t="s">
        <v>124</v>
      </c>
    </row>
    <row r="46" spans="1:8" x14ac:dyDescent="0.35">
      <c r="A46" t="s">
        <v>64</v>
      </c>
      <c r="B46" t="s">
        <v>9</v>
      </c>
      <c r="C46" t="s">
        <v>24</v>
      </c>
      <c r="D46">
        <v>20</v>
      </c>
      <c r="E46">
        <v>44183</v>
      </c>
      <c r="F46">
        <v>112650</v>
      </c>
      <c r="G46" t="s">
        <v>14</v>
      </c>
      <c r="H46" t="s">
        <v>124</v>
      </c>
    </row>
    <row r="47" spans="1:8" x14ac:dyDescent="0.35">
      <c r="A47" t="s">
        <v>65</v>
      </c>
      <c r="B47" t="s">
        <v>9</v>
      </c>
      <c r="C47" t="s">
        <v>13</v>
      </c>
      <c r="D47">
        <v>20</v>
      </c>
      <c r="E47">
        <v>44744</v>
      </c>
      <c r="F47">
        <v>79570</v>
      </c>
      <c r="G47" t="s">
        <v>14</v>
      </c>
      <c r="H47" t="s">
        <v>124</v>
      </c>
    </row>
    <row r="48" spans="1:8" x14ac:dyDescent="0.35">
      <c r="A48" t="s">
        <v>66</v>
      </c>
      <c r="B48" t="s">
        <v>16</v>
      </c>
      <c r="C48" t="s">
        <v>10</v>
      </c>
      <c r="D48">
        <v>20</v>
      </c>
      <c r="E48">
        <v>44537</v>
      </c>
      <c r="F48">
        <v>68900</v>
      </c>
      <c r="G48" t="s">
        <v>19</v>
      </c>
      <c r="H48" t="s">
        <v>124</v>
      </c>
    </row>
    <row r="49" spans="1:8" x14ac:dyDescent="0.35">
      <c r="A49" t="s">
        <v>67</v>
      </c>
      <c r="B49" t="s">
        <v>16</v>
      </c>
      <c r="C49" t="s">
        <v>24</v>
      </c>
      <c r="D49">
        <v>25</v>
      </c>
      <c r="E49">
        <v>44694</v>
      </c>
      <c r="F49">
        <v>80700</v>
      </c>
      <c r="G49" t="s">
        <v>11</v>
      </c>
      <c r="H49" t="s">
        <v>124</v>
      </c>
    </row>
    <row r="50" spans="1:8" x14ac:dyDescent="0.35">
      <c r="A50" t="s">
        <v>68</v>
      </c>
      <c r="B50" t="s">
        <v>9</v>
      </c>
      <c r="C50" t="s">
        <v>13</v>
      </c>
      <c r="D50">
        <v>19</v>
      </c>
      <c r="E50">
        <v>44277</v>
      </c>
      <c r="F50">
        <v>58960</v>
      </c>
      <c r="G50" t="s">
        <v>14</v>
      </c>
      <c r="H50" t="s">
        <v>124</v>
      </c>
    </row>
    <row r="51" spans="1:8" x14ac:dyDescent="0.35">
      <c r="A51" t="s">
        <v>69</v>
      </c>
      <c r="B51" t="s">
        <v>9</v>
      </c>
      <c r="C51" t="s">
        <v>24</v>
      </c>
      <c r="D51">
        <v>36</v>
      </c>
      <c r="E51">
        <v>44019</v>
      </c>
      <c r="F51">
        <v>118840</v>
      </c>
      <c r="G51" t="s">
        <v>14</v>
      </c>
      <c r="H51" t="s">
        <v>124</v>
      </c>
    </row>
    <row r="52" spans="1:8" x14ac:dyDescent="0.35">
      <c r="A52" t="s">
        <v>70</v>
      </c>
      <c r="B52" t="s">
        <v>9</v>
      </c>
      <c r="C52" t="s">
        <v>18</v>
      </c>
      <c r="D52">
        <v>28</v>
      </c>
      <c r="E52">
        <v>44041</v>
      </c>
      <c r="F52">
        <v>48170</v>
      </c>
      <c r="G52" t="s">
        <v>11</v>
      </c>
      <c r="H52" t="s">
        <v>124</v>
      </c>
    </row>
    <row r="53" spans="1:8" x14ac:dyDescent="0.35">
      <c r="A53" t="s">
        <v>71</v>
      </c>
      <c r="B53" t="s">
        <v>16</v>
      </c>
      <c r="C53" t="s">
        <v>27</v>
      </c>
      <c r="D53">
        <v>32</v>
      </c>
      <c r="E53">
        <v>44400</v>
      </c>
      <c r="F53">
        <v>45510</v>
      </c>
      <c r="G53" t="s">
        <v>14</v>
      </c>
      <c r="H53" t="s">
        <v>124</v>
      </c>
    </row>
    <row r="54" spans="1:8" x14ac:dyDescent="0.35">
      <c r="A54" t="s">
        <v>64</v>
      </c>
      <c r="B54" t="s">
        <v>9</v>
      </c>
      <c r="C54" t="s">
        <v>13</v>
      </c>
      <c r="D54">
        <v>34</v>
      </c>
      <c r="E54">
        <v>44703</v>
      </c>
      <c r="F54">
        <v>112650</v>
      </c>
      <c r="G54" t="s">
        <v>14</v>
      </c>
      <c r="H54" t="s">
        <v>124</v>
      </c>
    </row>
    <row r="55" spans="1:8" x14ac:dyDescent="0.35">
      <c r="A55" t="s">
        <v>72</v>
      </c>
      <c r="B55" t="s">
        <v>16</v>
      </c>
      <c r="C55" t="s">
        <v>13</v>
      </c>
      <c r="D55">
        <v>36</v>
      </c>
      <c r="E55">
        <v>44085</v>
      </c>
      <c r="F55">
        <v>114890</v>
      </c>
      <c r="G55" t="s">
        <v>14</v>
      </c>
      <c r="H55" t="s">
        <v>124</v>
      </c>
    </row>
    <row r="56" spans="1:8" x14ac:dyDescent="0.35">
      <c r="A56" t="s">
        <v>73</v>
      </c>
      <c r="B56" t="s">
        <v>9</v>
      </c>
      <c r="C56" t="s">
        <v>24</v>
      </c>
      <c r="D56">
        <v>30</v>
      </c>
      <c r="E56">
        <v>44850</v>
      </c>
      <c r="F56">
        <v>69710</v>
      </c>
      <c r="G56" t="s">
        <v>14</v>
      </c>
      <c r="H56" t="s">
        <v>124</v>
      </c>
    </row>
    <row r="57" spans="1:8" x14ac:dyDescent="0.35">
      <c r="A57" t="s">
        <v>74</v>
      </c>
      <c r="B57" t="s">
        <v>9</v>
      </c>
      <c r="C57" t="s">
        <v>18</v>
      </c>
      <c r="D57">
        <v>36</v>
      </c>
      <c r="E57">
        <v>44333</v>
      </c>
      <c r="F57">
        <v>71380</v>
      </c>
      <c r="G57" t="s">
        <v>14</v>
      </c>
      <c r="H57" t="s">
        <v>124</v>
      </c>
    </row>
    <row r="58" spans="1:8" x14ac:dyDescent="0.35">
      <c r="A58" t="s">
        <v>75</v>
      </c>
      <c r="B58" t="s">
        <v>16</v>
      </c>
      <c r="C58" t="s">
        <v>10</v>
      </c>
      <c r="D58">
        <v>38</v>
      </c>
      <c r="E58">
        <v>44377</v>
      </c>
      <c r="F58">
        <v>109160</v>
      </c>
      <c r="G58" t="s">
        <v>44</v>
      </c>
      <c r="H58" t="s">
        <v>124</v>
      </c>
    </row>
    <row r="59" spans="1:8" x14ac:dyDescent="0.35">
      <c r="A59" t="s">
        <v>76</v>
      </c>
      <c r="B59" t="s">
        <v>9</v>
      </c>
      <c r="C59" t="s">
        <v>13</v>
      </c>
      <c r="D59">
        <v>27</v>
      </c>
      <c r="E59">
        <v>44609</v>
      </c>
      <c r="F59">
        <v>113280</v>
      </c>
      <c r="G59" t="s">
        <v>50</v>
      </c>
      <c r="H59" t="s">
        <v>124</v>
      </c>
    </row>
    <row r="60" spans="1:8" x14ac:dyDescent="0.35">
      <c r="A60" t="s">
        <v>77</v>
      </c>
      <c r="B60" t="s">
        <v>9</v>
      </c>
      <c r="C60" t="s">
        <v>24</v>
      </c>
      <c r="D60">
        <v>30</v>
      </c>
      <c r="E60">
        <v>44273</v>
      </c>
      <c r="F60">
        <v>69120</v>
      </c>
      <c r="G60" t="s">
        <v>14</v>
      </c>
      <c r="H60" t="s">
        <v>124</v>
      </c>
    </row>
    <row r="61" spans="1:8" x14ac:dyDescent="0.35">
      <c r="A61" t="s">
        <v>78</v>
      </c>
      <c r="B61" t="s">
        <v>16</v>
      </c>
      <c r="C61" t="s">
        <v>27</v>
      </c>
      <c r="D61">
        <v>37</v>
      </c>
      <c r="E61">
        <v>44451</v>
      </c>
      <c r="F61">
        <v>118100</v>
      </c>
      <c r="G61" t="s">
        <v>14</v>
      </c>
      <c r="H61" t="s">
        <v>124</v>
      </c>
    </row>
    <row r="62" spans="1:8" x14ac:dyDescent="0.35">
      <c r="A62" t="s">
        <v>79</v>
      </c>
      <c r="B62" t="s">
        <v>16</v>
      </c>
      <c r="C62" t="s">
        <v>13</v>
      </c>
      <c r="D62">
        <v>22</v>
      </c>
      <c r="E62">
        <v>44450</v>
      </c>
      <c r="F62">
        <v>76900</v>
      </c>
      <c r="G62" t="s">
        <v>11</v>
      </c>
      <c r="H62" t="s">
        <v>124</v>
      </c>
    </row>
    <row r="63" spans="1:8" x14ac:dyDescent="0.35">
      <c r="A63" t="s">
        <v>80</v>
      </c>
      <c r="B63" t="s">
        <v>16</v>
      </c>
      <c r="C63" t="s">
        <v>24</v>
      </c>
      <c r="D63">
        <v>43</v>
      </c>
      <c r="E63">
        <v>45045</v>
      </c>
      <c r="F63">
        <v>114870</v>
      </c>
      <c r="G63" t="s">
        <v>14</v>
      </c>
      <c r="H63" t="s">
        <v>124</v>
      </c>
    </row>
    <row r="64" spans="1:8" x14ac:dyDescent="0.35">
      <c r="A64" t="s">
        <v>81</v>
      </c>
      <c r="C64" t="s">
        <v>24</v>
      </c>
      <c r="D64">
        <v>32</v>
      </c>
      <c r="E64">
        <v>44774</v>
      </c>
      <c r="F64">
        <v>91310</v>
      </c>
      <c r="G64" t="s">
        <v>14</v>
      </c>
      <c r="H64" t="s">
        <v>124</v>
      </c>
    </row>
    <row r="65" spans="1:8" x14ac:dyDescent="0.35">
      <c r="A65" t="s">
        <v>82</v>
      </c>
      <c r="B65" t="s">
        <v>16</v>
      </c>
      <c r="C65" t="s">
        <v>13</v>
      </c>
      <c r="D65">
        <v>28</v>
      </c>
      <c r="E65">
        <v>44486</v>
      </c>
      <c r="F65">
        <v>104770</v>
      </c>
      <c r="G65" t="s">
        <v>14</v>
      </c>
      <c r="H65" t="s">
        <v>124</v>
      </c>
    </row>
    <row r="66" spans="1:8" x14ac:dyDescent="0.35">
      <c r="A66" t="s">
        <v>83</v>
      </c>
      <c r="B66" t="s">
        <v>9</v>
      </c>
      <c r="C66" t="s">
        <v>10</v>
      </c>
      <c r="D66">
        <v>27</v>
      </c>
      <c r="E66">
        <v>44134</v>
      </c>
      <c r="F66">
        <v>54970</v>
      </c>
      <c r="G66" t="s">
        <v>14</v>
      </c>
      <c r="H66" t="s">
        <v>124</v>
      </c>
    </row>
    <row r="67" spans="1:8" x14ac:dyDescent="0.35">
      <c r="A67" t="s">
        <v>84</v>
      </c>
      <c r="C67" t="s">
        <v>24</v>
      </c>
      <c r="D67">
        <v>26</v>
      </c>
      <c r="E67">
        <v>44271</v>
      </c>
      <c r="F67">
        <v>90700</v>
      </c>
      <c r="G67" t="s">
        <v>11</v>
      </c>
      <c r="H67" t="s">
        <v>124</v>
      </c>
    </row>
    <row r="68" spans="1:8" x14ac:dyDescent="0.35">
      <c r="A68" t="s">
        <v>85</v>
      </c>
      <c r="B68" t="s">
        <v>16</v>
      </c>
      <c r="C68" t="s">
        <v>10</v>
      </c>
      <c r="D68">
        <v>38</v>
      </c>
      <c r="E68">
        <v>44329</v>
      </c>
      <c r="F68">
        <v>56870</v>
      </c>
      <c r="G68" t="s">
        <v>11</v>
      </c>
      <c r="H68" t="s">
        <v>124</v>
      </c>
    </row>
    <row r="69" spans="1:8" x14ac:dyDescent="0.35">
      <c r="A69" t="s">
        <v>86</v>
      </c>
      <c r="B69" t="s">
        <v>16</v>
      </c>
      <c r="C69" t="s">
        <v>10</v>
      </c>
      <c r="D69">
        <v>25</v>
      </c>
      <c r="E69">
        <v>44205</v>
      </c>
      <c r="F69">
        <v>92700</v>
      </c>
      <c r="G69" t="s">
        <v>14</v>
      </c>
      <c r="H69" t="s">
        <v>124</v>
      </c>
    </row>
    <row r="70" spans="1:8" x14ac:dyDescent="0.35">
      <c r="A70" t="s">
        <v>87</v>
      </c>
      <c r="B70" t="s">
        <v>16</v>
      </c>
      <c r="C70" t="s">
        <v>18</v>
      </c>
      <c r="D70">
        <v>21</v>
      </c>
      <c r="E70">
        <v>44317</v>
      </c>
      <c r="F70">
        <v>65920</v>
      </c>
      <c r="G70" t="s">
        <v>14</v>
      </c>
      <c r="H70" t="s">
        <v>124</v>
      </c>
    </row>
    <row r="71" spans="1:8" x14ac:dyDescent="0.35">
      <c r="A71" t="s">
        <v>88</v>
      </c>
      <c r="B71" t="s">
        <v>9</v>
      </c>
      <c r="C71" t="s">
        <v>13</v>
      </c>
      <c r="D71">
        <v>26</v>
      </c>
      <c r="E71">
        <v>44225</v>
      </c>
      <c r="F71">
        <v>47360</v>
      </c>
      <c r="G71" t="s">
        <v>14</v>
      </c>
      <c r="H71" t="s">
        <v>124</v>
      </c>
    </row>
    <row r="72" spans="1:8" x14ac:dyDescent="0.35">
      <c r="A72" t="s">
        <v>89</v>
      </c>
      <c r="B72" t="s">
        <v>9</v>
      </c>
      <c r="C72" t="s">
        <v>13</v>
      </c>
      <c r="D72">
        <v>30</v>
      </c>
      <c r="E72">
        <v>44666</v>
      </c>
      <c r="F72">
        <v>60570</v>
      </c>
      <c r="G72" t="s">
        <v>14</v>
      </c>
      <c r="H72" t="s">
        <v>124</v>
      </c>
    </row>
    <row r="73" spans="1:8" x14ac:dyDescent="0.35">
      <c r="A73" t="s">
        <v>90</v>
      </c>
      <c r="B73" t="s">
        <v>16</v>
      </c>
      <c r="C73" t="s">
        <v>13</v>
      </c>
      <c r="D73">
        <v>28</v>
      </c>
      <c r="E73">
        <v>44649</v>
      </c>
      <c r="F73">
        <v>104120</v>
      </c>
      <c r="G73" t="s">
        <v>14</v>
      </c>
      <c r="H73" t="s">
        <v>124</v>
      </c>
    </row>
    <row r="74" spans="1:8" x14ac:dyDescent="0.35">
      <c r="A74" t="s">
        <v>91</v>
      </c>
      <c r="B74" t="s">
        <v>9</v>
      </c>
      <c r="C74" t="s">
        <v>24</v>
      </c>
      <c r="D74">
        <v>37</v>
      </c>
      <c r="E74">
        <v>44338</v>
      </c>
      <c r="F74">
        <v>88050</v>
      </c>
      <c r="G74" t="s">
        <v>19</v>
      </c>
      <c r="H74" t="s">
        <v>124</v>
      </c>
    </row>
    <row r="75" spans="1:8" x14ac:dyDescent="0.35">
      <c r="A75" t="s">
        <v>92</v>
      </c>
      <c r="B75" t="s">
        <v>9</v>
      </c>
      <c r="C75" t="s">
        <v>24</v>
      </c>
      <c r="D75">
        <v>24</v>
      </c>
      <c r="E75">
        <v>44686</v>
      </c>
      <c r="F75">
        <v>100420</v>
      </c>
      <c r="G75" t="s">
        <v>14</v>
      </c>
      <c r="H75" t="s">
        <v>124</v>
      </c>
    </row>
    <row r="76" spans="1:8" x14ac:dyDescent="0.35">
      <c r="A76" t="s">
        <v>93</v>
      </c>
      <c r="B76" t="s">
        <v>16</v>
      </c>
      <c r="C76" t="s">
        <v>13</v>
      </c>
      <c r="D76">
        <v>30</v>
      </c>
      <c r="E76">
        <v>44850</v>
      </c>
      <c r="F76">
        <v>114180</v>
      </c>
      <c r="G76" t="s">
        <v>14</v>
      </c>
      <c r="H76" t="s">
        <v>124</v>
      </c>
    </row>
    <row r="77" spans="1:8" x14ac:dyDescent="0.35">
      <c r="A77" t="s">
        <v>94</v>
      </c>
      <c r="B77" t="s">
        <v>16</v>
      </c>
      <c r="C77" t="s">
        <v>24</v>
      </c>
      <c r="D77">
        <v>21</v>
      </c>
      <c r="E77">
        <v>44678</v>
      </c>
      <c r="F77">
        <v>33920</v>
      </c>
      <c r="G77" t="s">
        <v>14</v>
      </c>
      <c r="H77" t="s">
        <v>124</v>
      </c>
    </row>
    <row r="78" spans="1:8" x14ac:dyDescent="0.35">
      <c r="A78" t="s">
        <v>95</v>
      </c>
      <c r="B78" t="s">
        <v>9</v>
      </c>
      <c r="C78" t="s">
        <v>13</v>
      </c>
      <c r="D78">
        <v>23</v>
      </c>
      <c r="E78">
        <v>44440</v>
      </c>
      <c r="F78">
        <v>106460</v>
      </c>
      <c r="G78" t="s">
        <v>14</v>
      </c>
      <c r="H78" t="s">
        <v>124</v>
      </c>
    </row>
    <row r="79" spans="1:8" x14ac:dyDescent="0.35">
      <c r="A79" t="s">
        <v>96</v>
      </c>
      <c r="B79" t="s">
        <v>9</v>
      </c>
      <c r="C79" t="s">
        <v>13</v>
      </c>
      <c r="D79">
        <v>35</v>
      </c>
      <c r="E79">
        <v>44727</v>
      </c>
      <c r="F79">
        <v>40400</v>
      </c>
      <c r="G79" t="s">
        <v>14</v>
      </c>
      <c r="H79" t="s">
        <v>124</v>
      </c>
    </row>
    <row r="80" spans="1:8" x14ac:dyDescent="0.35">
      <c r="A80" t="s">
        <v>97</v>
      </c>
      <c r="B80" t="s">
        <v>9</v>
      </c>
      <c r="C80" t="s">
        <v>18</v>
      </c>
      <c r="D80">
        <v>27</v>
      </c>
      <c r="E80">
        <v>44236</v>
      </c>
      <c r="F80">
        <v>91650</v>
      </c>
      <c r="G80" t="s">
        <v>11</v>
      </c>
      <c r="H80" t="s">
        <v>124</v>
      </c>
    </row>
    <row r="81" spans="1:8" x14ac:dyDescent="0.35">
      <c r="A81" t="s">
        <v>98</v>
      </c>
      <c r="B81" t="s">
        <v>9</v>
      </c>
      <c r="C81" t="s">
        <v>10</v>
      </c>
      <c r="D81">
        <v>43</v>
      </c>
      <c r="E81">
        <v>44620</v>
      </c>
      <c r="F81">
        <v>36040</v>
      </c>
      <c r="G81" t="s">
        <v>14</v>
      </c>
      <c r="H81" t="s">
        <v>124</v>
      </c>
    </row>
    <row r="82" spans="1:8" x14ac:dyDescent="0.35">
      <c r="A82" t="s">
        <v>99</v>
      </c>
      <c r="B82" t="s">
        <v>16</v>
      </c>
      <c r="C82" t="s">
        <v>24</v>
      </c>
      <c r="D82">
        <v>40</v>
      </c>
      <c r="E82">
        <v>44381</v>
      </c>
      <c r="F82">
        <v>104410</v>
      </c>
      <c r="G82" t="s">
        <v>14</v>
      </c>
      <c r="H82" t="s">
        <v>124</v>
      </c>
    </row>
    <row r="83" spans="1:8" x14ac:dyDescent="0.35">
      <c r="A83" t="s">
        <v>100</v>
      </c>
      <c r="B83" t="s">
        <v>9</v>
      </c>
      <c r="C83" t="s">
        <v>18</v>
      </c>
      <c r="D83">
        <v>30</v>
      </c>
      <c r="E83">
        <v>44606</v>
      </c>
      <c r="F83">
        <v>96800</v>
      </c>
      <c r="G83" t="s">
        <v>14</v>
      </c>
      <c r="H83" t="s">
        <v>124</v>
      </c>
    </row>
    <row r="84" spans="1:8" x14ac:dyDescent="0.35">
      <c r="A84" t="s">
        <v>101</v>
      </c>
      <c r="B84" t="s">
        <v>16</v>
      </c>
      <c r="C84" t="s">
        <v>18</v>
      </c>
      <c r="D84">
        <v>34</v>
      </c>
      <c r="E84">
        <v>44459</v>
      </c>
      <c r="F84">
        <v>85000</v>
      </c>
      <c r="G84" t="s">
        <v>14</v>
      </c>
      <c r="H84" t="s">
        <v>124</v>
      </c>
    </row>
    <row r="85" spans="1:8" x14ac:dyDescent="0.35">
      <c r="A85" t="s">
        <v>102</v>
      </c>
      <c r="B85" t="s">
        <v>9</v>
      </c>
      <c r="C85" t="s">
        <v>10</v>
      </c>
      <c r="D85">
        <v>28</v>
      </c>
      <c r="E85">
        <v>44820</v>
      </c>
      <c r="F85">
        <v>43510</v>
      </c>
      <c r="G85" t="s">
        <v>50</v>
      </c>
      <c r="H85" t="s">
        <v>124</v>
      </c>
    </row>
    <row r="86" spans="1:8" x14ac:dyDescent="0.35">
      <c r="A86" t="s">
        <v>103</v>
      </c>
      <c r="B86" t="s">
        <v>9</v>
      </c>
      <c r="C86" t="s">
        <v>18</v>
      </c>
      <c r="D86">
        <v>33</v>
      </c>
      <c r="E86">
        <v>44243</v>
      </c>
      <c r="F86">
        <v>59430</v>
      </c>
      <c r="G86" t="s">
        <v>14</v>
      </c>
      <c r="H86" t="s">
        <v>124</v>
      </c>
    </row>
    <row r="87" spans="1:8" x14ac:dyDescent="0.35">
      <c r="A87" t="s">
        <v>104</v>
      </c>
      <c r="B87" t="s">
        <v>16</v>
      </c>
      <c r="C87" t="s">
        <v>18</v>
      </c>
      <c r="D87">
        <v>33</v>
      </c>
      <c r="E87">
        <v>44067</v>
      </c>
      <c r="F87">
        <v>65360</v>
      </c>
      <c r="G87" t="s">
        <v>14</v>
      </c>
      <c r="H87" t="s">
        <v>124</v>
      </c>
    </row>
    <row r="88" spans="1:8" x14ac:dyDescent="0.35">
      <c r="A88" t="s">
        <v>105</v>
      </c>
      <c r="B88" t="s">
        <v>16</v>
      </c>
      <c r="C88" t="s">
        <v>13</v>
      </c>
      <c r="D88">
        <v>32</v>
      </c>
      <c r="E88">
        <v>44611</v>
      </c>
      <c r="F88">
        <v>41570</v>
      </c>
      <c r="G88" t="s">
        <v>14</v>
      </c>
      <c r="H88" t="s">
        <v>124</v>
      </c>
    </row>
    <row r="89" spans="1:8" x14ac:dyDescent="0.35">
      <c r="A89" t="s">
        <v>106</v>
      </c>
      <c r="B89" t="s">
        <v>16</v>
      </c>
      <c r="C89" t="s">
        <v>24</v>
      </c>
      <c r="D89">
        <v>33</v>
      </c>
      <c r="E89">
        <v>44312</v>
      </c>
      <c r="F89">
        <v>75280</v>
      </c>
      <c r="G89" t="s">
        <v>14</v>
      </c>
      <c r="H89" t="s">
        <v>124</v>
      </c>
    </row>
    <row r="90" spans="1:8" x14ac:dyDescent="0.35">
      <c r="A90" t="s">
        <v>107</v>
      </c>
      <c r="B90" t="s">
        <v>9</v>
      </c>
      <c r="C90" t="s">
        <v>10</v>
      </c>
      <c r="D90">
        <v>33</v>
      </c>
      <c r="E90">
        <v>44385</v>
      </c>
      <c r="F90">
        <v>74550</v>
      </c>
      <c r="G90" t="s">
        <v>14</v>
      </c>
      <c r="H90" t="s">
        <v>124</v>
      </c>
    </row>
    <row r="91" spans="1:8" x14ac:dyDescent="0.35">
      <c r="A91" t="s">
        <v>108</v>
      </c>
      <c r="B91" t="s">
        <v>9</v>
      </c>
      <c r="C91" t="s">
        <v>13</v>
      </c>
      <c r="D91">
        <v>30</v>
      </c>
      <c r="E91">
        <v>44701</v>
      </c>
      <c r="F91">
        <v>67950</v>
      </c>
      <c r="G91" t="s">
        <v>14</v>
      </c>
      <c r="H91" t="s">
        <v>124</v>
      </c>
    </row>
    <row r="92" spans="1:8" x14ac:dyDescent="0.35">
      <c r="A92" t="s">
        <v>109</v>
      </c>
      <c r="B92" t="s">
        <v>9</v>
      </c>
      <c r="C92" t="s">
        <v>18</v>
      </c>
      <c r="D92">
        <v>42</v>
      </c>
      <c r="E92">
        <v>44731</v>
      </c>
      <c r="F92">
        <v>70270</v>
      </c>
      <c r="G92" t="s">
        <v>19</v>
      </c>
      <c r="H92" t="s">
        <v>124</v>
      </c>
    </row>
    <row r="93" spans="1:8" x14ac:dyDescent="0.35">
      <c r="A93" t="s">
        <v>110</v>
      </c>
      <c r="B93" t="s">
        <v>9</v>
      </c>
      <c r="C93" t="s">
        <v>13</v>
      </c>
      <c r="D93">
        <v>26</v>
      </c>
      <c r="E93">
        <v>44411</v>
      </c>
      <c r="F93">
        <v>53540</v>
      </c>
      <c r="G93" t="s">
        <v>14</v>
      </c>
      <c r="H93" t="s">
        <v>124</v>
      </c>
    </row>
    <row r="94" spans="1:8" x14ac:dyDescent="0.35">
      <c r="A94" t="s">
        <v>8</v>
      </c>
      <c r="B94" t="s">
        <v>9</v>
      </c>
      <c r="C94" t="s">
        <v>10</v>
      </c>
      <c r="D94">
        <v>22</v>
      </c>
      <c r="E94">
        <v>44446</v>
      </c>
      <c r="F94">
        <v>112780</v>
      </c>
      <c r="G94" t="s">
        <v>11</v>
      </c>
      <c r="H94" t="s">
        <v>124</v>
      </c>
    </row>
    <row r="95" spans="1:8" x14ac:dyDescent="0.35">
      <c r="A95" t="s">
        <v>12</v>
      </c>
      <c r="B95" t="s">
        <v>9</v>
      </c>
      <c r="C95" t="s">
        <v>13</v>
      </c>
      <c r="D95">
        <v>46</v>
      </c>
      <c r="E95">
        <v>44758</v>
      </c>
      <c r="F95">
        <v>70610</v>
      </c>
      <c r="G95" t="s">
        <v>14</v>
      </c>
      <c r="H95" t="s">
        <v>124</v>
      </c>
    </row>
    <row r="96" spans="1:8" x14ac:dyDescent="0.35">
      <c r="A96" t="s">
        <v>15</v>
      </c>
      <c r="B96" t="s">
        <v>16</v>
      </c>
      <c r="C96" t="s">
        <v>10</v>
      </c>
      <c r="D96">
        <v>28</v>
      </c>
      <c r="E96">
        <v>44357</v>
      </c>
      <c r="F96">
        <v>53240</v>
      </c>
      <c r="G96" t="s">
        <v>14</v>
      </c>
      <c r="H96" t="s">
        <v>124</v>
      </c>
    </row>
    <row r="97" spans="1:8" x14ac:dyDescent="0.35">
      <c r="A97" t="s">
        <v>17</v>
      </c>
      <c r="C97" t="s">
        <v>18</v>
      </c>
      <c r="D97">
        <v>37</v>
      </c>
      <c r="E97">
        <v>44146</v>
      </c>
      <c r="F97">
        <v>115440</v>
      </c>
      <c r="G97" t="s">
        <v>19</v>
      </c>
      <c r="H97" t="s">
        <v>124</v>
      </c>
    </row>
    <row r="98" spans="1:8" x14ac:dyDescent="0.35">
      <c r="A98" t="s">
        <v>20</v>
      </c>
      <c r="B98" t="s">
        <v>9</v>
      </c>
      <c r="C98" t="s">
        <v>10</v>
      </c>
      <c r="D98">
        <v>32</v>
      </c>
      <c r="E98">
        <v>44465</v>
      </c>
      <c r="F98">
        <v>53540</v>
      </c>
      <c r="G98" t="s">
        <v>14</v>
      </c>
      <c r="H98" t="s">
        <v>124</v>
      </c>
    </row>
    <row r="99" spans="1:8" x14ac:dyDescent="0.35">
      <c r="A99" t="s">
        <v>21</v>
      </c>
      <c r="B99" t="s">
        <v>16</v>
      </c>
      <c r="C99" t="s">
        <v>13</v>
      </c>
      <c r="D99">
        <v>30</v>
      </c>
      <c r="E99">
        <v>44861</v>
      </c>
      <c r="F99">
        <v>112570</v>
      </c>
      <c r="G99" t="s">
        <v>14</v>
      </c>
      <c r="H99" t="s">
        <v>124</v>
      </c>
    </row>
    <row r="100" spans="1:8" x14ac:dyDescent="0.35">
      <c r="A100" t="s">
        <v>22</v>
      </c>
      <c r="B100" t="s">
        <v>9</v>
      </c>
      <c r="C100" t="s">
        <v>13</v>
      </c>
      <c r="D100">
        <v>33</v>
      </c>
      <c r="E100">
        <v>44701</v>
      </c>
      <c r="F100">
        <v>48530</v>
      </c>
      <c r="G100" t="s">
        <v>11</v>
      </c>
      <c r="H100" t="s">
        <v>124</v>
      </c>
    </row>
    <row r="101" spans="1:8" x14ac:dyDescent="0.35">
      <c r="A101" t="s">
        <v>23</v>
      </c>
      <c r="B101" t="s">
        <v>16</v>
      </c>
      <c r="C101" t="s">
        <v>24</v>
      </c>
      <c r="D101">
        <v>24</v>
      </c>
      <c r="E101">
        <v>44148</v>
      </c>
      <c r="F101">
        <v>62780</v>
      </c>
      <c r="G101" t="s">
        <v>14</v>
      </c>
      <c r="H101" t="s">
        <v>124</v>
      </c>
    </row>
    <row r="102" spans="1:8" x14ac:dyDescent="0.35">
      <c r="A102" t="s">
        <v>111</v>
      </c>
      <c r="F102">
        <v>77472.100000000006</v>
      </c>
      <c r="G102">
        <v>100</v>
      </c>
      <c r="H102" t="s">
        <v>124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909C-B0AA-4D7B-BCD7-B9FC34F1EFDC}">
  <dimension ref="A1:H113"/>
  <sheetViews>
    <sheetView workbookViewId="0"/>
  </sheetViews>
  <sheetFormatPr defaultRowHeight="14.5" x14ac:dyDescent="0.35"/>
  <cols>
    <col min="1" max="1" width="28.1796875" bestFit="1" customWidth="1"/>
    <col min="2" max="2" width="9.26953125" bestFit="1" customWidth="1"/>
    <col min="3" max="3" width="6.1796875" bestFit="1" customWidth="1"/>
    <col min="4" max="4" width="13.1796875" bestFit="1" customWidth="1"/>
    <col min="5" max="5" width="14.54296875" bestFit="1" customWidth="1"/>
    <col min="6" max="6" width="13.453125" bestFit="1" customWidth="1"/>
    <col min="7" max="7" width="8.1796875" bestFit="1" customWidth="1"/>
    <col min="8" max="8" width="7.26953125" bestFit="1" customWidth="1"/>
  </cols>
  <sheetData>
    <row r="1" spans="1:8" x14ac:dyDescent="0.35">
      <c r="A1" t="s">
        <v>1</v>
      </c>
      <c r="B1" t="s">
        <v>2</v>
      </c>
      <c r="C1" t="s">
        <v>4</v>
      </c>
      <c r="D1" t="s">
        <v>7</v>
      </c>
      <c r="E1" t="s">
        <v>5</v>
      </c>
      <c r="F1" t="s">
        <v>3</v>
      </c>
      <c r="G1" t="s">
        <v>6</v>
      </c>
      <c r="H1" t="s">
        <v>122</v>
      </c>
    </row>
    <row r="2" spans="1:8" x14ac:dyDescent="0.35">
      <c r="A2" t="s">
        <v>221</v>
      </c>
      <c r="B2" t="s">
        <v>9</v>
      </c>
      <c r="C2">
        <v>20</v>
      </c>
      <c r="D2" t="s">
        <v>14</v>
      </c>
      <c r="E2" s="5">
        <v>44122</v>
      </c>
      <c r="F2" t="s">
        <v>24</v>
      </c>
      <c r="G2">
        <v>112650</v>
      </c>
      <c r="H2" t="s">
        <v>122</v>
      </c>
    </row>
    <row r="3" spans="1:8" x14ac:dyDescent="0.35">
      <c r="A3" t="s">
        <v>139</v>
      </c>
      <c r="B3" t="s">
        <v>16</v>
      </c>
      <c r="C3">
        <v>32</v>
      </c>
      <c r="D3" t="s">
        <v>11</v>
      </c>
      <c r="E3" s="5">
        <v>44293</v>
      </c>
      <c r="F3" t="s">
        <v>24</v>
      </c>
      <c r="G3">
        <v>43840</v>
      </c>
      <c r="H3" t="s">
        <v>122</v>
      </c>
    </row>
    <row r="4" spans="1:8" x14ac:dyDescent="0.35">
      <c r="A4" t="s">
        <v>211</v>
      </c>
      <c r="B4" t="s">
        <v>9</v>
      </c>
      <c r="C4">
        <v>31</v>
      </c>
      <c r="D4" t="s">
        <v>14</v>
      </c>
      <c r="E4" s="5">
        <v>44663</v>
      </c>
      <c r="F4" t="s">
        <v>13</v>
      </c>
      <c r="G4">
        <v>103550</v>
      </c>
      <c r="H4" t="s">
        <v>122</v>
      </c>
    </row>
    <row r="5" spans="1:8" x14ac:dyDescent="0.35">
      <c r="A5" t="s">
        <v>144</v>
      </c>
      <c r="B5" t="s">
        <v>16</v>
      </c>
      <c r="C5">
        <v>32</v>
      </c>
      <c r="D5" t="s">
        <v>14</v>
      </c>
      <c r="E5" s="5">
        <v>44339</v>
      </c>
      <c r="F5" t="s">
        <v>27</v>
      </c>
      <c r="G5">
        <v>45510</v>
      </c>
      <c r="H5" t="s">
        <v>122</v>
      </c>
    </row>
    <row r="6" spans="1:8" x14ac:dyDescent="0.35">
      <c r="A6" t="s">
        <v>228</v>
      </c>
      <c r="C6">
        <v>37</v>
      </c>
      <c r="D6" t="s">
        <v>19</v>
      </c>
      <c r="E6" s="5">
        <v>44085</v>
      </c>
      <c r="F6" t="s">
        <v>18</v>
      </c>
      <c r="G6">
        <v>115440</v>
      </c>
      <c r="H6" t="s">
        <v>122</v>
      </c>
    </row>
    <row r="7" spans="1:8" x14ac:dyDescent="0.35">
      <c r="A7" t="s">
        <v>162</v>
      </c>
      <c r="B7" t="s">
        <v>16</v>
      </c>
      <c r="C7">
        <v>38</v>
      </c>
      <c r="D7" t="s">
        <v>11</v>
      </c>
      <c r="E7" s="5">
        <v>44268</v>
      </c>
      <c r="F7" t="s">
        <v>10</v>
      </c>
      <c r="G7">
        <v>56870</v>
      </c>
      <c r="H7" t="s">
        <v>122</v>
      </c>
    </row>
    <row r="8" spans="1:8" x14ac:dyDescent="0.35">
      <c r="A8" t="s">
        <v>205</v>
      </c>
      <c r="B8" t="s">
        <v>16</v>
      </c>
      <c r="C8">
        <v>25</v>
      </c>
      <c r="D8" t="s">
        <v>14</v>
      </c>
      <c r="E8" s="5">
        <v>44144</v>
      </c>
      <c r="F8" t="s">
        <v>10</v>
      </c>
      <c r="G8">
        <v>92700</v>
      </c>
      <c r="H8" t="s">
        <v>122</v>
      </c>
    </row>
    <row r="9" spans="1:8" x14ac:dyDescent="0.35">
      <c r="A9" t="s">
        <v>202</v>
      </c>
      <c r="C9">
        <v>32</v>
      </c>
      <c r="D9" t="s">
        <v>14</v>
      </c>
      <c r="E9" s="5">
        <v>44713</v>
      </c>
      <c r="F9" t="s">
        <v>24</v>
      </c>
      <c r="G9">
        <v>91310</v>
      </c>
      <c r="H9" t="s">
        <v>122</v>
      </c>
    </row>
    <row r="10" spans="1:8" x14ac:dyDescent="0.35">
      <c r="A10" t="s">
        <v>185</v>
      </c>
      <c r="B10" t="s">
        <v>9</v>
      </c>
      <c r="C10">
        <v>33</v>
      </c>
      <c r="D10" t="s">
        <v>14</v>
      </c>
      <c r="E10" s="5">
        <v>44324</v>
      </c>
      <c r="F10" t="s">
        <v>10</v>
      </c>
      <c r="G10">
        <v>74550</v>
      </c>
      <c r="H10" t="s">
        <v>122</v>
      </c>
    </row>
    <row r="11" spans="1:8" x14ac:dyDescent="0.35">
      <c r="A11" t="s">
        <v>218</v>
      </c>
      <c r="B11" t="s">
        <v>9</v>
      </c>
      <c r="C11">
        <v>25</v>
      </c>
      <c r="D11" t="s">
        <v>11</v>
      </c>
      <c r="E11" s="5">
        <v>44665</v>
      </c>
      <c r="F11" t="s">
        <v>13</v>
      </c>
      <c r="G11">
        <v>109190</v>
      </c>
      <c r="H11" t="s">
        <v>122</v>
      </c>
    </row>
    <row r="12" spans="1:8" x14ac:dyDescent="0.35">
      <c r="A12" t="s">
        <v>213</v>
      </c>
      <c r="B12" t="s">
        <v>16</v>
      </c>
      <c r="C12">
        <v>40</v>
      </c>
      <c r="D12" t="s">
        <v>14</v>
      </c>
      <c r="E12" s="5">
        <v>44320</v>
      </c>
      <c r="F12" t="s">
        <v>24</v>
      </c>
      <c r="G12">
        <v>104410</v>
      </c>
      <c r="H12" t="s">
        <v>122</v>
      </c>
    </row>
    <row r="13" spans="1:8" x14ac:dyDescent="0.35">
      <c r="A13" t="s">
        <v>207</v>
      </c>
      <c r="B13" t="s">
        <v>9</v>
      </c>
      <c r="C13">
        <v>30</v>
      </c>
      <c r="D13" t="s">
        <v>14</v>
      </c>
      <c r="E13" s="5">
        <v>44544</v>
      </c>
      <c r="F13" t="s">
        <v>18</v>
      </c>
      <c r="G13">
        <v>96800</v>
      </c>
      <c r="H13" t="s">
        <v>122</v>
      </c>
    </row>
    <row r="14" spans="1:8" x14ac:dyDescent="0.35">
      <c r="A14" t="s">
        <v>150</v>
      </c>
      <c r="B14" t="s">
        <v>9</v>
      </c>
      <c r="C14">
        <v>28</v>
      </c>
      <c r="D14" t="s">
        <v>11</v>
      </c>
      <c r="E14" s="5">
        <v>43980</v>
      </c>
      <c r="F14" t="s">
        <v>18</v>
      </c>
      <c r="G14">
        <v>48170</v>
      </c>
      <c r="H14" t="s">
        <v>122</v>
      </c>
    </row>
    <row r="15" spans="1:8" x14ac:dyDescent="0.35">
      <c r="A15" t="s">
        <v>132</v>
      </c>
      <c r="B15" t="s">
        <v>9</v>
      </c>
      <c r="C15">
        <v>21</v>
      </c>
      <c r="D15" t="s">
        <v>14</v>
      </c>
      <c r="E15" s="5">
        <v>44042</v>
      </c>
      <c r="F15" t="s">
        <v>13</v>
      </c>
      <c r="G15">
        <v>37920</v>
      </c>
      <c r="H15" t="s">
        <v>122</v>
      </c>
    </row>
    <row r="16" spans="1:8" x14ac:dyDescent="0.35">
      <c r="A16" t="s">
        <v>222</v>
      </c>
      <c r="B16" t="s">
        <v>9</v>
      </c>
      <c r="C16">
        <v>34</v>
      </c>
      <c r="D16" t="s">
        <v>14</v>
      </c>
      <c r="E16" s="5">
        <v>44642</v>
      </c>
      <c r="F16" t="s">
        <v>13</v>
      </c>
      <c r="G16">
        <v>112650</v>
      </c>
      <c r="H16" t="s">
        <v>122</v>
      </c>
    </row>
    <row r="17" spans="1:8" x14ac:dyDescent="0.35">
      <c r="A17" t="s">
        <v>155</v>
      </c>
      <c r="B17" t="s">
        <v>16</v>
      </c>
      <c r="C17">
        <v>34</v>
      </c>
      <c r="D17" t="s">
        <v>19</v>
      </c>
      <c r="E17" s="5">
        <v>44660</v>
      </c>
      <c r="F17" t="s">
        <v>10</v>
      </c>
      <c r="G17">
        <v>49630</v>
      </c>
      <c r="H17" t="s">
        <v>122</v>
      </c>
    </row>
    <row r="18" spans="1:8" x14ac:dyDescent="0.35">
      <c r="A18" t="s">
        <v>231</v>
      </c>
      <c r="B18" t="s">
        <v>9</v>
      </c>
      <c r="C18">
        <v>36</v>
      </c>
      <c r="D18" t="s">
        <v>14</v>
      </c>
      <c r="E18" s="5">
        <v>43958</v>
      </c>
      <c r="F18" t="s">
        <v>24</v>
      </c>
      <c r="G18">
        <v>118840</v>
      </c>
      <c r="H18" t="s">
        <v>122</v>
      </c>
    </row>
    <row r="19" spans="1:8" x14ac:dyDescent="0.35">
      <c r="A19" t="s">
        <v>181</v>
      </c>
      <c r="B19" t="s">
        <v>9</v>
      </c>
      <c r="C19">
        <v>30</v>
      </c>
      <c r="D19" t="s">
        <v>14</v>
      </c>
      <c r="E19" s="5">
        <v>44789</v>
      </c>
      <c r="F19" t="s">
        <v>24</v>
      </c>
      <c r="G19">
        <v>69710</v>
      </c>
      <c r="H19" t="s">
        <v>122</v>
      </c>
    </row>
    <row r="20" spans="1:8" x14ac:dyDescent="0.35">
      <c r="A20" t="s">
        <v>194</v>
      </c>
      <c r="B20" t="s">
        <v>9</v>
      </c>
      <c r="C20">
        <v>20</v>
      </c>
      <c r="D20" t="s">
        <v>14</v>
      </c>
      <c r="E20" s="5">
        <v>44683</v>
      </c>
      <c r="F20" t="s">
        <v>13</v>
      </c>
      <c r="G20">
        <v>79570</v>
      </c>
      <c r="H20" t="s">
        <v>122</v>
      </c>
    </row>
    <row r="21" spans="1:8" x14ac:dyDescent="0.35">
      <c r="A21" t="s">
        <v>191</v>
      </c>
      <c r="B21" t="s">
        <v>16</v>
      </c>
      <c r="C21">
        <v>22</v>
      </c>
      <c r="D21" t="s">
        <v>11</v>
      </c>
      <c r="E21" s="5">
        <v>44388</v>
      </c>
      <c r="F21" t="s">
        <v>13</v>
      </c>
      <c r="G21">
        <v>76900</v>
      </c>
      <c r="H21" t="s">
        <v>122</v>
      </c>
    </row>
    <row r="22" spans="1:8" x14ac:dyDescent="0.35">
      <c r="A22" t="s">
        <v>161</v>
      </c>
      <c r="B22" t="s">
        <v>9</v>
      </c>
      <c r="C22">
        <v>27</v>
      </c>
      <c r="D22" t="s">
        <v>14</v>
      </c>
      <c r="E22" s="5">
        <v>44073</v>
      </c>
      <c r="F22" t="s">
        <v>10</v>
      </c>
      <c r="G22">
        <v>54970</v>
      </c>
      <c r="H22" t="s">
        <v>122</v>
      </c>
    </row>
    <row r="23" spans="1:8" x14ac:dyDescent="0.35">
      <c r="A23" t="s">
        <v>200</v>
      </c>
      <c r="B23" t="s">
        <v>9</v>
      </c>
      <c r="C23">
        <v>37</v>
      </c>
      <c r="D23" t="s">
        <v>19</v>
      </c>
      <c r="E23" s="5">
        <v>44277</v>
      </c>
      <c r="F23" t="s">
        <v>24</v>
      </c>
      <c r="G23">
        <v>88050</v>
      </c>
      <c r="H23" t="s">
        <v>122</v>
      </c>
    </row>
    <row r="24" spans="1:8" x14ac:dyDescent="0.35">
      <c r="A24" t="s">
        <v>129</v>
      </c>
      <c r="B24" t="s">
        <v>9</v>
      </c>
      <c r="C24">
        <v>43</v>
      </c>
      <c r="D24" t="s">
        <v>14</v>
      </c>
      <c r="E24" s="5">
        <v>44558</v>
      </c>
      <c r="F24" t="s">
        <v>10</v>
      </c>
      <c r="G24">
        <v>36040</v>
      </c>
      <c r="H24" t="s">
        <v>122</v>
      </c>
    </row>
    <row r="25" spans="1:8" x14ac:dyDescent="0.35">
      <c r="A25" t="s">
        <v>186</v>
      </c>
      <c r="B25" t="s">
        <v>16</v>
      </c>
      <c r="C25">
        <v>42</v>
      </c>
      <c r="D25" t="s">
        <v>44</v>
      </c>
      <c r="E25" s="5">
        <v>44718</v>
      </c>
      <c r="F25" t="s">
        <v>13</v>
      </c>
      <c r="G25">
        <v>75000</v>
      </c>
      <c r="H25" t="s">
        <v>122</v>
      </c>
    </row>
    <row r="26" spans="1:8" x14ac:dyDescent="0.35">
      <c r="A26" t="s">
        <v>133</v>
      </c>
      <c r="B26" t="s">
        <v>9</v>
      </c>
      <c r="C26">
        <v>35</v>
      </c>
      <c r="D26" t="s">
        <v>14</v>
      </c>
      <c r="E26" s="5">
        <v>44666</v>
      </c>
      <c r="F26" t="s">
        <v>13</v>
      </c>
      <c r="G26">
        <v>40400</v>
      </c>
      <c r="H26" t="s">
        <v>122</v>
      </c>
    </row>
    <row r="27" spans="1:8" x14ac:dyDescent="0.35">
      <c r="A27" t="s">
        <v>210</v>
      </c>
      <c r="B27" t="s">
        <v>9</v>
      </c>
      <c r="C27">
        <v>24</v>
      </c>
      <c r="D27" t="s">
        <v>14</v>
      </c>
      <c r="E27" s="5">
        <v>44625</v>
      </c>
      <c r="F27" t="s">
        <v>24</v>
      </c>
      <c r="G27">
        <v>100420</v>
      </c>
      <c r="H27" t="s">
        <v>122</v>
      </c>
    </row>
    <row r="28" spans="1:8" x14ac:dyDescent="0.35">
      <c r="A28" t="s">
        <v>164</v>
      </c>
      <c r="B28" t="s">
        <v>16</v>
      </c>
      <c r="C28">
        <v>31</v>
      </c>
      <c r="D28" t="s">
        <v>14</v>
      </c>
      <c r="E28" s="5">
        <v>44604</v>
      </c>
      <c r="F28" t="s">
        <v>24</v>
      </c>
      <c r="G28">
        <v>58100</v>
      </c>
      <c r="H28" t="s">
        <v>122</v>
      </c>
    </row>
    <row r="29" spans="1:8" x14ac:dyDescent="0.35">
      <c r="A29" t="s">
        <v>226</v>
      </c>
      <c r="B29" t="s">
        <v>16</v>
      </c>
      <c r="C29">
        <v>44</v>
      </c>
      <c r="D29" t="s">
        <v>14</v>
      </c>
      <c r="E29" s="5">
        <v>44985</v>
      </c>
      <c r="F29" t="s">
        <v>24</v>
      </c>
      <c r="G29">
        <v>114870</v>
      </c>
      <c r="H29" t="s">
        <v>122</v>
      </c>
    </row>
    <row r="30" spans="1:8" x14ac:dyDescent="0.35">
      <c r="A30" t="s">
        <v>135</v>
      </c>
      <c r="B30" t="s">
        <v>16</v>
      </c>
      <c r="C30">
        <v>32</v>
      </c>
      <c r="D30" t="s">
        <v>14</v>
      </c>
      <c r="E30" s="5">
        <v>44549</v>
      </c>
      <c r="F30" t="s">
        <v>13</v>
      </c>
      <c r="G30">
        <v>41570</v>
      </c>
      <c r="H30" t="s">
        <v>122</v>
      </c>
    </row>
    <row r="31" spans="1:8" x14ac:dyDescent="0.35">
      <c r="A31" t="s">
        <v>220</v>
      </c>
      <c r="B31" t="s">
        <v>16</v>
      </c>
      <c r="C31">
        <v>30</v>
      </c>
      <c r="D31" t="s">
        <v>14</v>
      </c>
      <c r="E31" s="5">
        <v>44800</v>
      </c>
      <c r="F31" t="s">
        <v>13</v>
      </c>
      <c r="G31">
        <v>112570</v>
      </c>
      <c r="H31" t="s">
        <v>122</v>
      </c>
    </row>
    <row r="32" spans="1:8" x14ac:dyDescent="0.35">
      <c r="A32" t="s">
        <v>147</v>
      </c>
      <c r="B32" t="s">
        <v>9</v>
      </c>
      <c r="C32">
        <v>26</v>
      </c>
      <c r="D32" t="s">
        <v>14</v>
      </c>
      <c r="E32" s="5">
        <v>44164</v>
      </c>
      <c r="F32" t="s">
        <v>13</v>
      </c>
      <c r="G32">
        <v>47360</v>
      </c>
      <c r="H32" t="s">
        <v>122</v>
      </c>
    </row>
    <row r="33" spans="1:8" x14ac:dyDescent="0.35">
      <c r="A33" t="s">
        <v>175</v>
      </c>
      <c r="B33" t="s">
        <v>16</v>
      </c>
      <c r="C33">
        <v>21</v>
      </c>
      <c r="D33" t="s">
        <v>14</v>
      </c>
      <c r="E33" s="5">
        <v>44256</v>
      </c>
      <c r="F33" t="s">
        <v>18</v>
      </c>
      <c r="G33">
        <v>65920</v>
      </c>
      <c r="H33" t="s">
        <v>122</v>
      </c>
    </row>
    <row r="34" spans="1:8" x14ac:dyDescent="0.35">
      <c r="A34" t="s">
        <v>209</v>
      </c>
      <c r="B34" t="s">
        <v>16</v>
      </c>
      <c r="C34">
        <v>28</v>
      </c>
      <c r="D34" t="s">
        <v>14</v>
      </c>
      <c r="E34" s="5">
        <v>44571</v>
      </c>
      <c r="F34" t="s">
        <v>13</v>
      </c>
      <c r="G34">
        <v>99970</v>
      </c>
      <c r="H34" t="s">
        <v>122</v>
      </c>
    </row>
    <row r="35" spans="1:8" x14ac:dyDescent="0.35">
      <c r="A35" t="s">
        <v>195</v>
      </c>
      <c r="B35" t="s">
        <v>16</v>
      </c>
      <c r="C35">
        <v>25</v>
      </c>
      <c r="D35" t="s">
        <v>11</v>
      </c>
      <c r="E35" s="5">
        <v>44633</v>
      </c>
      <c r="F35" t="s">
        <v>24</v>
      </c>
      <c r="G35">
        <v>80700</v>
      </c>
      <c r="H35" t="s">
        <v>122</v>
      </c>
    </row>
    <row r="36" spans="1:8" x14ac:dyDescent="0.35">
      <c r="A36" t="s">
        <v>156</v>
      </c>
      <c r="B36" t="s">
        <v>9</v>
      </c>
      <c r="C36">
        <v>24</v>
      </c>
      <c r="D36" t="s">
        <v>19</v>
      </c>
      <c r="E36" s="5">
        <v>44375</v>
      </c>
      <c r="F36" t="s">
        <v>18</v>
      </c>
      <c r="G36">
        <v>52610</v>
      </c>
      <c r="H36" t="s">
        <v>122</v>
      </c>
    </row>
    <row r="37" spans="1:8" x14ac:dyDescent="0.35">
      <c r="A37" t="s">
        <v>219</v>
      </c>
      <c r="B37" t="s">
        <v>9</v>
      </c>
      <c r="C37">
        <v>29</v>
      </c>
      <c r="D37" t="s">
        <v>19</v>
      </c>
      <c r="E37" s="5">
        <v>44119</v>
      </c>
      <c r="F37" t="s">
        <v>24</v>
      </c>
      <c r="G37">
        <v>112110</v>
      </c>
      <c r="H37" t="s">
        <v>122</v>
      </c>
    </row>
    <row r="38" spans="1:8" x14ac:dyDescent="0.35">
      <c r="A38" t="s">
        <v>232</v>
      </c>
      <c r="B38" t="s">
        <v>16</v>
      </c>
      <c r="C38">
        <v>27</v>
      </c>
      <c r="D38" t="s">
        <v>14</v>
      </c>
      <c r="E38" s="5">
        <v>44061</v>
      </c>
      <c r="F38" t="s">
        <v>27</v>
      </c>
      <c r="G38">
        <v>119110</v>
      </c>
      <c r="H38" t="s">
        <v>122</v>
      </c>
    </row>
    <row r="39" spans="1:8" x14ac:dyDescent="0.35">
      <c r="A39" t="s">
        <v>223</v>
      </c>
      <c r="B39" t="s">
        <v>9</v>
      </c>
      <c r="C39">
        <v>22</v>
      </c>
      <c r="D39" t="s">
        <v>11</v>
      </c>
      <c r="E39" s="5">
        <v>44384</v>
      </c>
      <c r="F39" t="s">
        <v>10</v>
      </c>
      <c r="G39">
        <v>112780</v>
      </c>
      <c r="H39" t="s">
        <v>122</v>
      </c>
    </row>
    <row r="40" spans="1:8" x14ac:dyDescent="0.35">
      <c r="A40" t="s">
        <v>227</v>
      </c>
      <c r="B40" t="s">
        <v>16</v>
      </c>
      <c r="C40">
        <v>36</v>
      </c>
      <c r="D40" t="s">
        <v>14</v>
      </c>
      <c r="E40" s="5">
        <v>44023</v>
      </c>
      <c r="F40" t="s">
        <v>13</v>
      </c>
      <c r="G40">
        <v>114890</v>
      </c>
      <c r="H40" t="s">
        <v>122</v>
      </c>
    </row>
    <row r="41" spans="1:8" x14ac:dyDescent="0.35">
      <c r="A41" t="s">
        <v>154</v>
      </c>
      <c r="B41" t="s">
        <v>9</v>
      </c>
      <c r="C41">
        <v>27</v>
      </c>
      <c r="D41" t="s">
        <v>14</v>
      </c>
      <c r="E41" s="5">
        <v>44506</v>
      </c>
      <c r="F41" t="s">
        <v>18</v>
      </c>
      <c r="G41">
        <v>48980</v>
      </c>
      <c r="H41" t="s">
        <v>122</v>
      </c>
    </row>
    <row r="42" spans="1:8" x14ac:dyDescent="0.35">
      <c r="A42" t="s">
        <v>189</v>
      </c>
      <c r="B42" t="s">
        <v>9</v>
      </c>
      <c r="C42">
        <v>21</v>
      </c>
      <c r="D42" t="s">
        <v>14</v>
      </c>
      <c r="E42" s="5">
        <v>44180</v>
      </c>
      <c r="F42" t="s">
        <v>27</v>
      </c>
      <c r="G42">
        <v>75880</v>
      </c>
      <c r="H42" t="s">
        <v>122</v>
      </c>
    </row>
    <row r="43" spans="1:8" x14ac:dyDescent="0.35">
      <c r="A43" t="s">
        <v>157</v>
      </c>
      <c r="B43" t="s">
        <v>16</v>
      </c>
      <c r="C43">
        <v>28</v>
      </c>
      <c r="D43" t="s">
        <v>14</v>
      </c>
      <c r="E43" s="5">
        <v>44296</v>
      </c>
      <c r="F43" t="s">
        <v>10</v>
      </c>
      <c r="G43">
        <v>53240</v>
      </c>
      <c r="H43" t="s">
        <v>122</v>
      </c>
    </row>
    <row r="44" spans="1:8" x14ac:dyDescent="0.35">
      <c r="A44" t="s">
        <v>197</v>
      </c>
      <c r="B44" t="s">
        <v>16</v>
      </c>
      <c r="C44">
        <v>34</v>
      </c>
      <c r="D44" t="s">
        <v>14</v>
      </c>
      <c r="E44" s="5">
        <v>44397</v>
      </c>
      <c r="F44" t="s">
        <v>18</v>
      </c>
      <c r="G44">
        <v>85000</v>
      </c>
      <c r="H44" t="s">
        <v>122</v>
      </c>
    </row>
    <row r="45" spans="1:8" x14ac:dyDescent="0.35">
      <c r="A45" t="s">
        <v>121</v>
      </c>
      <c r="B45" t="s">
        <v>16</v>
      </c>
      <c r="C45">
        <v>21</v>
      </c>
      <c r="D45" t="s">
        <v>14</v>
      </c>
      <c r="E45" s="5">
        <v>44619</v>
      </c>
      <c r="F45" t="s">
        <v>24</v>
      </c>
      <c r="G45">
        <v>33920</v>
      </c>
      <c r="H45" t="s">
        <v>122</v>
      </c>
    </row>
    <row r="46" spans="1:8" x14ac:dyDescent="0.35">
      <c r="A46" t="s">
        <v>187</v>
      </c>
      <c r="B46" t="s">
        <v>16</v>
      </c>
      <c r="C46">
        <v>33</v>
      </c>
      <c r="D46" t="s">
        <v>14</v>
      </c>
      <c r="E46" s="5">
        <v>44253</v>
      </c>
      <c r="F46" t="s">
        <v>24</v>
      </c>
      <c r="G46">
        <v>75280</v>
      </c>
      <c r="H46" t="s">
        <v>122</v>
      </c>
    </row>
    <row r="47" spans="1:8" x14ac:dyDescent="0.35">
      <c r="A47" t="s">
        <v>165</v>
      </c>
      <c r="B47" t="s">
        <v>16</v>
      </c>
      <c r="C47">
        <v>34</v>
      </c>
      <c r="D47" t="s">
        <v>14</v>
      </c>
      <c r="E47" s="5">
        <v>44594</v>
      </c>
      <c r="F47" t="s">
        <v>18</v>
      </c>
      <c r="G47">
        <v>58940</v>
      </c>
      <c r="H47" t="s">
        <v>122</v>
      </c>
    </row>
    <row r="48" spans="1:8" x14ac:dyDescent="0.35">
      <c r="A48" t="s">
        <v>214</v>
      </c>
      <c r="B48" t="s">
        <v>16</v>
      </c>
      <c r="C48">
        <v>28</v>
      </c>
      <c r="D48" t="s">
        <v>14</v>
      </c>
      <c r="E48" s="5">
        <v>44425</v>
      </c>
      <c r="F48" t="s">
        <v>13</v>
      </c>
      <c r="G48">
        <v>104770</v>
      </c>
      <c r="H48" t="s">
        <v>122</v>
      </c>
    </row>
    <row r="49" spans="1:8" x14ac:dyDescent="0.35">
      <c r="A49" t="s">
        <v>163</v>
      </c>
      <c r="B49" t="s">
        <v>9</v>
      </c>
      <c r="C49">
        <v>21</v>
      </c>
      <c r="D49" t="s">
        <v>14</v>
      </c>
      <c r="E49" s="5">
        <v>44701</v>
      </c>
      <c r="F49" t="s">
        <v>13</v>
      </c>
      <c r="G49">
        <v>57090</v>
      </c>
      <c r="H49" t="s">
        <v>122</v>
      </c>
    </row>
    <row r="50" spans="1:8" x14ac:dyDescent="0.35">
      <c r="A50" t="s">
        <v>203</v>
      </c>
      <c r="B50" t="s">
        <v>9</v>
      </c>
      <c r="C50">
        <v>27</v>
      </c>
      <c r="D50" t="s">
        <v>11</v>
      </c>
      <c r="E50" s="5">
        <v>44174</v>
      </c>
      <c r="F50" t="s">
        <v>18</v>
      </c>
      <c r="G50">
        <v>91650</v>
      </c>
      <c r="H50" t="s">
        <v>122</v>
      </c>
    </row>
    <row r="51" spans="1:8" x14ac:dyDescent="0.35">
      <c r="A51" t="s">
        <v>182</v>
      </c>
      <c r="B51" t="s">
        <v>9</v>
      </c>
      <c r="C51">
        <v>42</v>
      </c>
      <c r="D51" t="s">
        <v>19</v>
      </c>
      <c r="E51" s="5">
        <v>44670</v>
      </c>
      <c r="F51" t="s">
        <v>18</v>
      </c>
      <c r="G51">
        <v>70270</v>
      </c>
      <c r="H51" t="s">
        <v>122</v>
      </c>
    </row>
    <row r="52" spans="1:8" x14ac:dyDescent="0.35">
      <c r="A52" t="s">
        <v>190</v>
      </c>
      <c r="B52" t="s">
        <v>16</v>
      </c>
      <c r="C52">
        <v>28</v>
      </c>
      <c r="D52" t="s">
        <v>14</v>
      </c>
      <c r="E52" s="5">
        <v>44124</v>
      </c>
      <c r="F52" t="s">
        <v>18</v>
      </c>
      <c r="G52">
        <v>75970</v>
      </c>
      <c r="H52" t="s">
        <v>122</v>
      </c>
    </row>
    <row r="53" spans="1:8" x14ac:dyDescent="0.35">
      <c r="A53" t="s">
        <v>201</v>
      </c>
      <c r="C53">
        <v>27</v>
      </c>
      <c r="D53" t="s">
        <v>11</v>
      </c>
      <c r="E53" s="5">
        <v>44212</v>
      </c>
      <c r="F53" t="s">
        <v>24</v>
      </c>
      <c r="G53">
        <v>90700</v>
      </c>
      <c r="H53" t="s">
        <v>122</v>
      </c>
    </row>
    <row r="54" spans="1:8" x14ac:dyDescent="0.35">
      <c r="A54" t="s">
        <v>169</v>
      </c>
      <c r="B54" t="s">
        <v>9</v>
      </c>
      <c r="C54">
        <v>30</v>
      </c>
      <c r="D54" t="s">
        <v>14</v>
      </c>
      <c r="E54" s="5">
        <v>44607</v>
      </c>
      <c r="F54" t="s">
        <v>13</v>
      </c>
      <c r="G54">
        <v>60570</v>
      </c>
      <c r="H54" t="s">
        <v>122</v>
      </c>
    </row>
    <row r="55" spans="1:8" x14ac:dyDescent="0.35">
      <c r="A55" t="s">
        <v>229</v>
      </c>
      <c r="B55" t="s">
        <v>9</v>
      </c>
      <c r="C55">
        <v>33</v>
      </c>
      <c r="D55" t="s">
        <v>14</v>
      </c>
      <c r="E55" s="5">
        <v>44103</v>
      </c>
      <c r="F55" t="s">
        <v>13</v>
      </c>
      <c r="G55">
        <v>115920</v>
      </c>
      <c r="H55" t="s">
        <v>122</v>
      </c>
    </row>
    <row r="56" spans="1:8" x14ac:dyDescent="0.35">
      <c r="A56" t="s">
        <v>173</v>
      </c>
      <c r="B56" t="s">
        <v>16</v>
      </c>
      <c r="C56">
        <v>33</v>
      </c>
      <c r="D56" t="s">
        <v>14</v>
      </c>
      <c r="E56" s="5">
        <v>44006</v>
      </c>
      <c r="F56" t="s">
        <v>18</v>
      </c>
      <c r="G56">
        <v>65360</v>
      </c>
      <c r="H56" t="s">
        <v>122</v>
      </c>
    </row>
    <row r="57" spans="1:8" x14ac:dyDescent="0.35">
      <c r="A57" t="s">
        <v>171</v>
      </c>
      <c r="C57">
        <v>30</v>
      </c>
      <c r="D57" t="s">
        <v>14</v>
      </c>
      <c r="E57" s="5">
        <v>44535</v>
      </c>
      <c r="F57" t="s">
        <v>18</v>
      </c>
      <c r="G57">
        <v>64000</v>
      </c>
      <c r="H57" t="s">
        <v>122</v>
      </c>
    </row>
    <row r="58" spans="1:8" x14ac:dyDescent="0.35">
      <c r="A58" t="s">
        <v>204</v>
      </c>
      <c r="B58" t="s">
        <v>16</v>
      </c>
      <c r="C58">
        <v>34</v>
      </c>
      <c r="D58" t="s">
        <v>14</v>
      </c>
      <c r="E58" s="5">
        <v>44383</v>
      </c>
      <c r="F58" t="s">
        <v>18</v>
      </c>
      <c r="G58">
        <v>92450</v>
      </c>
      <c r="H58" t="s">
        <v>122</v>
      </c>
    </row>
    <row r="59" spans="1:8" x14ac:dyDescent="0.35">
      <c r="A59" t="s">
        <v>153</v>
      </c>
      <c r="B59" t="s">
        <v>9</v>
      </c>
      <c r="C59">
        <v>31</v>
      </c>
      <c r="D59" t="s">
        <v>14</v>
      </c>
      <c r="E59" s="5">
        <v>44450</v>
      </c>
      <c r="F59" t="s">
        <v>24</v>
      </c>
      <c r="G59">
        <v>48950</v>
      </c>
      <c r="H59" t="s">
        <v>122</v>
      </c>
    </row>
    <row r="60" spans="1:8" x14ac:dyDescent="0.35">
      <c r="A60" t="s">
        <v>196</v>
      </c>
      <c r="B60" t="s">
        <v>16</v>
      </c>
      <c r="C60">
        <v>27</v>
      </c>
      <c r="D60" t="s">
        <v>14</v>
      </c>
      <c r="E60" s="5">
        <v>44625</v>
      </c>
      <c r="F60" t="s">
        <v>24</v>
      </c>
      <c r="G60">
        <v>83750</v>
      </c>
      <c r="H60" t="s">
        <v>122</v>
      </c>
    </row>
    <row r="61" spans="1:8" x14ac:dyDescent="0.35">
      <c r="A61" t="s">
        <v>199</v>
      </c>
      <c r="B61" t="s">
        <v>16</v>
      </c>
      <c r="C61">
        <v>40</v>
      </c>
      <c r="D61" t="s">
        <v>14</v>
      </c>
      <c r="E61" s="5">
        <v>44276</v>
      </c>
      <c r="F61" t="s">
        <v>24</v>
      </c>
      <c r="G61">
        <v>87620</v>
      </c>
      <c r="H61" t="s">
        <v>122</v>
      </c>
    </row>
    <row r="62" spans="1:8" x14ac:dyDescent="0.35">
      <c r="A62" t="s">
        <v>178</v>
      </c>
      <c r="B62" t="s">
        <v>16</v>
      </c>
      <c r="C62">
        <v>20</v>
      </c>
      <c r="D62" t="s">
        <v>19</v>
      </c>
      <c r="E62" s="5">
        <v>44476</v>
      </c>
      <c r="F62" t="s">
        <v>10</v>
      </c>
      <c r="G62">
        <v>68900</v>
      </c>
      <c r="H62" t="s">
        <v>122</v>
      </c>
    </row>
    <row r="63" spans="1:8" x14ac:dyDescent="0.35">
      <c r="A63" t="s">
        <v>158</v>
      </c>
      <c r="B63" t="s">
        <v>9</v>
      </c>
      <c r="C63">
        <v>32</v>
      </c>
      <c r="D63" t="s">
        <v>14</v>
      </c>
      <c r="E63" s="5">
        <v>44403</v>
      </c>
      <c r="F63" t="s">
        <v>10</v>
      </c>
      <c r="G63">
        <v>53540</v>
      </c>
      <c r="H63" t="s">
        <v>122</v>
      </c>
    </row>
    <row r="64" spans="1:8" x14ac:dyDescent="0.35">
      <c r="A64" t="s">
        <v>140</v>
      </c>
      <c r="B64" t="s">
        <v>9</v>
      </c>
      <c r="C64">
        <v>28</v>
      </c>
      <c r="D64" t="s">
        <v>50</v>
      </c>
      <c r="E64" s="5">
        <v>44758</v>
      </c>
      <c r="F64" t="s">
        <v>10</v>
      </c>
      <c r="G64">
        <v>43510</v>
      </c>
      <c r="H64" t="s">
        <v>122</v>
      </c>
    </row>
    <row r="65" spans="1:8" x14ac:dyDescent="0.35">
      <c r="A65" t="s">
        <v>217</v>
      </c>
      <c r="B65" t="s">
        <v>16</v>
      </c>
      <c r="C65">
        <v>38</v>
      </c>
      <c r="D65" t="s">
        <v>44</v>
      </c>
      <c r="E65" s="5">
        <v>44316</v>
      </c>
      <c r="F65" t="s">
        <v>10</v>
      </c>
      <c r="G65">
        <v>109160</v>
      </c>
      <c r="H65" t="s">
        <v>122</v>
      </c>
    </row>
    <row r="66" spans="1:8" x14ac:dyDescent="0.35">
      <c r="A66" t="s">
        <v>208</v>
      </c>
      <c r="B66" t="s">
        <v>9</v>
      </c>
      <c r="C66">
        <v>40</v>
      </c>
      <c r="D66" t="s">
        <v>14</v>
      </c>
      <c r="E66" s="5">
        <v>44204</v>
      </c>
      <c r="F66" t="s">
        <v>13</v>
      </c>
      <c r="G66">
        <v>99750</v>
      </c>
      <c r="H66" t="s">
        <v>122</v>
      </c>
    </row>
    <row r="67" spans="1:8" x14ac:dyDescent="0.35">
      <c r="A67" t="s">
        <v>137</v>
      </c>
      <c r="B67" t="s">
        <v>16</v>
      </c>
      <c r="C67">
        <v>31</v>
      </c>
      <c r="D67" t="s">
        <v>14</v>
      </c>
      <c r="E67" s="5">
        <v>44084</v>
      </c>
      <c r="F67" t="s">
        <v>24</v>
      </c>
      <c r="G67">
        <v>41980</v>
      </c>
      <c r="H67" t="s">
        <v>122</v>
      </c>
    </row>
    <row r="68" spans="1:8" x14ac:dyDescent="0.35">
      <c r="A68" t="s">
        <v>184</v>
      </c>
      <c r="B68" t="s">
        <v>9</v>
      </c>
      <c r="C68">
        <v>36</v>
      </c>
      <c r="D68" t="s">
        <v>14</v>
      </c>
      <c r="E68" s="5">
        <v>44272</v>
      </c>
      <c r="F68" t="s">
        <v>18</v>
      </c>
      <c r="G68">
        <v>71380</v>
      </c>
      <c r="H68" t="s">
        <v>122</v>
      </c>
    </row>
    <row r="69" spans="1:8" x14ac:dyDescent="0.35">
      <c r="A69" t="s">
        <v>224</v>
      </c>
      <c r="B69" t="s">
        <v>9</v>
      </c>
      <c r="C69">
        <v>27</v>
      </c>
      <c r="D69" t="s">
        <v>50</v>
      </c>
      <c r="E69" s="5">
        <v>44547</v>
      </c>
      <c r="F69" t="s">
        <v>13</v>
      </c>
      <c r="G69">
        <v>113280</v>
      </c>
      <c r="H69" t="s">
        <v>122</v>
      </c>
    </row>
    <row r="70" spans="1:8" x14ac:dyDescent="0.35">
      <c r="A70" t="s">
        <v>198</v>
      </c>
      <c r="B70" t="s">
        <v>16</v>
      </c>
      <c r="C70">
        <v>33</v>
      </c>
      <c r="D70" t="s">
        <v>14</v>
      </c>
      <c r="E70" s="5">
        <v>44747</v>
      </c>
      <c r="F70" t="s">
        <v>18</v>
      </c>
      <c r="G70">
        <v>86570</v>
      </c>
      <c r="H70" t="s">
        <v>122</v>
      </c>
    </row>
    <row r="71" spans="1:8" x14ac:dyDescent="0.35">
      <c r="A71" t="s">
        <v>159</v>
      </c>
      <c r="B71" t="s">
        <v>9</v>
      </c>
      <c r="C71">
        <v>26</v>
      </c>
      <c r="D71" t="s">
        <v>14</v>
      </c>
      <c r="E71" s="5">
        <v>44350</v>
      </c>
      <c r="F71" t="s">
        <v>13</v>
      </c>
      <c r="G71">
        <v>53540</v>
      </c>
      <c r="H71" t="s">
        <v>122</v>
      </c>
    </row>
    <row r="72" spans="1:8" x14ac:dyDescent="0.35">
      <c r="A72" t="s">
        <v>179</v>
      </c>
      <c r="B72" t="s">
        <v>9</v>
      </c>
      <c r="C72">
        <v>37</v>
      </c>
      <c r="D72" t="s">
        <v>14</v>
      </c>
      <c r="E72" s="5">
        <v>44640</v>
      </c>
      <c r="F72" t="s">
        <v>24</v>
      </c>
      <c r="G72">
        <v>69070</v>
      </c>
      <c r="H72" t="s">
        <v>122</v>
      </c>
    </row>
    <row r="73" spans="1:8" x14ac:dyDescent="0.35">
      <c r="A73" t="s">
        <v>176</v>
      </c>
      <c r="B73" t="s">
        <v>16</v>
      </c>
      <c r="C73">
        <v>30</v>
      </c>
      <c r="D73" t="s">
        <v>19</v>
      </c>
      <c r="E73" s="5">
        <v>44328</v>
      </c>
      <c r="F73" t="s">
        <v>18</v>
      </c>
      <c r="G73">
        <v>67910</v>
      </c>
      <c r="H73" t="s">
        <v>122</v>
      </c>
    </row>
    <row r="74" spans="1:8" x14ac:dyDescent="0.35">
      <c r="A74" t="s">
        <v>180</v>
      </c>
      <c r="B74" t="s">
        <v>9</v>
      </c>
      <c r="C74">
        <v>30</v>
      </c>
      <c r="D74" t="s">
        <v>14</v>
      </c>
      <c r="E74" s="5">
        <v>44214</v>
      </c>
      <c r="F74" t="s">
        <v>24</v>
      </c>
      <c r="G74">
        <v>69120</v>
      </c>
      <c r="H74" t="s">
        <v>122</v>
      </c>
    </row>
    <row r="75" spans="1:8" x14ac:dyDescent="0.35">
      <c r="A75" t="s">
        <v>168</v>
      </c>
      <c r="B75" t="s">
        <v>16</v>
      </c>
      <c r="C75">
        <v>34</v>
      </c>
      <c r="D75" t="s">
        <v>14</v>
      </c>
      <c r="E75" s="5">
        <v>44550</v>
      </c>
      <c r="F75" t="s">
        <v>18</v>
      </c>
      <c r="G75">
        <v>60130</v>
      </c>
      <c r="H75" t="s">
        <v>122</v>
      </c>
    </row>
    <row r="76" spans="1:8" x14ac:dyDescent="0.35">
      <c r="A76" t="s">
        <v>215</v>
      </c>
      <c r="B76" t="s">
        <v>9</v>
      </c>
      <c r="C76">
        <v>23</v>
      </c>
      <c r="D76" t="s">
        <v>14</v>
      </c>
      <c r="E76" s="5">
        <v>44378</v>
      </c>
      <c r="F76" t="s">
        <v>13</v>
      </c>
      <c r="G76">
        <v>106460</v>
      </c>
      <c r="H76" t="s">
        <v>122</v>
      </c>
    </row>
    <row r="77" spans="1:8" x14ac:dyDescent="0.35">
      <c r="A77" t="s">
        <v>230</v>
      </c>
      <c r="B77" t="s">
        <v>16</v>
      </c>
      <c r="C77">
        <v>37</v>
      </c>
      <c r="D77" t="s">
        <v>14</v>
      </c>
      <c r="E77" s="5">
        <v>44389</v>
      </c>
      <c r="F77" t="s">
        <v>27</v>
      </c>
      <c r="G77">
        <v>118100</v>
      </c>
      <c r="H77" t="s">
        <v>122</v>
      </c>
    </row>
    <row r="78" spans="1:8" x14ac:dyDescent="0.35">
      <c r="A78" t="s">
        <v>192</v>
      </c>
      <c r="B78" t="s">
        <v>16</v>
      </c>
      <c r="C78">
        <v>36</v>
      </c>
      <c r="D78" t="s">
        <v>14</v>
      </c>
      <c r="E78" s="5">
        <v>44468</v>
      </c>
      <c r="F78" t="s">
        <v>13</v>
      </c>
      <c r="G78">
        <v>78390</v>
      </c>
      <c r="H78" t="s">
        <v>122</v>
      </c>
    </row>
    <row r="79" spans="1:8" x14ac:dyDescent="0.35">
      <c r="A79" t="s">
        <v>225</v>
      </c>
      <c r="B79" t="s">
        <v>16</v>
      </c>
      <c r="C79">
        <v>30</v>
      </c>
      <c r="D79" t="s">
        <v>14</v>
      </c>
      <c r="E79" s="5">
        <v>44789</v>
      </c>
      <c r="F79" t="s">
        <v>13</v>
      </c>
      <c r="G79">
        <v>114180</v>
      </c>
      <c r="H79" t="s">
        <v>122</v>
      </c>
    </row>
    <row r="80" spans="1:8" x14ac:dyDescent="0.35">
      <c r="A80" t="s">
        <v>212</v>
      </c>
      <c r="B80" t="s">
        <v>16</v>
      </c>
      <c r="C80">
        <v>28</v>
      </c>
      <c r="D80" t="s">
        <v>14</v>
      </c>
      <c r="E80" s="5">
        <v>44590</v>
      </c>
      <c r="F80" t="s">
        <v>13</v>
      </c>
      <c r="G80">
        <v>104120</v>
      </c>
      <c r="H80" t="s">
        <v>122</v>
      </c>
    </row>
    <row r="81" spans="1:8" x14ac:dyDescent="0.35">
      <c r="A81" t="s">
        <v>177</v>
      </c>
      <c r="B81" t="s">
        <v>9</v>
      </c>
      <c r="C81">
        <v>30</v>
      </c>
      <c r="D81" t="s">
        <v>14</v>
      </c>
      <c r="E81" s="5">
        <v>44640</v>
      </c>
      <c r="F81" t="s">
        <v>13</v>
      </c>
      <c r="G81">
        <v>67950</v>
      </c>
      <c r="H81" t="s">
        <v>122</v>
      </c>
    </row>
    <row r="82" spans="1:8" x14ac:dyDescent="0.35">
      <c r="A82" t="s">
        <v>126</v>
      </c>
      <c r="B82" t="s">
        <v>16</v>
      </c>
      <c r="C82">
        <v>29</v>
      </c>
      <c r="D82" t="s">
        <v>14</v>
      </c>
      <c r="E82" s="5">
        <v>43962</v>
      </c>
      <c r="F82" t="s">
        <v>24</v>
      </c>
      <c r="G82">
        <v>34980</v>
      </c>
      <c r="H82" t="s">
        <v>122</v>
      </c>
    </row>
    <row r="83" spans="1:8" x14ac:dyDescent="0.35">
      <c r="A83" t="s">
        <v>170</v>
      </c>
      <c r="B83" t="s">
        <v>16</v>
      </c>
      <c r="C83">
        <v>24</v>
      </c>
      <c r="D83" t="s">
        <v>14</v>
      </c>
      <c r="E83" s="5">
        <v>44087</v>
      </c>
      <c r="F83" t="s">
        <v>24</v>
      </c>
      <c r="G83">
        <v>62780</v>
      </c>
      <c r="H83" t="s">
        <v>122</v>
      </c>
    </row>
    <row r="84" spans="1:8" x14ac:dyDescent="0.35">
      <c r="A84" t="s">
        <v>216</v>
      </c>
      <c r="B84" t="s">
        <v>9</v>
      </c>
      <c r="C84">
        <v>20</v>
      </c>
      <c r="D84" t="s">
        <v>14</v>
      </c>
      <c r="E84" s="5">
        <v>44397</v>
      </c>
      <c r="F84" t="s">
        <v>24</v>
      </c>
      <c r="G84">
        <v>107700</v>
      </c>
      <c r="H84" t="s">
        <v>122</v>
      </c>
    </row>
    <row r="85" spans="1:8" x14ac:dyDescent="0.35">
      <c r="A85" t="s">
        <v>174</v>
      </c>
      <c r="B85" t="s">
        <v>9</v>
      </c>
      <c r="C85">
        <v>25</v>
      </c>
      <c r="D85" t="s">
        <v>14</v>
      </c>
      <c r="E85" s="5">
        <v>44322</v>
      </c>
      <c r="F85" t="s">
        <v>10</v>
      </c>
      <c r="G85">
        <v>65700</v>
      </c>
      <c r="H85" t="s">
        <v>122</v>
      </c>
    </row>
    <row r="86" spans="1:8" x14ac:dyDescent="0.35">
      <c r="A86" t="s">
        <v>188</v>
      </c>
      <c r="B86" t="s">
        <v>16</v>
      </c>
      <c r="C86">
        <v>33</v>
      </c>
      <c r="D86" t="s">
        <v>50</v>
      </c>
      <c r="E86" s="5">
        <v>44313</v>
      </c>
      <c r="F86" t="s">
        <v>24</v>
      </c>
      <c r="G86">
        <v>75480</v>
      </c>
      <c r="H86" t="s">
        <v>122</v>
      </c>
    </row>
    <row r="87" spans="1:8" x14ac:dyDescent="0.35">
      <c r="A87" t="s">
        <v>160</v>
      </c>
      <c r="B87" t="s">
        <v>9</v>
      </c>
      <c r="C87">
        <v>33</v>
      </c>
      <c r="D87" t="s">
        <v>14</v>
      </c>
      <c r="E87" s="5">
        <v>44448</v>
      </c>
      <c r="F87" t="s">
        <v>24</v>
      </c>
      <c r="G87">
        <v>53870</v>
      </c>
      <c r="H87" t="s">
        <v>122</v>
      </c>
    </row>
    <row r="88" spans="1:8" x14ac:dyDescent="0.35">
      <c r="A88" t="s">
        <v>193</v>
      </c>
      <c r="B88" t="s">
        <v>16</v>
      </c>
      <c r="C88">
        <v>36</v>
      </c>
      <c r="D88" t="s">
        <v>14</v>
      </c>
      <c r="E88" s="5">
        <v>44433</v>
      </c>
      <c r="F88" t="s">
        <v>10</v>
      </c>
      <c r="G88">
        <v>78540</v>
      </c>
      <c r="H88" t="s">
        <v>122</v>
      </c>
    </row>
    <row r="89" spans="1:8" x14ac:dyDescent="0.35">
      <c r="A89" t="s">
        <v>166</v>
      </c>
      <c r="B89" t="s">
        <v>9</v>
      </c>
      <c r="C89">
        <v>19</v>
      </c>
      <c r="D89" t="s">
        <v>14</v>
      </c>
      <c r="E89" s="5">
        <v>44218</v>
      </c>
      <c r="F89" t="s">
        <v>13</v>
      </c>
      <c r="G89">
        <v>58960</v>
      </c>
      <c r="H89" t="s">
        <v>122</v>
      </c>
    </row>
    <row r="90" spans="1:8" x14ac:dyDescent="0.35">
      <c r="A90" t="s">
        <v>183</v>
      </c>
      <c r="B90" t="s">
        <v>9</v>
      </c>
      <c r="C90">
        <v>46</v>
      </c>
      <c r="D90" t="s">
        <v>14</v>
      </c>
      <c r="E90" s="5">
        <v>44697</v>
      </c>
      <c r="F90" t="s">
        <v>13</v>
      </c>
      <c r="G90">
        <v>70610</v>
      </c>
      <c r="H90" t="s">
        <v>122</v>
      </c>
    </row>
    <row r="91" spans="1:8" x14ac:dyDescent="0.35">
      <c r="A91" t="s">
        <v>167</v>
      </c>
      <c r="B91" t="s">
        <v>9</v>
      </c>
      <c r="C91">
        <v>33</v>
      </c>
      <c r="D91" t="s">
        <v>14</v>
      </c>
      <c r="E91" s="5">
        <v>44181</v>
      </c>
      <c r="F91" t="s">
        <v>18</v>
      </c>
      <c r="G91">
        <v>59430</v>
      </c>
      <c r="H91" t="s">
        <v>122</v>
      </c>
    </row>
    <row r="92" spans="1:8" x14ac:dyDescent="0.35">
      <c r="A92" t="s">
        <v>152</v>
      </c>
      <c r="B92" t="s">
        <v>9</v>
      </c>
      <c r="C92">
        <v>33</v>
      </c>
      <c r="D92" t="s">
        <v>11</v>
      </c>
      <c r="E92" s="5">
        <v>44640</v>
      </c>
      <c r="F92" t="s">
        <v>13</v>
      </c>
      <c r="G92">
        <v>48530</v>
      </c>
      <c r="H92" t="s">
        <v>122</v>
      </c>
    </row>
    <row r="93" spans="1:8" x14ac:dyDescent="0.35">
      <c r="A93" t="s">
        <v>206</v>
      </c>
      <c r="B93" t="s">
        <v>16</v>
      </c>
      <c r="C93">
        <v>33</v>
      </c>
      <c r="D93" t="s">
        <v>14</v>
      </c>
      <c r="E93" s="5">
        <v>44129</v>
      </c>
      <c r="F93" t="s">
        <v>24</v>
      </c>
      <c r="G93">
        <v>96140</v>
      </c>
      <c r="H93" t="s">
        <v>122</v>
      </c>
    </row>
    <row r="94" spans="1:8" x14ac:dyDescent="0.35">
      <c r="A94" t="s">
        <v>221</v>
      </c>
      <c r="B94" t="s">
        <v>9</v>
      </c>
      <c r="C94">
        <v>20</v>
      </c>
      <c r="D94" t="s">
        <v>14</v>
      </c>
      <c r="E94" s="5">
        <v>44122</v>
      </c>
      <c r="F94" t="s">
        <v>24</v>
      </c>
      <c r="G94">
        <v>112650</v>
      </c>
      <c r="H94" t="s">
        <v>122</v>
      </c>
    </row>
    <row r="95" spans="1:8" x14ac:dyDescent="0.35">
      <c r="A95" t="s">
        <v>139</v>
      </c>
      <c r="B95" t="s">
        <v>16</v>
      </c>
      <c r="C95">
        <v>32</v>
      </c>
      <c r="D95" t="s">
        <v>11</v>
      </c>
      <c r="E95" s="5">
        <v>44293</v>
      </c>
      <c r="F95" t="s">
        <v>24</v>
      </c>
      <c r="G95">
        <v>43840</v>
      </c>
      <c r="H95" t="s">
        <v>122</v>
      </c>
    </row>
    <row r="96" spans="1:8" x14ac:dyDescent="0.35">
      <c r="A96" t="s">
        <v>211</v>
      </c>
      <c r="B96" t="s">
        <v>9</v>
      </c>
      <c r="C96">
        <v>31</v>
      </c>
      <c r="D96" t="s">
        <v>14</v>
      </c>
      <c r="E96" s="5">
        <v>44663</v>
      </c>
      <c r="F96" t="s">
        <v>13</v>
      </c>
      <c r="G96">
        <v>103550</v>
      </c>
      <c r="H96" t="s">
        <v>122</v>
      </c>
    </row>
    <row r="97" spans="1:8" x14ac:dyDescent="0.35">
      <c r="A97" t="s">
        <v>144</v>
      </c>
      <c r="B97" t="s">
        <v>16</v>
      </c>
      <c r="C97">
        <v>32</v>
      </c>
      <c r="D97" t="s">
        <v>14</v>
      </c>
      <c r="E97" s="5">
        <v>44339</v>
      </c>
      <c r="F97" t="s">
        <v>27</v>
      </c>
      <c r="G97">
        <v>45510</v>
      </c>
      <c r="H97" t="s">
        <v>122</v>
      </c>
    </row>
    <row r="98" spans="1:8" x14ac:dyDescent="0.35">
      <c r="A98" t="s">
        <v>228</v>
      </c>
      <c r="C98">
        <v>37</v>
      </c>
      <c r="D98" t="s">
        <v>19</v>
      </c>
      <c r="E98" s="5">
        <v>44085</v>
      </c>
      <c r="F98" t="s">
        <v>18</v>
      </c>
      <c r="G98">
        <v>115440</v>
      </c>
      <c r="H98" t="s">
        <v>122</v>
      </c>
    </row>
    <row r="99" spans="1:8" x14ac:dyDescent="0.35">
      <c r="A99" t="s">
        <v>162</v>
      </c>
      <c r="B99" t="s">
        <v>16</v>
      </c>
      <c r="C99">
        <v>38</v>
      </c>
      <c r="D99" t="s">
        <v>11</v>
      </c>
      <c r="E99" s="5">
        <v>44268</v>
      </c>
      <c r="F99" t="s">
        <v>10</v>
      </c>
      <c r="G99">
        <v>56870</v>
      </c>
      <c r="H99" t="s">
        <v>122</v>
      </c>
    </row>
    <row r="100" spans="1:8" x14ac:dyDescent="0.35">
      <c r="A100" t="s">
        <v>205</v>
      </c>
      <c r="B100" t="s">
        <v>16</v>
      </c>
      <c r="C100">
        <v>25</v>
      </c>
      <c r="D100" t="s">
        <v>14</v>
      </c>
      <c r="E100" s="5">
        <v>44144</v>
      </c>
      <c r="F100" t="s">
        <v>10</v>
      </c>
      <c r="G100">
        <v>92700</v>
      </c>
      <c r="H100" t="s">
        <v>122</v>
      </c>
    </row>
    <row r="101" spans="1:8" x14ac:dyDescent="0.35">
      <c r="A101" t="s">
        <v>202</v>
      </c>
      <c r="C101">
        <v>32</v>
      </c>
      <c r="D101" t="s">
        <v>14</v>
      </c>
      <c r="E101" s="5">
        <v>44713</v>
      </c>
      <c r="F101" t="s">
        <v>24</v>
      </c>
      <c r="G101">
        <v>91310</v>
      </c>
      <c r="H101" t="s">
        <v>122</v>
      </c>
    </row>
    <row r="102" spans="1:8" x14ac:dyDescent="0.35">
      <c r="A102" t="s">
        <v>185</v>
      </c>
      <c r="B102" t="s">
        <v>9</v>
      </c>
      <c r="C102">
        <v>33</v>
      </c>
      <c r="D102" t="s">
        <v>14</v>
      </c>
      <c r="E102" s="5">
        <v>44324</v>
      </c>
      <c r="F102" t="s">
        <v>10</v>
      </c>
      <c r="G102">
        <v>74550</v>
      </c>
      <c r="H102" t="s">
        <v>122</v>
      </c>
    </row>
    <row r="103" spans="1:8" x14ac:dyDescent="0.35">
      <c r="A103" t="s">
        <v>218</v>
      </c>
      <c r="B103" t="s">
        <v>9</v>
      </c>
      <c r="C103">
        <v>25</v>
      </c>
      <c r="D103" t="s">
        <v>11</v>
      </c>
      <c r="E103" s="5">
        <v>44665</v>
      </c>
      <c r="F103" t="s">
        <v>13</v>
      </c>
      <c r="G103">
        <v>109190</v>
      </c>
      <c r="H103" t="s">
        <v>122</v>
      </c>
    </row>
    <row r="104" spans="1:8" x14ac:dyDescent="0.35">
      <c r="A104" t="s">
        <v>213</v>
      </c>
      <c r="B104" t="s">
        <v>16</v>
      </c>
      <c r="C104">
        <v>40</v>
      </c>
      <c r="D104" t="s">
        <v>14</v>
      </c>
      <c r="E104" s="5">
        <v>44320</v>
      </c>
      <c r="F104" t="s">
        <v>24</v>
      </c>
      <c r="G104">
        <v>104410</v>
      </c>
      <c r="H104" t="s">
        <v>122</v>
      </c>
    </row>
    <row r="105" spans="1:8" x14ac:dyDescent="0.35">
      <c r="A105" t="s">
        <v>207</v>
      </c>
      <c r="B105" t="s">
        <v>9</v>
      </c>
      <c r="C105">
        <v>30</v>
      </c>
      <c r="D105" t="s">
        <v>14</v>
      </c>
      <c r="E105" s="5">
        <v>44544</v>
      </c>
      <c r="F105" t="s">
        <v>18</v>
      </c>
      <c r="G105">
        <v>96800</v>
      </c>
      <c r="H105" t="s">
        <v>122</v>
      </c>
    </row>
    <row r="106" spans="1:8" x14ac:dyDescent="0.35">
      <c r="A106" t="s">
        <v>150</v>
      </c>
      <c r="B106" t="s">
        <v>9</v>
      </c>
      <c r="C106">
        <v>28</v>
      </c>
      <c r="D106" t="s">
        <v>11</v>
      </c>
      <c r="E106" s="5">
        <v>43980</v>
      </c>
      <c r="F106" t="s">
        <v>18</v>
      </c>
      <c r="G106">
        <v>48170</v>
      </c>
      <c r="H106" t="s">
        <v>122</v>
      </c>
    </row>
    <row r="107" spans="1:8" x14ac:dyDescent="0.35">
      <c r="A107" t="s">
        <v>132</v>
      </c>
      <c r="B107" t="s">
        <v>9</v>
      </c>
      <c r="C107">
        <v>21</v>
      </c>
      <c r="D107" t="s">
        <v>14</v>
      </c>
      <c r="E107" s="5">
        <v>44042</v>
      </c>
      <c r="F107" t="s">
        <v>13</v>
      </c>
      <c r="G107">
        <v>37920</v>
      </c>
      <c r="H107" t="s">
        <v>122</v>
      </c>
    </row>
    <row r="108" spans="1:8" x14ac:dyDescent="0.35">
      <c r="A108" t="s">
        <v>222</v>
      </c>
      <c r="B108" t="s">
        <v>9</v>
      </c>
      <c r="C108">
        <v>34</v>
      </c>
      <c r="D108" t="s">
        <v>14</v>
      </c>
      <c r="E108" s="5">
        <v>44642</v>
      </c>
      <c r="F108" t="s">
        <v>13</v>
      </c>
      <c r="G108">
        <v>112650</v>
      </c>
      <c r="H108" t="s">
        <v>122</v>
      </c>
    </row>
    <row r="109" spans="1:8" x14ac:dyDescent="0.35">
      <c r="A109" t="s">
        <v>155</v>
      </c>
      <c r="B109" t="s">
        <v>16</v>
      </c>
      <c r="C109">
        <v>34</v>
      </c>
      <c r="D109" t="s">
        <v>19</v>
      </c>
      <c r="E109" s="5">
        <v>44660</v>
      </c>
      <c r="F109" t="s">
        <v>10</v>
      </c>
      <c r="G109">
        <v>49630</v>
      </c>
      <c r="H109" t="s">
        <v>122</v>
      </c>
    </row>
    <row r="110" spans="1:8" x14ac:dyDescent="0.35">
      <c r="A110" t="s">
        <v>231</v>
      </c>
      <c r="B110" t="s">
        <v>9</v>
      </c>
      <c r="C110">
        <v>36</v>
      </c>
      <c r="D110" t="s">
        <v>14</v>
      </c>
      <c r="E110" s="5">
        <v>43958</v>
      </c>
      <c r="F110" t="s">
        <v>24</v>
      </c>
      <c r="G110">
        <v>118840</v>
      </c>
      <c r="H110" t="s">
        <v>122</v>
      </c>
    </row>
    <row r="111" spans="1:8" x14ac:dyDescent="0.35">
      <c r="A111" t="s">
        <v>181</v>
      </c>
      <c r="B111" t="s">
        <v>9</v>
      </c>
      <c r="C111">
        <v>30</v>
      </c>
      <c r="D111" t="s">
        <v>14</v>
      </c>
      <c r="E111" s="5">
        <v>44789</v>
      </c>
      <c r="F111" t="s">
        <v>24</v>
      </c>
      <c r="G111">
        <v>69710</v>
      </c>
      <c r="H111" t="s">
        <v>122</v>
      </c>
    </row>
    <row r="112" spans="1:8" x14ac:dyDescent="0.35">
      <c r="A112" t="s">
        <v>194</v>
      </c>
      <c r="B112" t="s">
        <v>9</v>
      </c>
      <c r="C112">
        <v>20</v>
      </c>
      <c r="D112" t="s">
        <v>14</v>
      </c>
      <c r="E112" s="5">
        <v>44683</v>
      </c>
      <c r="F112" t="s">
        <v>13</v>
      </c>
      <c r="G112">
        <v>79570</v>
      </c>
      <c r="H112" t="s">
        <v>122</v>
      </c>
    </row>
    <row r="113" spans="1:8" x14ac:dyDescent="0.35">
      <c r="A113" t="s">
        <v>191</v>
      </c>
      <c r="B113" t="s">
        <v>16</v>
      </c>
      <c r="C113">
        <v>22</v>
      </c>
      <c r="D113" t="s">
        <v>11</v>
      </c>
      <c r="E113" s="5">
        <v>44388</v>
      </c>
      <c r="F113" t="s">
        <v>13</v>
      </c>
      <c r="G113">
        <v>76900</v>
      </c>
      <c r="H113" t="s">
        <v>122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J12" sqref="J12"/>
    </sheetView>
  </sheetViews>
  <sheetFormatPr defaultRowHeight="14.5" x14ac:dyDescent="0.35"/>
  <cols>
    <col min="2" max="2" width="28.1796875" bestFit="1" customWidth="1"/>
    <col min="3" max="3" width="9.26953125" bestFit="1" customWidth="1"/>
    <col min="4" max="4" width="6.1796875" bestFit="1" customWidth="1"/>
    <col min="5" max="5" width="13.1796875" bestFit="1" customWidth="1"/>
    <col min="6" max="6" width="12.81640625" bestFit="1" customWidth="1"/>
    <col min="7" max="7" width="13.453125" bestFit="1" customWidth="1"/>
    <col min="8" max="8" width="8.1796875" bestFit="1" customWidth="1"/>
  </cols>
  <sheetData>
    <row r="2" spans="2:8" x14ac:dyDescent="0.35">
      <c r="B2" t="s">
        <v>1</v>
      </c>
      <c r="C2" t="s">
        <v>2</v>
      </c>
      <c r="D2" t="s">
        <v>4</v>
      </c>
      <c r="E2" t="s">
        <v>7</v>
      </c>
      <c r="F2" t="s">
        <v>5</v>
      </c>
      <c r="G2" t="s">
        <v>3</v>
      </c>
      <c r="H2" t="s">
        <v>6</v>
      </c>
    </row>
    <row r="3" spans="2:8" x14ac:dyDescent="0.35">
      <c r="B3" t="s">
        <v>221</v>
      </c>
      <c r="C3" t="s">
        <v>9</v>
      </c>
      <c r="D3">
        <v>20</v>
      </c>
      <c r="E3" t="s">
        <v>14</v>
      </c>
      <c r="F3" s="4">
        <v>44122</v>
      </c>
      <c r="G3" t="s">
        <v>24</v>
      </c>
      <c r="H3">
        <v>112650</v>
      </c>
    </row>
    <row r="4" spans="2:8" x14ac:dyDescent="0.35">
      <c r="B4" t="s">
        <v>139</v>
      </c>
      <c r="C4" t="s">
        <v>16</v>
      </c>
      <c r="D4">
        <v>32</v>
      </c>
      <c r="E4" t="s">
        <v>11</v>
      </c>
      <c r="F4" s="4">
        <v>44293</v>
      </c>
      <c r="G4" t="s">
        <v>24</v>
      </c>
      <c r="H4">
        <v>43840</v>
      </c>
    </row>
    <row r="5" spans="2:8" x14ac:dyDescent="0.35">
      <c r="B5" t="s">
        <v>211</v>
      </c>
      <c r="C5" t="s">
        <v>9</v>
      </c>
      <c r="D5">
        <v>31</v>
      </c>
      <c r="E5" t="s">
        <v>14</v>
      </c>
      <c r="F5" s="4">
        <v>44663</v>
      </c>
      <c r="G5" t="s">
        <v>13</v>
      </c>
      <c r="H5">
        <v>103550</v>
      </c>
    </row>
    <row r="6" spans="2:8" x14ac:dyDescent="0.35">
      <c r="B6" t="s">
        <v>144</v>
      </c>
      <c r="C6" t="s">
        <v>16</v>
      </c>
      <c r="D6">
        <v>32</v>
      </c>
      <c r="E6" t="s">
        <v>14</v>
      </c>
      <c r="F6" s="4">
        <v>44339</v>
      </c>
      <c r="G6" t="s">
        <v>27</v>
      </c>
      <c r="H6">
        <v>45510</v>
      </c>
    </row>
    <row r="7" spans="2:8" x14ac:dyDescent="0.35">
      <c r="B7" t="s">
        <v>228</v>
      </c>
      <c r="D7">
        <v>37</v>
      </c>
      <c r="E7" t="s">
        <v>19</v>
      </c>
      <c r="F7" s="4">
        <v>44085</v>
      </c>
      <c r="G7" t="s">
        <v>18</v>
      </c>
      <c r="H7">
        <v>115440</v>
      </c>
    </row>
    <row r="8" spans="2:8" x14ac:dyDescent="0.35">
      <c r="B8" t="s">
        <v>162</v>
      </c>
      <c r="C8" t="s">
        <v>16</v>
      </c>
      <c r="D8">
        <v>38</v>
      </c>
      <c r="E8" t="s">
        <v>11</v>
      </c>
      <c r="F8" s="4">
        <v>44268</v>
      </c>
      <c r="G8" t="s">
        <v>10</v>
      </c>
      <c r="H8">
        <v>56870</v>
      </c>
    </row>
    <row r="9" spans="2:8" x14ac:dyDescent="0.35">
      <c r="B9" t="s">
        <v>205</v>
      </c>
      <c r="C9" t="s">
        <v>16</v>
      </c>
      <c r="D9">
        <v>25</v>
      </c>
      <c r="E9" t="s">
        <v>14</v>
      </c>
      <c r="F9" s="4">
        <v>44144</v>
      </c>
      <c r="G9" t="s">
        <v>10</v>
      </c>
      <c r="H9">
        <v>92700</v>
      </c>
    </row>
    <row r="10" spans="2:8" x14ac:dyDescent="0.35">
      <c r="B10" t="s">
        <v>202</v>
      </c>
      <c r="D10">
        <v>32</v>
      </c>
      <c r="E10" t="s">
        <v>14</v>
      </c>
      <c r="F10" s="4">
        <v>44713</v>
      </c>
      <c r="G10" t="s">
        <v>24</v>
      </c>
      <c r="H10">
        <v>91310</v>
      </c>
    </row>
    <row r="11" spans="2:8" x14ac:dyDescent="0.35">
      <c r="B11" t="s">
        <v>185</v>
      </c>
      <c r="C11" t="s">
        <v>9</v>
      </c>
      <c r="D11">
        <v>33</v>
      </c>
      <c r="E11" t="s">
        <v>14</v>
      </c>
      <c r="F11" s="4">
        <v>44324</v>
      </c>
      <c r="G11" t="s">
        <v>10</v>
      </c>
      <c r="H11">
        <v>74550</v>
      </c>
    </row>
    <row r="12" spans="2:8" x14ac:dyDescent="0.35">
      <c r="B12" t="s">
        <v>218</v>
      </c>
      <c r="C12" t="s">
        <v>9</v>
      </c>
      <c r="D12">
        <v>25</v>
      </c>
      <c r="E12" t="s">
        <v>11</v>
      </c>
      <c r="F12" s="4">
        <v>44665</v>
      </c>
      <c r="G12" t="s">
        <v>13</v>
      </c>
      <c r="H12">
        <v>109190</v>
      </c>
    </row>
    <row r="13" spans="2:8" x14ac:dyDescent="0.35">
      <c r="B13" t="s">
        <v>213</v>
      </c>
      <c r="C13" t="s">
        <v>16</v>
      </c>
      <c r="D13">
        <v>40</v>
      </c>
      <c r="E13" t="s">
        <v>14</v>
      </c>
      <c r="F13" s="4">
        <v>44320</v>
      </c>
      <c r="G13" t="s">
        <v>24</v>
      </c>
      <c r="H13">
        <v>104410</v>
      </c>
    </row>
    <row r="14" spans="2:8" x14ac:dyDescent="0.35">
      <c r="B14" t="s">
        <v>207</v>
      </c>
      <c r="C14" t="s">
        <v>9</v>
      </c>
      <c r="D14">
        <v>30</v>
      </c>
      <c r="E14" t="s">
        <v>14</v>
      </c>
      <c r="F14" s="4">
        <v>44544</v>
      </c>
      <c r="G14" t="s">
        <v>18</v>
      </c>
      <c r="H14">
        <v>96800</v>
      </c>
    </row>
    <row r="15" spans="2:8" x14ac:dyDescent="0.35">
      <c r="B15" t="s">
        <v>150</v>
      </c>
      <c r="C15" t="s">
        <v>9</v>
      </c>
      <c r="D15">
        <v>28</v>
      </c>
      <c r="E15" t="s">
        <v>11</v>
      </c>
      <c r="F15" s="4">
        <v>43980</v>
      </c>
      <c r="G15" t="s">
        <v>18</v>
      </c>
      <c r="H15">
        <v>48170</v>
      </c>
    </row>
    <row r="16" spans="2:8" x14ac:dyDescent="0.35">
      <c r="B16" t="s">
        <v>132</v>
      </c>
      <c r="C16" t="s">
        <v>9</v>
      </c>
      <c r="D16">
        <v>21</v>
      </c>
      <c r="E16" t="s">
        <v>14</v>
      </c>
      <c r="F16" s="4">
        <v>44042</v>
      </c>
      <c r="G16" t="s">
        <v>13</v>
      </c>
      <c r="H16">
        <v>37920</v>
      </c>
    </row>
    <row r="17" spans="2:8" x14ac:dyDescent="0.35">
      <c r="B17" t="s">
        <v>222</v>
      </c>
      <c r="C17" t="s">
        <v>9</v>
      </c>
      <c r="D17">
        <v>34</v>
      </c>
      <c r="E17" t="s">
        <v>14</v>
      </c>
      <c r="F17" s="4">
        <v>44642</v>
      </c>
      <c r="G17" t="s">
        <v>13</v>
      </c>
      <c r="H17">
        <v>112650</v>
      </c>
    </row>
    <row r="18" spans="2:8" x14ac:dyDescent="0.35">
      <c r="B18" t="s">
        <v>155</v>
      </c>
      <c r="C18" t="s">
        <v>16</v>
      </c>
      <c r="D18">
        <v>34</v>
      </c>
      <c r="E18" t="s">
        <v>19</v>
      </c>
      <c r="F18" s="4">
        <v>44660</v>
      </c>
      <c r="G18" t="s">
        <v>10</v>
      </c>
      <c r="H18">
        <v>49630</v>
      </c>
    </row>
    <row r="19" spans="2:8" x14ac:dyDescent="0.35">
      <c r="B19" t="s">
        <v>231</v>
      </c>
      <c r="C19" t="s">
        <v>9</v>
      </c>
      <c r="D19">
        <v>36</v>
      </c>
      <c r="E19" t="s">
        <v>14</v>
      </c>
      <c r="F19" s="4">
        <v>43958</v>
      </c>
      <c r="G19" t="s">
        <v>24</v>
      </c>
      <c r="H19">
        <v>118840</v>
      </c>
    </row>
    <row r="20" spans="2:8" x14ac:dyDescent="0.35">
      <c r="B20" t="s">
        <v>181</v>
      </c>
      <c r="C20" t="s">
        <v>9</v>
      </c>
      <c r="D20">
        <v>30</v>
      </c>
      <c r="E20" t="s">
        <v>14</v>
      </c>
      <c r="F20" s="4">
        <v>44789</v>
      </c>
      <c r="G20" t="s">
        <v>24</v>
      </c>
      <c r="H20">
        <v>69710</v>
      </c>
    </row>
    <row r="21" spans="2:8" x14ac:dyDescent="0.35">
      <c r="B21" t="s">
        <v>194</v>
      </c>
      <c r="C21" t="s">
        <v>9</v>
      </c>
      <c r="D21">
        <v>20</v>
      </c>
      <c r="E21" t="s">
        <v>14</v>
      </c>
      <c r="F21" s="4">
        <v>44683</v>
      </c>
      <c r="G21" t="s">
        <v>13</v>
      </c>
      <c r="H21">
        <v>79570</v>
      </c>
    </row>
    <row r="22" spans="2:8" x14ac:dyDescent="0.35">
      <c r="B22" t="s">
        <v>191</v>
      </c>
      <c r="C22" t="s">
        <v>16</v>
      </c>
      <c r="D22">
        <v>22</v>
      </c>
      <c r="E22" t="s">
        <v>11</v>
      </c>
      <c r="F22" s="4">
        <v>44388</v>
      </c>
      <c r="G22" t="s">
        <v>13</v>
      </c>
      <c r="H22">
        <v>76900</v>
      </c>
    </row>
    <row r="23" spans="2:8" x14ac:dyDescent="0.35">
      <c r="B23" t="s">
        <v>161</v>
      </c>
      <c r="C23" t="s">
        <v>9</v>
      </c>
      <c r="D23">
        <v>27</v>
      </c>
      <c r="E23" t="s">
        <v>14</v>
      </c>
      <c r="F23" s="4">
        <v>44073</v>
      </c>
      <c r="G23" t="s">
        <v>10</v>
      </c>
      <c r="H23">
        <v>54970</v>
      </c>
    </row>
    <row r="24" spans="2:8" x14ac:dyDescent="0.35">
      <c r="B24" t="s">
        <v>200</v>
      </c>
      <c r="C24" t="s">
        <v>9</v>
      </c>
      <c r="D24">
        <v>37</v>
      </c>
      <c r="E24" t="s">
        <v>19</v>
      </c>
      <c r="F24" s="4">
        <v>44277</v>
      </c>
      <c r="G24" t="s">
        <v>24</v>
      </c>
      <c r="H24">
        <v>88050</v>
      </c>
    </row>
    <row r="25" spans="2:8" x14ac:dyDescent="0.35">
      <c r="B25" t="s">
        <v>129</v>
      </c>
      <c r="C25" t="s">
        <v>9</v>
      </c>
      <c r="D25">
        <v>43</v>
      </c>
      <c r="E25" t="s">
        <v>14</v>
      </c>
      <c r="F25" s="4">
        <v>44558</v>
      </c>
      <c r="G25" t="s">
        <v>10</v>
      </c>
      <c r="H25">
        <v>36040</v>
      </c>
    </row>
    <row r="26" spans="2:8" x14ac:dyDescent="0.35">
      <c r="B26" t="s">
        <v>186</v>
      </c>
      <c r="C26" t="s">
        <v>16</v>
      </c>
      <c r="D26">
        <v>42</v>
      </c>
      <c r="E26" t="s">
        <v>44</v>
      </c>
      <c r="F26" s="4">
        <v>44718</v>
      </c>
      <c r="G26" t="s">
        <v>13</v>
      </c>
      <c r="H26">
        <v>75000</v>
      </c>
    </row>
    <row r="27" spans="2:8" x14ac:dyDescent="0.35">
      <c r="B27" t="s">
        <v>133</v>
      </c>
      <c r="C27" t="s">
        <v>9</v>
      </c>
      <c r="D27">
        <v>35</v>
      </c>
      <c r="E27" t="s">
        <v>14</v>
      </c>
      <c r="F27" s="4">
        <v>44666</v>
      </c>
      <c r="G27" t="s">
        <v>13</v>
      </c>
      <c r="H27">
        <v>40400</v>
      </c>
    </row>
    <row r="28" spans="2:8" x14ac:dyDescent="0.35">
      <c r="B28" t="s">
        <v>210</v>
      </c>
      <c r="C28" t="s">
        <v>9</v>
      </c>
      <c r="D28">
        <v>24</v>
      </c>
      <c r="E28" t="s">
        <v>14</v>
      </c>
      <c r="F28" s="4">
        <v>44625</v>
      </c>
      <c r="G28" t="s">
        <v>24</v>
      </c>
      <c r="H28">
        <v>100420</v>
      </c>
    </row>
    <row r="29" spans="2:8" x14ac:dyDescent="0.35">
      <c r="B29" t="s">
        <v>164</v>
      </c>
      <c r="C29" t="s">
        <v>16</v>
      </c>
      <c r="D29">
        <v>31</v>
      </c>
      <c r="E29" t="s">
        <v>14</v>
      </c>
      <c r="F29" s="4">
        <v>44604</v>
      </c>
      <c r="G29" t="s">
        <v>24</v>
      </c>
      <c r="H29">
        <v>58100</v>
      </c>
    </row>
    <row r="30" spans="2:8" x14ac:dyDescent="0.35">
      <c r="B30" t="s">
        <v>226</v>
      </c>
      <c r="C30" t="s">
        <v>16</v>
      </c>
      <c r="D30">
        <v>44</v>
      </c>
      <c r="E30" t="s">
        <v>14</v>
      </c>
      <c r="F30" s="4">
        <v>44985</v>
      </c>
      <c r="G30" t="s">
        <v>24</v>
      </c>
      <c r="H30">
        <v>114870</v>
      </c>
    </row>
    <row r="31" spans="2:8" x14ac:dyDescent="0.35">
      <c r="B31" t="s">
        <v>135</v>
      </c>
      <c r="C31" t="s">
        <v>16</v>
      </c>
      <c r="D31">
        <v>32</v>
      </c>
      <c r="E31" t="s">
        <v>14</v>
      </c>
      <c r="F31" s="4">
        <v>44549</v>
      </c>
      <c r="G31" t="s">
        <v>13</v>
      </c>
      <c r="H31">
        <v>41570</v>
      </c>
    </row>
    <row r="32" spans="2:8" x14ac:dyDescent="0.35">
      <c r="B32" t="s">
        <v>220</v>
      </c>
      <c r="C32" t="s">
        <v>16</v>
      </c>
      <c r="D32">
        <v>30</v>
      </c>
      <c r="E32" t="s">
        <v>14</v>
      </c>
      <c r="F32" s="4">
        <v>44800</v>
      </c>
      <c r="G32" t="s">
        <v>13</v>
      </c>
      <c r="H32">
        <v>112570</v>
      </c>
    </row>
    <row r="33" spans="2:8" x14ac:dyDescent="0.35">
      <c r="B33" t="s">
        <v>147</v>
      </c>
      <c r="C33" t="s">
        <v>9</v>
      </c>
      <c r="D33">
        <v>26</v>
      </c>
      <c r="E33" t="s">
        <v>14</v>
      </c>
      <c r="F33" s="4">
        <v>44164</v>
      </c>
      <c r="G33" t="s">
        <v>13</v>
      </c>
      <c r="H33">
        <v>47360</v>
      </c>
    </row>
    <row r="34" spans="2:8" x14ac:dyDescent="0.35">
      <c r="B34" t="s">
        <v>175</v>
      </c>
      <c r="C34" t="s">
        <v>16</v>
      </c>
      <c r="D34">
        <v>21</v>
      </c>
      <c r="E34" t="s">
        <v>14</v>
      </c>
      <c r="F34" s="4">
        <v>44256</v>
      </c>
      <c r="G34" t="s">
        <v>18</v>
      </c>
      <c r="H34">
        <v>65920</v>
      </c>
    </row>
    <row r="35" spans="2:8" x14ac:dyDescent="0.35">
      <c r="B35" t="s">
        <v>209</v>
      </c>
      <c r="C35" t="s">
        <v>16</v>
      </c>
      <c r="D35">
        <v>28</v>
      </c>
      <c r="E35" t="s">
        <v>14</v>
      </c>
      <c r="F35" s="4">
        <v>44571</v>
      </c>
      <c r="G35" t="s">
        <v>13</v>
      </c>
      <c r="H35">
        <v>99970</v>
      </c>
    </row>
    <row r="36" spans="2:8" x14ac:dyDescent="0.35">
      <c r="B36" t="s">
        <v>195</v>
      </c>
      <c r="C36" t="s">
        <v>16</v>
      </c>
      <c r="D36">
        <v>25</v>
      </c>
      <c r="E36" t="s">
        <v>11</v>
      </c>
      <c r="F36" s="4">
        <v>44633</v>
      </c>
      <c r="G36" t="s">
        <v>24</v>
      </c>
      <c r="H36">
        <v>80700</v>
      </c>
    </row>
    <row r="37" spans="2:8" x14ac:dyDescent="0.35">
      <c r="B37" t="s">
        <v>156</v>
      </c>
      <c r="C37" t="s">
        <v>9</v>
      </c>
      <c r="D37">
        <v>24</v>
      </c>
      <c r="E37" t="s">
        <v>19</v>
      </c>
      <c r="F37" s="4">
        <v>44375</v>
      </c>
      <c r="G37" t="s">
        <v>18</v>
      </c>
      <c r="H37">
        <v>52610</v>
      </c>
    </row>
    <row r="38" spans="2:8" x14ac:dyDescent="0.35">
      <c r="B38" t="s">
        <v>219</v>
      </c>
      <c r="C38" t="s">
        <v>9</v>
      </c>
      <c r="D38">
        <v>29</v>
      </c>
      <c r="E38" t="s">
        <v>19</v>
      </c>
      <c r="F38" s="4">
        <v>44119</v>
      </c>
      <c r="G38" t="s">
        <v>24</v>
      </c>
      <c r="H38">
        <v>112110</v>
      </c>
    </row>
    <row r="39" spans="2:8" x14ac:dyDescent="0.35">
      <c r="B39" t="s">
        <v>232</v>
      </c>
      <c r="C39" t="s">
        <v>16</v>
      </c>
      <c r="D39">
        <v>27</v>
      </c>
      <c r="E39" t="s">
        <v>14</v>
      </c>
      <c r="F39" s="4">
        <v>44061</v>
      </c>
      <c r="G39" t="s">
        <v>27</v>
      </c>
      <c r="H39">
        <v>119110</v>
      </c>
    </row>
    <row r="40" spans="2:8" x14ac:dyDescent="0.35">
      <c r="B40" t="s">
        <v>223</v>
      </c>
      <c r="C40" t="s">
        <v>9</v>
      </c>
      <c r="D40">
        <v>22</v>
      </c>
      <c r="E40" t="s">
        <v>11</v>
      </c>
      <c r="F40" s="4">
        <v>44384</v>
      </c>
      <c r="G40" t="s">
        <v>10</v>
      </c>
      <c r="H40">
        <v>112780</v>
      </c>
    </row>
    <row r="41" spans="2:8" x14ac:dyDescent="0.35">
      <c r="B41" t="s">
        <v>227</v>
      </c>
      <c r="C41" t="s">
        <v>16</v>
      </c>
      <c r="D41">
        <v>36</v>
      </c>
      <c r="E41" t="s">
        <v>14</v>
      </c>
      <c r="F41" s="4">
        <v>44023</v>
      </c>
      <c r="G41" t="s">
        <v>13</v>
      </c>
      <c r="H41">
        <v>114890</v>
      </c>
    </row>
    <row r="42" spans="2:8" x14ac:dyDescent="0.35">
      <c r="B42" t="s">
        <v>154</v>
      </c>
      <c r="C42" t="s">
        <v>9</v>
      </c>
      <c r="D42">
        <v>27</v>
      </c>
      <c r="E42" t="s">
        <v>14</v>
      </c>
      <c r="F42" s="4">
        <v>44506</v>
      </c>
      <c r="G42" t="s">
        <v>18</v>
      </c>
      <c r="H42">
        <v>48980</v>
      </c>
    </row>
    <row r="43" spans="2:8" x14ac:dyDescent="0.35">
      <c r="B43" t="s">
        <v>189</v>
      </c>
      <c r="C43" t="s">
        <v>9</v>
      </c>
      <c r="D43">
        <v>21</v>
      </c>
      <c r="E43" t="s">
        <v>14</v>
      </c>
      <c r="F43" s="4">
        <v>44180</v>
      </c>
      <c r="G43" t="s">
        <v>27</v>
      </c>
      <c r="H43">
        <v>75880</v>
      </c>
    </row>
    <row r="44" spans="2:8" x14ac:dyDescent="0.35">
      <c r="B44" t="s">
        <v>157</v>
      </c>
      <c r="C44" t="s">
        <v>16</v>
      </c>
      <c r="D44">
        <v>28</v>
      </c>
      <c r="E44" t="s">
        <v>14</v>
      </c>
      <c r="F44" s="4">
        <v>44296</v>
      </c>
      <c r="G44" t="s">
        <v>10</v>
      </c>
      <c r="H44">
        <v>53240</v>
      </c>
    </row>
    <row r="45" spans="2:8" x14ac:dyDescent="0.35">
      <c r="B45" t="s">
        <v>197</v>
      </c>
      <c r="C45" t="s">
        <v>16</v>
      </c>
      <c r="D45">
        <v>34</v>
      </c>
      <c r="E45" t="s">
        <v>14</v>
      </c>
      <c r="F45" s="4">
        <v>44397</v>
      </c>
      <c r="G45" t="s">
        <v>18</v>
      </c>
      <c r="H45">
        <v>85000</v>
      </c>
    </row>
    <row r="46" spans="2:8" x14ac:dyDescent="0.35">
      <c r="B46" t="s">
        <v>121</v>
      </c>
      <c r="C46" t="s">
        <v>16</v>
      </c>
      <c r="D46">
        <v>21</v>
      </c>
      <c r="E46" t="s">
        <v>14</v>
      </c>
      <c r="F46" s="4">
        <v>44619</v>
      </c>
      <c r="G46" t="s">
        <v>24</v>
      </c>
      <c r="H46">
        <v>33920</v>
      </c>
    </row>
    <row r="47" spans="2:8" x14ac:dyDescent="0.35">
      <c r="B47" t="s">
        <v>187</v>
      </c>
      <c r="C47" t="s">
        <v>16</v>
      </c>
      <c r="D47">
        <v>33</v>
      </c>
      <c r="E47" t="s">
        <v>14</v>
      </c>
      <c r="F47" s="4">
        <v>44253</v>
      </c>
      <c r="G47" t="s">
        <v>24</v>
      </c>
      <c r="H47">
        <v>75280</v>
      </c>
    </row>
    <row r="48" spans="2:8" x14ac:dyDescent="0.35">
      <c r="B48" t="s">
        <v>165</v>
      </c>
      <c r="C48" t="s">
        <v>16</v>
      </c>
      <c r="D48">
        <v>34</v>
      </c>
      <c r="E48" t="s">
        <v>14</v>
      </c>
      <c r="F48" s="4">
        <v>44594</v>
      </c>
      <c r="G48" t="s">
        <v>18</v>
      </c>
      <c r="H48">
        <v>58940</v>
      </c>
    </row>
    <row r="49" spans="2:8" x14ac:dyDescent="0.35">
      <c r="B49" t="s">
        <v>214</v>
      </c>
      <c r="C49" t="s">
        <v>16</v>
      </c>
      <c r="D49">
        <v>28</v>
      </c>
      <c r="E49" t="s">
        <v>14</v>
      </c>
      <c r="F49" s="4">
        <v>44425</v>
      </c>
      <c r="G49" t="s">
        <v>13</v>
      </c>
      <c r="H49">
        <v>104770</v>
      </c>
    </row>
    <row r="50" spans="2:8" x14ac:dyDescent="0.35">
      <c r="B50" t="s">
        <v>163</v>
      </c>
      <c r="C50" t="s">
        <v>9</v>
      </c>
      <c r="D50">
        <v>21</v>
      </c>
      <c r="E50" t="s">
        <v>14</v>
      </c>
      <c r="F50" s="4">
        <v>44701</v>
      </c>
      <c r="G50" t="s">
        <v>13</v>
      </c>
      <c r="H50">
        <v>57090</v>
      </c>
    </row>
    <row r="51" spans="2:8" x14ac:dyDescent="0.35">
      <c r="B51" t="s">
        <v>203</v>
      </c>
      <c r="C51" t="s">
        <v>9</v>
      </c>
      <c r="D51">
        <v>27</v>
      </c>
      <c r="E51" t="s">
        <v>11</v>
      </c>
      <c r="F51" s="4">
        <v>44174</v>
      </c>
      <c r="G51" t="s">
        <v>18</v>
      </c>
      <c r="H51">
        <v>91650</v>
      </c>
    </row>
    <row r="52" spans="2:8" x14ac:dyDescent="0.35">
      <c r="B52" t="s">
        <v>182</v>
      </c>
      <c r="C52" t="s">
        <v>9</v>
      </c>
      <c r="D52">
        <v>42</v>
      </c>
      <c r="E52" t="s">
        <v>19</v>
      </c>
      <c r="F52" s="4">
        <v>44670</v>
      </c>
      <c r="G52" t="s">
        <v>18</v>
      </c>
      <c r="H52">
        <v>70270</v>
      </c>
    </row>
    <row r="53" spans="2:8" x14ac:dyDescent="0.35">
      <c r="B53" t="s">
        <v>190</v>
      </c>
      <c r="C53" t="s">
        <v>16</v>
      </c>
      <c r="D53">
        <v>28</v>
      </c>
      <c r="E53" t="s">
        <v>14</v>
      </c>
      <c r="F53" s="4">
        <v>44124</v>
      </c>
      <c r="G53" t="s">
        <v>18</v>
      </c>
      <c r="H53">
        <v>75970</v>
      </c>
    </row>
    <row r="54" spans="2:8" x14ac:dyDescent="0.35">
      <c r="B54" t="s">
        <v>201</v>
      </c>
      <c r="D54">
        <v>27</v>
      </c>
      <c r="E54" t="s">
        <v>11</v>
      </c>
      <c r="F54" s="4">
        <v>44212</v>
      </c>
      <c r="G54" t="s">
        <v>24</v>
      </c>
      <c r="H54">
        <v>90700</v>
      </c>
    </row>
    <row r="55" spans="2:8" x14ac:dyDescent="0.35">
      <c r="B55" t="s">
        <v>169</v>
      </c>
      <c r="C55" t="s">
        <v>9</v>
      </c>
      <c r="D55">
        <v>30</v>
      </c>
      <c r="E55" t="s">
        <v>14</v>
      </c>
      <c r="F55" s="4">
        <v>44607</v>
      </c>
      <c r="G55" t="s">
        <v>13</v>
      </c>
      <c r="H55">
        <v>60570</v>
      </c>
    </row>
    <row r="56" spans="2:8" x14ac:dyDescent="0.35">
      <c r="B56" t="s">
        <v>229</v>
      </c>
      <c r="C56" t="s">
        <v>9</v>
      </c>
      <c r="D56">
        <v>33</v>
      </c>
      <c r="E56" t="s">
        <v>14</v>
      </c>
      <c r="F56" s="4">
        <v>44103</v>
      </c>
      <c r="G56" t="s">
        <v>13</v>
      </c>
      <c r="H56">
        <v>115920</v>
      </c>
    </row>
    <row r="57" spans="2:8" x14ac:dyDescent="0.35">
      <c r="B57" t="s">
        <v>173</v>
      </c>
      <c r="C57" t="s">
        <v>16</v>
      </c>
      <c r="D57">
        <v>33</v>
      </c>
      <c r="E57" t="s">
        <v>14</v>
      </c>
      <c r="F57" s="4">
        <v>44006</v>
      </c>
      <c r="G57" t="s">
        <v>18</v>
      </c>
      <c r="H57">
        <v>65360</v>
      </c>
    </row>
    <row r="58" spans="2:8" x14ac:dyDescent="0.35">
      <c r="B58" t="s">
        <v>171</v>
      </c>
      <c r="D58">
        <v>30</v>
      </c>
      <c r="E58" t="s">
        <v>14</v>
      </c>
      <c r="F58" s="4">
        <v>44535</v>
      </c>
      <c r="G58" t="s">
        <v>18</v>
      </c>
      <c r="H58">
        <v>64000</v>
      </c>
    </row>
    <row r="59" spans="2:8" x14ac:dyDescent="0.35">
      <c r="B59" t="s">
        <v>204</v>
      </c>
      <c r="C59" t="s">
        <v>16</v>
      </c>
      <c r="D59">
        <v>34</v>
      </c>
      <c r="E59" t="s">
        <v>14</v>
      </c>
      <c r="F59" s="4">
        <v>44383</v>
      </c>
      <c r="G59" t="s">
        <v>18</v>
      </c>
      <c r="H59">
        <v>92450</v>
      </c>
    </row>
    <row r="60" spans="2:8" x14ac:dyDescent="0.35">
      <c r="B60" t="s">
        <v>153</v>
      </c>
      <c r="C60" t="s">
        <v>9</v>
      </c>
      <c r="D60">
        <v>31</v>
      </c>
      <c r="E60" t="s">
        <v>14</v>
      </c>
      <c r="F60" s="4">
        <v>44450</v>
      </c>
      <c r="G60" t="s">
        <v>24</v>
      </c>
      <c r="H60">
        <v>48950</v>
      </c>
    </row>
    <row r="61" spans="2:8" x14ac:dyDescent="0.35">
      <c r="B61" t="s">
        <v>196</v>
      </c>
      <c r="C61" t="s">
        <v>16</v>
      </c>
      <c r="D61">
        <v>27</v>
      </c>
      <c r="E61" t="s">
        <v>14</v>
      </c>
      <c r="F61" s="4">
        <v>44625</v>
      </c>
      <c r="G61" t="s">
        <v>24</v>
      </c>
      <c r="H61">
        <v>83750</v>
      </c>
    </row>
    <row r="62" spans="2:8" x14ac:dyDescent="0.35">
      <c r="B62" t="s">
        <v>199</v>
      </c>
      <c r="C62" t="s">
        <v>16</v>
      </c>
      <c r="D62">
        <v>40</v>
      </c>
      <c r="E62" t="s">
        <v>14</v>
      </c>
      <c r="F62" s="4">
        <v>44276</v>
      </c>
      <c r="G62" t="s">
        <v>24</v>
      </c>
      <c r="H62">
        <v>87620</v>
      </c>
    </row>
    <row r="63" spans="2:8" x14ac:dyDescent="0.35">
      <c r="B63" t="s">
        <v>178</v>
      </c>
      <c r="C63" t="s">
        <v>16</v>
      </c>
      <c r="D63">
        <v>20</v>
      </c>
      <c r="E63" t="s">
        <v>19</v>
      </c>
      <c r="F63" s="4">
        <v>44476</v>
      </c>
      <c r="G63" t="s">
        <v>10</v>
      </c>
      <c r="H63">
        <v>68900</v>
      </c>
    </row>
    <row r="64" spans="2:8" x14ac:dyDescent="0.35">
      <c r="B64" t="s">
        <v>158</v>
      </c>
      <c r="C64" t="s">
        <v>9</v>
      </c>
      <c r="D64">
        <v>32</v>
      </c>
      <c r="E64" t="s">
        <v>14</v>
      </c>
      <c r="F64" s="4">
        <v>44403</v>
      </c>
      <c r="G64" t="s">
        <v>10</v>
      </c>
      <c r="H64">
        <v>53540</v>
      </c>
    </row>
    <row r="65" spans="2:8" x14ac:dyDescent="0.35">
      <c r="B65" t="s">
        <v>140</v>
      </c>
      <c r="C65" t="s">
        <v>9</v>
      </c>
      <c r="D65">
        <v>28</v>
      </c>
      <c r="E65" t="s">
        <v>50</v>
      </c>
      <c r="F65" s="4">
        <v>44758</v>
      </c>
      <c r="G65" t="s">
        <v>10</v>
      </c>
      <c r="H65">
        <v>43510</v>
      </c>
    </row>
    <row r="66" spans="2:8" x14ac:dyDescent="0.35">
      <c r="B66" t="s">
        <v>217</v>
      </c>
      <c r="C66" t="s">
        <v>16</v>
      </c>
      <c r="D66">
        <v>38</v>
      </c>
      <c r="E66" t="s">
        <v>44</v>
      </c>
      <c r="F66" s="4">
        <v>44316</v>
      </c>
      <c r="G66" t="s">
        <v>10</v>
      </c>
      <c r="H66">
        <v>109160</v>
      </c>
    </row>
    <row r="67" spans="2:8" x14ac:dyDescent="0.35">
      <c r="B67" t="s">
        <v>208</v>
      </c>
      <c r="C67" t="s">
        <v>9</v>
      </c>
      <c r="D67">
        <v>40</v>
      </c>
      <c r="E67" t="s">
        <v>14</v>
      </c>
      <c r="F67" s="4">
        <v>44204</v>
      </c>
      <c r="G67" t="s">
        <v>13</v>
      </c>
      <c r="H67">
        <v>99750</v>
      </c>
    </row>
    <row r="68" spans="2:8" x14ac:dyDescent="0.35">
      <c r="B68" t="s">
        <v>137</v>
      </c>
      <c r="C68" t="s">
        <v>16</v>
      </c>
      <c r="D68">
        <v>31</v>
      </c>
      <c r="E68" t="s">
        <v>14</v>
      </c>
      <c r="F68" s="4">
        <v>44084</v>
      </c>
      <c r="G68" t="s">
        <v>24</v>
      </c>
      <c r="H68">
        <v>41980</v>
      </c>
    </row>
    <row r="69" spans="2:8" x14ac:dyDescent="0.35">
      <c r="B69" t="s">
        <v>184</v>
      </c>
      <c r="C69" t="s">
        <v>9</v>
      </c>
      <c r="D69">
        <v>36</v>
      </c>
      <c r="E69" t="s">
        <v>14</v>
      </c>
      <c r="F69" s="4">
        <v>44272</v>
      </c>
      <c r="G69" t="s">
        <v>18</v>
      </c>
      <c r="H69">
        <v>71380</v>
      </c>
    </row>
    <row r="70" spans="2:8" x14ac:dyDescent="0.35">
      <c r="B70" t="s">
        <v>224</v>
      </c>
      <c r="C70" t="s">
        <v>9</v>
      </c>
      <c r="D70">
        <v>27</v>
      </c>
      <c r="E70" t="s">
        <v>50</v>
      </c>
      <c r="F70" s="4">
        <v>44547</v>
      </c>
      <c r="G70" t="s">
        <v>13</v>
      </c>
      <c r="H70">
        <v>113280</v>
      </c>
    </row>
    <row r="71" spans="2:8" x14ac:dyDescent="0.35">
      <c r="B71" t="s">
        <v>198</v>
      </c>
      <c r="C71" t="s">
        <v>16</v>
      </c>
      <c r="D71">
        <v>33</v>
      </c>
      <c r="E71" t="s">
        <v>14</v>
      </c>
      <c r="F71" s="4">
        <v>44747</v>
      </c>
      <c r="G71" t="s">
        <v>18</v>
      </c>
      <c r="H71">
        <v>86570</v>
      </c>
    </row>
    <row r="72" spans="2:8" x14ac:dyDescent="0.35">
      <c r="B72" t="s">
        <v>159</v>
      </c>
      <c r="C72" t="s">
        <v>9</v>
      </c>
      <c r="D72">
        <v>26</v>
      </c>
      <c r="E72" t="s">
        <v>14</v>
      </c>
      <c r="F72" s="4">
        <v>44350</v>
      </c>
      <c r="G72" t="s">
        <v>13</v>
      </c>
      <c r="H72">
        <v>53540</v>
      </c>
    </row>
    <row r="73" spans="2:8" x14ac:dyDescent="0.35">
      <c r="B73" t="s">
        <v>179</v>
      </c>
      <c r="C73" t="s">
        <v>9</v>
      </c>
      <c r="D73">
        <v>37</v>
      </c>
      <c r="E73" t="s">
        <v>14</v>
      </c>
      <c r="F73" s="4">
        <v>44640</v>
      </c>
      <c r="G73" t="s">
        <v>24</v>
      </c>
      <c r="H73">
        <v>69070</v>
      </c>
    </row>
    <row r="74" spans="2:8" x14ac:dyDescent="0.35">
      <c r="B74" t="s">
        <v>176</v>
      </c>
      <c r="C74" t="s">
        <v>16</v>
      </c>
      <c r="D74">
        <v>30</v>
      </c>
      <c r="E74" t="s">
        <v>19</v>
      </c>
      <c r="F74" s="4">
        <v>44328</v>
      </c>
      <c r="G74" t="s">
        <v>18</v>
      </c>
      <c r="H74">
        <v>67910</v>
      </c>
    </row>
    <row r="75" spans="2:8" x14ac:dyDescent="0.35">
      <c r="B75" t="s">
        <v>180</v>
      </c>
      <c r="C75" t="s">
        <v>9</v>
      </c>
      <c r="D75">
        <v>30</v>
      </c>
      <c r="E75" t="s">
        <v>14</v>
      </c>
      <c r="F75" s="4">
        <v>44214</v>
      </c>
      <c r="G75" t="s">
        <v>24</v>
      </c>
      <c r="H75">
        <v>69120</v>
      </c>
    </row>
    <row r="76" spans="2:8" x14ac:dyDescent="0.35">
      <c r="B76" t="s">
        <v>168</v>
      </c>
      <c r="C76" t="s">
        <v>16</v>
      </c>
      <c r="D76">
        <v>34</v>
      </c>
      <c r="E76" t="s">
        <v>14</v>
      </c>
      <c r="F76" s="4">
        <v>44550</v>
      </c>
      <c r="G76" t="s">
        <v>18</v>
      </c>
      <c r="H76">
        <v>60130</v>
      </c>
    </row>
    <row r="77" spans="2:8" x14ac:dyDescent="0.35">
      <c r="B77" t="s">
        <v>215</v>
      </c>
      <c r="C77" t="s">
        <v>9</v>
      </c>
      <c r="D77">
        <v>23</v>
      </c>
      <c r="E77" t="s">
        <v>14</v>
      </c>
      <c r="F77" s="4">
        <v>44378</v>
      </c>
      <c r="G77" t="s">
        <v>13</v>
      </c>
      <c r="H77">
        <v>106460</v>
      </c>
    </row>
    <row r="78" spans="2:8" x14ac:dyDescent="0.35">
      <c r="B78" t="s">
        <v>230</v>
      </c>
      <c r="C78" t="s">
        <v>16</v>
      </c>
      <c r="D78">
        <v>37</v>
      </c>
      <c r="E78" t="s">
        <v>14</v>
      </c>
      <c r="F78" s="4">
        <v>44389</v>
      </c>
      <c r="G78" t="s">
        <v>27</v>
      </c>
      <c r="H78">
        <v>118100</v>
      </c>
    </row>
    <row r="79" spans="2:8" x14ac:dyDescent="0.35">
      <c r="B79" t="s">
        <v>192</v>
      </c>
      <c r="C79" t="s">
        <v>16</v>
      </c>
      <c r="D79">
        <v>36</v>
      </c>
      <c r="E79" t="s">
        <v>14</v>
      </c>
      <c r="F79" s="4">
        <v>44468</v>
      </c>
      <c r="G79" t="s">
        <v>13</v>
      </c>
      <c r="H79">
        <v>78390</v>
      </c>
    </row>
    <row r="80" spans="2:8" x14ac:dyDescent="0.35">
      <c r="B80" t="s">
        <v>225</v>
      </c>
      <c r="C80" t="s">
        <v>16</v>
      </c>
      <c r="D80">
        <v>30</v>
      </c>
      <c r="E80" t="s">
        <v>14</v>
      </c>
      <c r="F80" s="4">
        <v>44789</v>
      </c>
      <c r="G80" t="s">
        <v>13</v>
      </c>
      <c r="H80">
        <v>114180</v>
      </c>
    </row>
    <row r="81" spans="2:8" x14ac:dyDescent="0.35">
      <c r="B81" t="s">
        <v>212</v>
      </c>
      <c r="C81" t="s">
        <v>16</v>
      </c>
      <c r="D81">
        <v>28</v>
      </c>
      <c r="E81" t="s">
        <v>14</v>
      </c>
      <c r="F81" s="4">
        <v>44590</v>
      </c>
      <c r="G81" t="s">
        <v>13</v>
      </c>
      <c r="H81">
        <v>104120</v>
      </c>
    </row>
    <row r="82" spans="2:8" x14ac:dyDescent="0.35">
      <c r="B82" t="s">
        <v>177</v>
      </c>
      <c r="C82" t="s">
        <v>9</v>
      </c>
      <c r="D82">
        <v>30</v>
      </c>
      <c r="E82" t="s">
        <v>14</v>
      </c>
      <c r="F82" s="4">
        <v>44640</v>
      </c>
      <c r="G82" t="s">
        <v>13</v>
      </c>
      <c r="H82">
        <v>67950</v>
      </c>
    </row>
    <row r="83" spans="2:8" x14ac:dyDescent="0.35">
      <c r="B83" t="s">
        <v>126</v>
      </c>
      <c r="C83" t="s">
        <v>16</v>
      </c>
      <c r="D83">
        <v>29</v>
      </c>
      <c r="E83" t="s">
        <v>14</v>
      </c>
      <c r="F83" s="4">
        <v>43962</v>
      </c>
      <c r="G83" t="s">
        <v>24</v>
      </c>
      <c r="H83">
        <v>34980</v>
      </c>
    </row>
    <row r="84" spans="2:8" x14ac:dyDescent="0.35">
      <c r="B84" t="s">
        <v>170</v>
      </c>
      <c r="C84" t="s">
        <v>16</v>
      </c>
      <c r="D84">
        <v>24</v>
      </c>
      <c r="E84" t="s">
        <v>14</v>
      </c>
      <c r="F84" s="4">
        <v>44087</v>
      </c>
      <c r="G84" t="s">
        <v>24</v>
      </c>
      <c r="H84">
        <v>62780</v>
      </c>
    </row>
    <row r="85" spans="2:8" x14ac:dyDescent="0.35">
      <c r="B85" t="s">
        <v>216</v>
      </c>
      <c r="C85" t="s">
        <v>9</v>
      </c>
      <c r="D85">
        <v>20</v>
      </c>
      <c r="E85" t="s">
        <v>14</v>
      </c>
      <c r="F85" s="4">
        <v>44397</v>
      </c>
      <c r="G85" t="s">
        <v>24</v>
      </c>
      <c r="H85">
        <v>107700</v>
      </c>
    </row>
    <row r="86" spans="2:8" x14ac:dyDescent="0.35">
      <c r="B86" t="s">
        <v>174</v>
      </c>
      <c r="C86" t="s">
        <v>9</v>
      </c>
      <c r="D86">
        <v>25</v>
      </c>
      <c r="E86" t="s">
        <v>14</v>
      </c>
      <c r="F86" s="4">
        <v>44322</v>
      </c>
      <c r="G86" t="s">
        <v>10</v>
      </c>
      <c r="H86">
        <v>65700</v>
      </c>
    </row>
    <row r="87" spans="2:8" x14ac:dyDescent="0.35">
      <c r="B87" t="s">
        <v>188</v>
      </c>
      <c r="C87" t="s">
        <v>16</v>
      </c>
      <c r="D87">
        <v>33</v>
      </c>
      <c r="E87" t="s">
        <v>50</v>
      </c>
      <c r="F87" s="4">
        <v>44313</v>
      </c>
      <c r="G87" t="s">
        <v>24</v>
      </c>
      <c r="H87">
        <v>75480</v>
      </c>
    </row>
    <row r="88" spans="2:8" x14ac:dyDescent="0.35">
      <c r="B88" t="s">
        <v>160</v>
      </c>
      <c r="C88" t="s">
        <v>9</v>
      </c>
      <c r="D88">
        <v>33</v>
      </c>
      <c r="E88" t="s">
        <v>14</v>
      </c>
      <c r="F88" s="4">
        <v>44448</v>
      </c>
      <c r="G88" t="s">
        <v>24</v>
      </c>
      <c r="H88">
        <v>53870</v>
      </c>
    </row>
    <row r="89" spans="2:8" x14ac:dyDescent="0.35">
      <c r="B89" t="s">
        <v>193</v>
      </c>
      <c r="C89" t="s">
        <v>16</v>
      </c>
      <c r="D89">
        <v>36</v>
      </c>
      <c r="E89" t="s">
        <v>14</v>
      </c>
      <c r="F89" s="4">
        <v>44433</v>
      </c>
      <c r="G89" t="s">
        <v>10</v>
      </c>
      <c r="H89">
        <v>78540</v>
      </c>
    </row>
    <row r="90" spans="2:8" x14ac:dyDescent="0.35">
      <c r="B90" t="s">
        <v>166</v>
      </c>
      <c r="C90" t="s">
        <v>9</v>
      </c>
      <c r="D90">
        <v>19</v>
      </c>
      <c r="E90" t="s">
        <v>14</v>
      </c>
      <c r="F90" s="4">
        <v>44218</v>
      </c>
      <c r="G90" t="s">
        <v>13</v>
      </c>
      <c r="H90">
        <v>58960</v>
      </c>
    </row>
    <row r="91" spans="2:8" x14ac:dyDescent="0.35">
      <c r="B91" t="s">
        <v>183</v>
      </c>
      <c r="C91" t="s">
        <v>9</v>
      </c>
      <c r="D91">
        <v>46</v>
      </c>
      <c r="E91" t="s">
        <v>14</v>
      </c>
      <c r="F91" s="4">
        <v>44697</v>
      </c>
      <c r="G91" t="s">
        <v>13</v>
      </c>
      <c r="H91">
        <v>70610</v>
      </c>
    </row>
    <row r="92" spans="2:8" x14ac:dyDescent="0.35">
      <c r="B92" t="s">
        <v>167</v>
      </c>
      <c r="C92" t="s">
        <v>9</v>
      </c>
      <c r="D92">
        <v>33</v>
      </c>
      <c r="E92" t="s">
        <v>14</v>
      </c>
      <c r="F92" s="4">
        <v>44181</v>
      </c>
      <c r="G92" t="s">
        <v>18</v>
      </c>
      <c r="H92">
        <v>59430</v>
      </c>
    </row>
    <row r="93" spans="2:8" x14ac:dyDescent="0.35">
      <c r="B93" t="s">
        <v>152</v>
      </c>
      <c r="C93" t="s">
        <v>9</v>
      </c>
      <c r="D93">
        <v>33</v>
      </c>
      <c r="E93" t="s">
        <v>11</v>
      </c>
      <c r="F93" s="4">
        <v>44640</v>
      </c>
      <c r="G93" t="s">
        <v>13</v>
      </c>
      <c r="H93">
        <v>48530</v>
      </c>
    </row>
    <row r="94" spans="2:8" x14ac:dyDescent="0.35">
      <c r="B94" t="s">
        <v>206</v>
      </c>
      <c r="C94" t="s">
        <v>16</v>
      </c>
      <c r="D94">
        <v>33</v>
      </c>
      <c r="E94" t="s">
        <v>14</v>
      </c>
      <c r="F94" s="4">
        <v>44129</v>
      </c>
      <c r="G94" t="s">
        <v>24</v>
      </c>
      <c r="H94">
        <v>96140</v>
      </c>
    </row>
    <row r="95" spans="2:8" x14ac:dyDescent="0.35">
      <c r="B95" t="s">
        <v>221</v>
      </c>
      <c r="C95" t="s">
        <v>9</v>
      </c>
      <c r="D95">
        <v>20</v>
      </c>
      <c r="E95" t="s">
        <v>14</v>
      </c>
      <c r="F95" s="4">
        <v>44122</v>
      </c>
      <c r="G95" t="s">
        <v>24</v>
      </c>
      <c r="H95">
        <v>112650</v>
      </c>
    </row>
    <row r="96" spans="2:8" x14ac:dyDescent="0.35">
      <c r="B96" t="s">
        <v>139</v>
      </c>
      <c r="C96" t="s">
        <v>16</v>
      </c>
      <c r="D96">
        <v>32</v>
      </c>
      <c r="E96" t="s">
        <v>11</v>
      </c>
      <c r="F96" s="4">
        <v>44293</v>
      </c>
      <c r="G96" t="s">
        <v>24</v>
      </c>
      <c r="H96">
        <v>43840</v>
      </c>
    </row>
    <row r="97" spans="2:8" x14ac:dyDescent="0.35">
      <c r="B97" t="s">
        <v>211</v>
      </c>
      <c r="C97" t="s">
        <v>9</v>
      </c>
      <c r="D97">
        <v>31</v>
      </c>
      <c r="E97" t="s">
        <v>14</v>
      </c>
      <c r="F97" s="4">
        <v>44663</v>
      </c>
      <c r="G97" t="s">
        <v>13</v>
      </c>
      <c r="H97">
        <v>103550</v>
      </c>
    </row>
    <row r="98" spans="2:8" x14ac:dyDescent="0.35">
      <c r="B98" t="s">
        <v>144</v>
      </c>
      <c r="C98" t="s">
        <v>16</v>
      </c>
      <c r="D98">
        <v>32</v>
      </c>
      <c r="E98" t="s">
        <v>14</v>
      </c>
      <c r="F98" s="4">
        <v>44339</v>
      </c>
      <c r="G98" t="s">
        <v>27</v>
      </c>
      <c r="H98">
        <v>45510</v>
      </c>
    </row>
    <row r="99" spans="2:8" x14ac:dyDescent="0.35">
      <c r="B99" t="s">
        <v>228</v>
      </c>
      <c r="D99">
        <v>37</v>
      </c>
      <c r="E99" t="s">
        <v>19</v>
      </c>
      <c r="F99" s="4">
        <v>44085</v>
      </c>
      <c r="G99" t="s">
        <v>18</v>
      </c>
      <c r="H99">
        <v>115440</v>
      </c>
    </row>
    <row r="100" spans="2:8" x14ac:dyDescent="0.35">
      <c r="B100" t="s">
        <v>162</v>
      </c>
      <c r="C100" t="s">
        <v>16</v>
      </c>
      <c r="D100">
        <v>38</v>
      </c>
      <c r="E100" t="s">
        <v>11</v>
      </c>
      <c r="F100" s="4">
        <v>44268</v>
      </c>
      <c r="G100" t="s">
        <v>10</v>
      </c>
      <c r="H100">
        <v>56870</v>
      </c>
    </row>
    <row r="101" spans="2:8" x14ac:dyDescent="0.35">
      <c r="B101" t="s">
        <v>205</v>
      </c>
      <c r="C101" t="s">
        <v>16</v>
      </c>
      <c r="D101">
        <v>25</v>
      </c>
      <c r="E101" t="s">
        <v>14</v>
      </c>
      <c r="F101" s="4">
        <v>44144</v>
      </c>
      <c r="G101" t="s">
        <v>10</v>
      </c>
      <c r="H101">
        <v>92700</v>
      </c>
    </row>
    <row r="102" spans="2:8" x14ac:dyDescent="0.35">
      <c r="B102" t="s">
        <v>202</v>
      </c>
      <c r="D102">
        <v>32</v>
      </c>
      <c r="E102" t="s">
        <v>14</v>
      </c>
      <c r="F102" s="4">
        <v>44713</v>
      </c>
      <c r="G102" t="s">
        <v>24</v>
      </c>
      <c r="H102">
        <v>91310</v>
      </c>
    </row>
    <row r="103" spans="2:8" x14ac:dyDescent="0.35">
      <c r="B103" t="s">
        <v>185</v>
      </c>
      <c r="C103" t="s">
        <v>9</v>
      </c>
      <c r="D103">
        <v>33</v>
      </c>
      <c r="E103" t="s">
        <v>14</v>
      </c>
      <c r="F103" s="4">
        <v>44324</v>
      </c>
      <c r="G103" t="s">
        <v>10</v>
      </c>
      <c r="H103">
        <v>74550</v>
      </c>
    </row>
    <row r="104" spans="2:8" x14ac:dyDescent="0.35">
      <c r="B104" t="s">
        <v>218</v>
      </c>
      <c r="C104" t="s">
        <v>9</v>
      </c>
      <c r="D104">
        <v>25</v>
      </c>
      <c r="E104" t="s">
        <v>11</v>
      </c>
      <c r="F104" s="4">
        <v>44665</v>
      </c>
      <c r="G104" t="s">
        <v>13</v>
      </c>
      <c r="H104">
        <v>109190</v>
      </c>
    </row>
    <row r="105" spans="2:8" x14ac:dyDescent="0.35">
      <c r="B105" t="s">
        <v>213</v>
      </c>
      <c r="C105" t="s">
        <v>16</v>
      </c>
      <c r="D105">
        <v>40</v>
      </c>
      <c r="E105" t="s">
        <v>14</v>
      </c>
      <c r="F105" s="4">
        <v>44320</v>
      </c>
      <c r="G105" t="s">
        <v>24</v>
      </c>
      <c r="H105">
        <v>104410</v>
      </c>
    </row>
    <row r="106" spans="2:8" x14ac:dyDescent="0.35">
      <c r="B106" t="s">
        <v>207</v>
      </c>
      <c r="C106" t="s">
        <v>9</v>
      </c>
      <c r="D106">
        <v>30</v>
      </c>
      <c r="E106" t="s">
        <v>14</v>
      </c>
      <c r="F106" s="4">
        <v>44544</v>
      </c>
      <c r="G106" t="s">
        <v>18</v>
      </c>
      <c r="H106">
        <v>96800</v>
      </c>
    </row>
    <row r="107" spans="2:8" x14ac:dyDescent="0.35">
      <c r="B107" t="s">
        <v>150</v>
      </c>
      <c r="C107" t="s">
        <v>9</v>
      </c>
      <c r="D107">
        <v>28</v>
      </c>
      <c r="E107" t="s">
        <v>11</v>
      </c>
      <c r="F107" s="4">
        <v>43980</v>
      </c>
      <c r="G107" t="s">
        <v>18</v>
      </c>
      <c r="H107">
        <v>48170</v>
      </c>
    </row>
    <row r="108" spans="2:8" x14ac:dyDescent="0.35">
      <c r="B108" t="s">
        <v>132</v>
      </c>
      <c r="C108" t="s">
        <v>9</v>
      </c>
      <c r="D108">
        <v>21</v>
      </c>
      <c r="E108" t="s">
        <v>14</v>
      </c>
      <c r="F108" s="4">
        <v>44042</v>
      </c>
      <c r="G108" t="s">
        <v>13</v>
      </c>
      <c r="H108">
        <v>37920</v>
      </c>
    </row>
    <row r="109" spans="2:8" x14ac:dyDescent="0.35">
      <c r="B109" t="s">
        <v>222</v>
      </c>
      <c r="C109" t="s">
        <v>9</v>
      </c>
      <c r="D109">
        <v>34</v>
      </c>
      <c r="E109" t="s">
        <v>14</v>
      </c>
      <c r="F109" s="4">
        <v>44642</v>
      </c>
      <c r="G109" t="s">
        <v>13</v>
      </c>
      <c r="H109">
        <v>112650</v>
      </c>
    </row>
    <row r="110" spans="2:8" x14ac:dyDescent="0.35">
      <c r="B110" t="s">
        <v>155</v>
      </c>
      <c r="C110" t="s">
        <v>16</v>
      </c>
      <c r="D110">
        <v>34</v>
      </c>
      <c r="E110" t="s">
        <v>19</v>
      </c>
      <c r="F110" s="4">
        <v>44660</v>
      </c>
      <c r="G110" t="s">
        <v>10</v>
      </c>
      <c r="H110">
        <v>49630</v>
      </c>
    </row>
    <row r="111" spans="2:8" x14ac:dyDescent="0.35">
      <c r="B111" t="s">
        <v>231</v>
      </c>
      <c r="C111" t="s">
        <v>9</v>
      </c>
      <c r="D111">
        <v>36</v>
      </c>
      <c r="E111" t="s">
        <v>14</v>
      </c>
      <c r="F111" s="4">
        <v>43958</v>
      </c>
      <c r="G111" t="s">
        <v>24</v>
      </c>
      <c r="H111">
        <v>118840</v>
      </c>
    </row>
    <row r="112" spans="2:8" x14ac:dyDescent="0.35">
      <c r="B112" t="s">
        <v>181</v>
      </c>
      <c r="C112" t="s">
        <v>9</v>
      </c>
      <c r="D112">
        <v>30</v>
      </c>
      <c r="E112" t="s">
        <v>14</v>
      </c>
      <c r="F112" s="4">
        <v>44789</v>
      </c>
      <c r="G112" t="s">
        <v>24</v>
      </c>
      <c r="H112">
        <v>69710</v>
      </c>
    </row>
    <row r="113" spans="2:8" x14ac:dyDescent="0.35">
      <c r="B113" t="s">
        <v>194</v>
      </c>
      <c r="C113" t="s">
        <v>9</v>
      </c>
      <c r="D113">
        <v>20</v>
      </c>
      <c r="E113" t="s">
        <v>14</v>
      </c>
      <c r="F113" s="4">
        <v>44683</v>
      </c>
      <c r="G113" t="s">
        <v>13</v>
      </c>
      <c r="H113">
        <v>79570</v>
      </c>
    </row>
    <row r="114" spans="2:8" x14ac:dyDescent="0.35">
      <c r="B114" t="s">
        <v>191</v>
      </c>
      <c r="C114" t="s">
        <v>16</v>
      </c>
      <c r="D114">
        <v>22</v>
      </c>
      <c r="E114" t="s">
        <v>11</v>
      </c>
      <c r="F114" s="4">
        <v>44388</v>
      </c>
      <c r="G114" t="s">
        <v>13</v>
      </c>
      <c r="H114">
        <v>76900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03BC-0544-47F1-98EF-17B533AA1F28}">
  <dimension ref="D2:U72"/>
  <sheetViews>
    <sheetView topLeftCell="C13" workbookViewId="0">
      <selection activeCell="P35" sqref="P35"/>
    </sheetView>
  </sheetViews>
  <sheetFormatPr defaultRowHeight="14.5" x14ac:dyDescent="0.35"/>
  <cols>
    <col min="4" max="4" width="10.81640625" bestFit="1" customWidth="1"/>
    <col min="5" max="5" width="28.1796875" bestFit="1" customWidth="1"/>
    <col min="6" max="6" width="6.81640625" bestFit="1" customWidth="1"/>
    <col min="7" max="7" width="5" bestFit="1" customWidth="1"/>
    <col min="10" max="10" width="6.81640625" bestFit="1" customWidth="1"/>
    <col min="11" max="11" width="13.1796875" bestFit="1" customWidth="1"/>
    <col min="12" max="12" width="11.54296875" bestFit="1" customWidth="1"/>
    <col min="15" max="15" width="12.26953125" style="16" bestFit="1" customWidth="1"/>
    <col min="16" max="16" width="28.81640625" bestFit="1" customWidth="1"/>
    <col min="18" max="18" width="14.1796875" bestFit="1" customWidth="1"/>
  </cols>
  <sheetData>
    <row r="2" spans="4:14" x14ac:dyDescent="0.35">
      <c r="D2" s="10" t="s">
        <v>3</v>
      </c>
      <c r="E2" s="10" t="s">
        <v>10</v>
      </c>
    </row>
    <row r="4" spans="4:14" x14ac:dyDescent="0.35">
      <c r="D4" s="11" t="str" cm="1">
        <f t="array" aca="1" ref="D4:N31" ca="1">_xlfn._xlws.FILTER(India_and_New_Zealand[], India_and_New_Zealand[Department]=E2)</f>
        <v>Waheeda Vasuman</v>
      </c>
      <c r="E4" t="str">
        <f ca="1"/>
        <v>Male</v>
      </c>
      <c r="F4" s="11" t="str">
        <f ca="1"/>
        <v>Sales</v>
      </c>
      <c r="G4" s="11">
        <f ca="1"/>
        <v>43</v>
      </c>
      <c r="H4" s="11">
        <f ca="1"/>
        <v>44558</v>
      </c>
      <c r="I4" s="11">
        <f ca="1"/>
        <v>36040</v>
      </c>
      <c r="J4" s="11" t="str">
        <f ca="1"/>
        <v>Average</v>
      </c>
      <c r="K4" s="11" t="str">
        <f ca="1"/>
        <v>India</v>
      </c>
      <c r="L4" s="11">
        <f ca="1"/>
        <v>2.4821917808219176</v>
      </c>
      <c r="M4" s="11">
        <f ca="1"/>
        <v>1082</v>
      </c>
      <c r="N4">
        <f ca="1"/>
        <v>3</v>
      </c>
    </row>
    <row r="5" spans="4:14" x14ac:dyDescent="0.35">
      <c r="D5" t="str">
        <f ca="1"/>
        <v>Bili Sizey</v>
      </c>
      <c r="E5" s="11" t="str">
        <f ca="1"/>
        <v>Male</v>
      </c>
      <c r="F5" s="11" t="str">
        <f ca="1"/>
        <v>Sales</v>
      </c>
      <c r="G5" s="11">
        <f ca="1"/>
        <v>43</v>
      </c>
      <c r="H5" s="11">
        <f ca="1"/>
        <v>44620</v>
      </c>
      <c r="I5" s="11">
        <f ca="1"/>
        <v>36040</v>
      </c>
      <c r="J5" s="11" t="str">
        <f ca="1"/>
        <v>Average</v>
      </c>
      <c r="K5" s="11" t="str">
        <f ca="1"/>
        <v>New Zealand</v>
      </c>
      <c r="L5" s="11">
        <f ca="1"/>
        <v>2.3123287671232875</v>
      </c>
      <c r="M5" s="11">
        <f ca="1"/>
        <v>1082</v>
      </c>
      <c r="N5">
        <f ca="1"/>
        <v>3</v>
      </c>
    </row>
    <row r="6" spans="4:14" x14ac:dyDescent="0.35">
      <c r="D6" t="str">
        <f ca="1"/>
        <v>Rupak Mehra</v>
      </c>
      <c r="E6" s="11" t="str">
        <f ca="1"/>
        <v>Male</v>
      </c>
      <c r="F6" s="11" t="str">
        <f ca="1"/>
        <v>Sales</v>
      </c>
      <c r="G6" s="11">
        <f ca="1"/>
        <v>28</v>
      </c>
      <c r="H6" s="11">
        <f ca="1"/>
        <v>44758</v>
      </c>
      <c r="I6" s="11">
        <f ca="1"/>
        <v>43510</v>
      </c>
      <c r="J6" s="11" t="str">
        <f ca="1"/>
        <v>Very poor</v>
      </c>
      <c r="K6" s="11" t="str">
        <f ca="1"/>
        <v>India</v>
      </c>
      <c r="L6" s="11">
        <f ca="1"/>
        <v>1.9342465753424658</v>
      </c>
      <c r="M6" s="11">
        <f ca="1"/>
        <v>871</v>
      </c>
      <c r="N6">
        <f ca="1"/>
        <v>1</v>
      </c>
    </row>
    <row r="7" spans="4:14" x14ac:dyDescent="0.35">
      <c r="D7" t="str">
        <f ca="1"/>
        <v>Drusy MacCombe</v>
      </c>
      <c r="E7" s="11" t="str">
        <f ca="1"/>
        <v>Male</v>
      </c>
      <c r="F7" s="11" t="str">
        <f ca="1"/>
        <v>Sales</v>
      </c>
      <c r="G7" s="11">
        <f ca="1"/>
        <v>28</v>
      </c>
      <c r="H7" s="11">
        <f ca="1"/>
        <v>44820</v>
      </c>
      <c r="I7" s="11">
        <f ca="1"/>
        <v>43510</v>
      </c>
      <c r="J7" s="11" t="str">
        <f ca="1"/>
        <v>Very poor</v>
      </c>
      <c r="K7" s="11" t="str">
        <f ca="1"/>
        <v>New Zealand</v>
      </c>
      <c r="L7" s="11">
        <f ca="1"/>
        <v>1.7643835616438357</v>
      </c>
      <c r="M7" s="11">
        <f ca="1"/>
        <v>871</v>
      </c>
      <c r="N7">
        <f ca="1"/>
        <v>1</v>
      </c>
    </row>
    <row r="8" spans="4:14" x14ac:dyDescent="0.35">
      <c r="D8" t="str">
        <f ca="1"/>
        <v>Daruka Ghazali</v>
      </c>
      <c r="E8" s="11" t="str">
        <f ca="1"/>
        <v>Female</v>
      </c>
      <c r="F8" s="11" t="str">
        <f ca="1"/>
        <v>Sales</v>
      </c>
      <c r="G8" s="11">
        <f ca="1"/>
        <v>34</v>
      </c>
      <c r="H8" s="11">
        <f ca="1"/>
        <v>44660</v>
      </c>
      <c r="I8" s="11">
        <f ca="1"/>
        <v>49630</v>
      </c>
      <c r="J8" s="11" t="str">
        <f ca="1"/>
        <v>Poor</v>
      </c>
      <c r="K8" s="11" t="str">
        <f ca="1"/>
        <v>India</v>
      </c>
      <c r="L8" s="11">
        <f ca="1"/>
        <v>2.2027397260273971</v>
      </c>
      <c r="M8" s="11">
        <f ca="1"/>
        <v>1489</v>
      </c>
      <c r="N8">
        <f ca="1"/>
        <v>2</v>
      </c>
    </row>
    <row r="9" spans="4:14" x14ac:dyDescent="0.35">
      <c r="D9" t="str">
        <f ca="1"/>
        <v>Violante Courtonne</v>
      </c>
      <c r="E9" s="11" t="str">
        <f ca="1"/>
        <v>Female</v>
      </c>
      <c r="F9" s="11" t="str">
        <f ca="1"/>
        <v>Sales</v>
      </c>
      <c r="G9" s="11">
        <f ca="1"/>
        <v>34</v>
      </c>
      <c r="H9" s="11">
        <f ca="1"/>
        <v>44721</v>
      </c>
      <c r="I9" s="11">
        <f ca="1"/>
        <v>49630</v>
      </c>
      <c r="J9" s="11" t="str">
        <f ca="1"/>
        <v>Poor</v>
      </c>
      <c r="K9" s="11" t="str">
        <f ca="1"/>
        <v>New Zealand</v>
      </c>
      <c r="L9" s="11">
        <f ca="1"/>
        <v>2.0356164383561643</v>
      </c>
      <c r="M9" s="11">
        <f ca="1"/>
        <v>1489</v>
      </c>
      <c r="N9">
        <f ca="1"/>
        <v>2</v>
      </c>
    </row>
    <row r="10" spans="4:14" x14ac:dyDescent="0.35">
      <c r="D10" t="str">
        <f ca="1"/>
        <v>Anumati Shyamari Meherhomji</v>
      </c>
      <c r="E10" s="11" t="str">
        <f ca="1"/>
        <v>Female</v>
      </c>
      <c r="F10" s="11" t="str">
        <f ca="1"/>
        <v>Sales</v>
      </c>
      <c r="G10" s="11">
        <f ca="1"/>
        <v>28</v>
      </c>
      <c r="H10" s="11">
        <f ca="1"/>
        <v>44296</v>
      </c>
      <c r="I10" s="11">
        <f ca="1"/>
        <v>53240</v>
      </c>
      <c r="J10" s="11" t="str">
        <f ca="1"/>
        <v>Average</v>
      </c>
      <c r="K10" s="11" t="str">
        <f ca="1"/>
        <v>India</v>
      </c>
      <c r="L10" s="11">
        <f ca="1"/>
        <v>3.2</v>
      </c>
      <c r="M10" s="11">
        <f ca="1"/>
        <v>1598</v>
      </c>
      <c r="N10">
        <f ca="1"/>
        <v>3</v>
      </c>
    </row>
    <row r="11" spans="4:14" x14ac:dyDescent="0.35">
      <c r="D11" t="str">
        <f ca="1"/>
        <v>Tatum Hush</v>
      </c>
      <c r="E11" s="11" t="str">
        <f ca="1"/>
        <v>Female</v>
      </c>
      <c r="F11" s="11" t="str">
        <f ca="1"/>
        <v>Sales</v>
      </c>
      <c r="G11" s="11">
        <f ca="1"/>
        <v>28</v>
      </c>
      <c r="H11" s="11">
        <f ca="1"/>
        <v>44357</v>
      </c>
      <c r="I11" s="11">
        <f ca="1"/>
        <v>53240</v>
      </c>
      <c r="J11" s="11" t="str">
        <f ca="1"/>
        <v>Average</v>
      </c>
      <c r="K11" s="11" t="str">
        <f ca="1"/>
        <v>New Zealand</v>
      </c>
      <c r="L11" s="11">
        <f ca="1"/>
        <v>3.032876712328767</v>
      </c>
      <c r="M11" s="11">
        <f ca="1"/>
        <v>1598</v>
      </c>
      <c r="N11">
        <f ca="1"/>
        <v>3</v>
      </c>
    </row>
    <row r="12" spans="4:14" x14ac:dyDescent="0.35">
      <c r="D12" t="str">
        <f ca="1"/>
        <v>Geena Raghavanpillai</v>
      </c>
      <c r="E12" s="11" t="str">
        <f ca="1"/>
        <v>Male</v>
      </c>
      <c r="F12" s="11" t="str">
        <f ca="1"/>
        <v>Sales</v>
      </c>
      <c r="G12" s="11">
        <f ca="1"/>
        <v>32</v>
      </c>
      <c r="H12" s="11">
        <f ca="1"/>
        <v>44403</v>
      </c>
      <c r="I12" s="11">
        <f ca="1"/>
        <v>53540</v>
      </c>
      <c r="J12" s="11" t="str">
        <f ca="1"/>
        <v>Average</v>
      </c>
      <c r="K12" s="11" t="str">
        <f ca="1"/>
        <v>India</v>
      </c>
      <c r="L12" s="11">
        <f ca="1"/>
        <v>2.9068493150684933</v>
      </c>
      <c r="M12" s="11">
        <f ca="1"/>
        <v>1607</v>
      </c>
      <c r="N12">
        <f ca="1"/>
        <v>3</v>
      </c>
    </row>
    <row r="13" spans="4:14" x14ac:dyDescent="0.35">
      <c r="D13" t="str">
        <f ca="1"/>
        <v>Hoyt D'Alesco</v>
      </c>
      <c r="E13" s="11" t="str">
        <f ca="1"/>
        <v>Male</v>
      </c>
      <c r="F13" s="11" t="str">
        <f ca="1"/>
        <v>Sales</v>
      </c>
      <c r="G13" s="11">
        <f ca="1"/>
        <v>32</v>
      </c>
      <c r="H13" s="11">
        <f ca="1"/>
        <v>44465</v>
      </c>
      <c r="I13" s="11">
        <f ca="1"/>
        <v>53540</v>
      </c>
      <c r="J13" s="11" t="str">
        <f ca="1"/>
        <v>Average</v>
      </c>
      <c r="K13" s="11" t="str">
        <f ca="1"/>
        <v>New Zealand</v>
      </c>
      <c r="L13" s="11">
        <f ca="1"/>
        <v>2.7369863013698632</v>
      </c>
      <c r="M13" s="11">
        <f ca="1"/>
        <v>1607</v>
      </c>
      <c r="N13">
        <f ca="1"/>
        <v>3</v>
      </c>
    </row>
    <row r="14" spans="4:14" x14ac:dyDescent="0.35">
      <c r="D14" t="str">
        <f ca="1"/>
        <v>Sanchali Shirish</v>
      </c>
      <c r="E14" s="11" t="str">
        <f ca="1"/>
        <v>Male</v>
      </c>
      <c r="F14" s="11" t="str">
        <f ca="1"/>
        <v>Sales</v>
      </c>
      <c r="G14" s="11">
        <f ca="1"/>
        <v>27</v>
      </c>
      <c r="H14" s="11">
        <f ca="1"/>
        <v>44073</v>
      </c>
      <c r="I14" s="11">
        <f ca="1"/>
        <v>54970</v>
      </c>
      <c r="J14" s="11" t="str">
        <f ca="1"/>
        <v>Average</v>
      </c>
      <c r="K14" s="11" t="str">
        <f ca="1"/>
        <v>India</v>
      </c>
      <c r="L14" s="11">
        <f ca="1"/>
        <v>3.8109589041095893</v>
      </c>
      <c r="M14" s="11">
        <f ca="1"/>
        <v>1650</v>
      </c>
      <c r="N14">
        <f ca="1"/>
        <v>3</v>
      </c>
    </row>
    <row r="15" spans="4:14" x14ac:dyDescent="0.35">
      <c r="D15" t="str">
        <f ca="1"/>
        <v>Alta Kaszper</v>
      </c>
      <c r="E15" s="11" t="str">
        <f ca="1"/>
        <v>Male</v>
      </c>
      <c r="F15" s="11" t="str">
        <f ca="1"/>
        <v>Sales</v>
      </c>
      <c r="G15" s="11">
        <f ca="1"/>
        <v>27</v>
      </c>
      <c r="H15" s="11">
        <f ca="1"/>
        <v>44134</v>
      </c>
      <c r="I15" s="11">
        <f ca="1"/>
        <v>54970</v>
      </c>
      <c r="J15" s="11" t="str">
        <f ca="1"/>
        <v>Average</v>
      </c>
      <c r="K15" s="11" t="str">
        <f ca="1"/>
        <v>New Zealand</v>
      </c>
      <c r="L15" s="11">
        <f ca="1"/>
        <v>3.6438356164383561</v>
      </c>
      <c r="M15" s="11">
        <f ca="1"/>
        <v>1650</v>
      </c>
      <c r="N15">
        <f ca="1"/>
        <v>3</v>
      </c>
    </row>
    <row r="16" spans="4:14" x14ac:dyDescent="0.35">
      <c r="D16" t="str">
        <f ca="1"/>
        <v>Mirium Seemantini Shivakumar</v>
      </c>
      <c r="E16" s="11" t="str">
        <f ca="1"/>
        <v>Female</v>
      </c>
      <c r="F16" s="11" t="str">
        <f ca="1"/>
        <v>Sales</v>
      </c>
      <c r="G16" s="11">
        <f ca="1"/>
        <v>38</v>
      </c>
      <c r="H16" s="11">
        <f ca="1"/>
        <v>44268</v>
      </c>
      <c r="I16" s="11">
        <f ca="1"/>
        <v>56870</v>
      </c>
      <c r="J16" s="11" t="str">
        <f ca="1"/>
        <v>Above average</v>
      </c>
      <c r="K16" s="11" t="str">
        <f ca="1"/>
        <v>India</v>
      </c>
      <c r="L16" s="11">
        <f ca="1"/>
        <v>3.2767123287671232</v>
      </c>
      <c r="M16" s="11">
        <f ca="1"/>
        <v>1707</v>
      </c>
      <c r="N16">
        <f ca="1"/>
        <v>4</v>
      </c>
    </row>
    <row r="17" spans="4:16" x14ac:dyDescent="0.35">
      <c r="D17" t="str">
        <f ca="1"/>
        <v>Oran Buxcy</v>
      </c>
      <c r="E17" s="11" t="str">
        <f ca="1"/>
        <v>Female</v>
      </c>
      <c r="F17" s="11" t="str">
        <f ca="1"/>
        <v>Sales</v>
      </c>
      <c r="G17" s="11">
        <f ca="1"/>
        <v>38</v>
      </c>
      <c r="H17" s="11">
        <f ca="1"/>
        <v>44329</v>
      </c>
      <c r="I17" s="11">
        <f ca="1"/>
        <v>56870</v>
      </c>
      <c r="J17" s="11" t="str">
        <f ca="1"/>
        <v>Above average</v>
      </c>
      <c r="K17" s="11" t="str">
        <f ca="1"/>
        <v>New Zealand</v>
      </c>
      <c r="L17" s="11">
        <f ca="1"/>
        <v>3.1095890410958904</v>
      </c>
      <c r="M17" s="11">
        <f ca="1"/>
        <v>1707</v>
      </c>
      <c r="N17">
        <f ca="1"/>
        <v>4</v>
      </c>
    </row>
    <row r="18" spans="4:16" x14ac:dyDescent="0.35">
      <c r="D18" t="str">
        <f ca="1"/>
        <v>Abhaya Priyavardhan</v>
      </c>
      <c r="E18" s="11" t="str">
        <f ca="1"/>
        <v>Male</v>
      </c>
      <c r="F18" s="11" t="str">
        <f ca="1"/>
        <v>Sales</v>
      </c>
      <c r="G18" s="11">
        <f ca="1"/>
        <v>25</v>
      </c>
      <c r="H18" s="11">
        <f ca="1"/>
        <v>44322</v>
      </c>
      <c r="I18" s="11">
        <f ca="1"/>
        <v>65700</v>
      </c>
      <c r="J18" s="11" t="str">
        <f ca="1"/>
        <v>Average</v>
      </c>
      <c r="K18" s="11" t="str">
        <f ca="1"/>
        <v>India</v>
      </c>
      <c r="L18" s="11">
        <f ca="1"/>
        <v>3.128767123287671</v>
      </c>
      <c r="M18" s="11">
        <f ca="1"/>
        <v>1971</v>
      </c>
      <c r="N18">
        <f ca="1"/>
        <v>3</v>
      </c>
    </row>
    <row r="19" spans="4:16" x14ac:dyDescent="0.35">
      <c r="D19" t="str">
        <f ca="1"/>
        <v>Kath Bletsoe</v>
      </c>
      <c r="E19" s="11" t="str">
        <f ca="1"/>
        <v>Male</v>
      </c>
      <c r="F19" s="11" t="str">
        <f ca="1"/>
        <v>Sales</v>
      </c>
      <c r="G19" s="11">
        <f ca="1"/>
        <v>25</v>
      </c>
      <c r="H19" s="11">
        <f ca="1"/>
        <v>44383</v>
      </c>
      <c r="I19" s="11">
        <f ca="1"/>
        <v>65700</v>
      </c>
      <c r="J19" s="11" t="str">
        <f ca="1"/>
        <v>Average</v>
      </c>
      <c r="K19" s="11" t="str">
        <f ca="1"/>
        <v>New Zealand</v>
      </c>
      <c r="L19" s="11">
        <f ca="1"/>
        <v>2.9616438356164383</v>
      </c>
      <c r="M19" s="11">
        <f ca="1"/>
        <v>1971</v>
      </c>
      <c r="N19">
        <f ca="1"/>
        <v>3</v>
      </c>
    </row>
    <row r="20" spans="4:16" x14ac:dyDescent="0.35">
      <c r="D20" t="str">
        <f ca="1"/>
        <v>Devasree Fullara Saurin</v>
      </c>
      <c r="E20" s="11" t="str">
        <f ca="1"/>
        <v>Female</v>
      </c>
      <c r="F20" s="11" t="str">
        <f ca="1"/>
        <v>Sales</v>
      </c>
      <c r="G20" s="11">
        <f ca="1"/>
        <v>20</v>
      </c>
      <c r="H20" s="11">
        <f ca="1"/>
        <v>44476</v>
      </c>
      <c r="I20" s="11">
        <f ca="1"/>
        <v>68900</v>
      </c>
      <c r="J20" s="11" t="str">
        <f ca="1"/>
        <v>Poor</v>
      </c>
      <c r="K20" s="11" t="str">
        <f ca="1"/>
        <v>India</v>
      </c>
      <c r="L20" s="11">
        <f ca="1"/>
        <v>2.7068493150684931</v>
      </c>
      <c r="M20" s="11">
        <f ca="1"/>
        <v>2067</v>
      </c>
      <c r="N20">
        <f ca="1"/>
        <v>2</v>
      </c>
    </row>
    <row r="21" spans="4:16" x14ac:dyDescent="0.35">
      <c r="D21" t="str">
        <f ca="1"/>
        <v>Hyacinthie Braybrooke</v>
      </c>
      <c r="E21" s="11" t="str">
        <f ca="1"/>
        <v>Female</v>
      </c>
      <c r="F21" s="11" t="str">
        <f ca="1"/>
        <v>Sales</v>
      </c>
      <c r="G21" s="11">
        <f ca="1"/>
        <v>20</v>
      </c>
      <c r="H21" s="11">
        <f ca="1"/>
        <v>44537</v>
      </c>
      <c r="I21" s="11">
        <f ca="1"/>
        <v>68900</v>
      </c>
      <c r="J21" s="11" t="str">
        <f ca="1"/>
        <v>Poor</v>
      </c>
      <c r="K21" s="11" t="str">
        <f ca="1"/>
        <v>New Zealand</v>
      </c>
      <c r="L21" s="11">
        <f ca="1"/>
        <v>2.5397260273972604</v>
      </c>
      <c r="M21" s="11">
        <f ca="1"/>
        <v>2067</v>
      </c>
      <c r="N21">
        <f ca="1"/>
        <v>2</v>
      </c>
    </row>
    <row r="22" spans="4:16" x14ac:dyDescent="0.35">
      <c r="D22" t="str">
        <f ca="1"/>
        <v>Yauvani Tarpa</v>
      </c>
      <c r="E22" s="11" t="str">
        <f ca="1"/>
        <v>Male</v>
      </c>
      <c r="F22" s="11" t="str">
        <f ca="1"/>
        <v>Sales</v>
      </c>
      <c r="G22" s="11">
        <f ca="1"/>
        <v>33</v>
      </c>
      <c r="H22" s="11">
        <f ca="1"/>
        <v>44324</v>
      </c>
      <c r="I22" s="11">
        <f ca="1"/>
        <v>74550</v>
      </c>
      <c r="J22" s="11" t="str">
        <f ca="1"/>
        <v>Average</v>
      </c>
      <c r="K22" s="11" t="str">
        <f ca="1"/>
        <v>India</v>
      </c>
      <c r="L22" s="11">
        <f ca="1"/>
        <v>3.1232876712328768</v>
      </c>
      <c r="M22" s="11">
        <f ca="1"/>
        <v>2237</v>
      </c>
      <c r="N22">
        <f ca="1"/>
        <v>3</v>
      </c>
    </row>
    <row r="23" spans="4:16" x14ac:dyDescent="0.35">
      <c r="D23" t="str">
        <f ca="1"/>
        <v>Gigi Bohling</v>
      </c>
      <c r="E23" s="11" t="str">
        <f ca="1"/>
        <v>Male</v>
      </c>
      <c r="F23" s="11" t="str">
        <f ca="1"/>
        <v>Sales</v>
      </c>
      <c r="G23" s="11">
        <f ca="1"/>
        <v>33</v>
      </c>
      <c r="H23" s="11">
        <f ca="1"/>
        <v>44385</v>
      </c>
      <c r="I23" s="11">
        <f ca="1"/>
        <v>74550</v>
      </c>
      <c r="J23" s="11" t="str">
        <f ca="1"/>
        <v>Average</v>
      </c>
      <c r="K23" s="11" t="str">
        <f ca="1"/>
        <v>New Zealand</v>
      </c>
      <c r="L23" s="11">
        <f ca="1"/>
        <v>2.956164383561644</v>
      </c>
      <c r="M23" s="11">
        <f ca="1"/>
        <v>2237</v>
      </c>
      <c r="N23">
        <f ca="1"/>
        <v>3</v>
      </c>
    </row>
    <row r="24" spans="4:16" x14ac:dyDescent="0.35">
      <c r="D24" t="str">
        <f ca="1"/>
        <v>Shulabh Qutub Sundaramoorthy</v>
      </c>
      <c r="E24" s="11" t="str">
        <f ca="1"/>
        <v>Female</v>
      </c>
      <c r="F24" s="11" t="str">
        <f ca="1"/>
        <v>Sales</v>
      </c>
      <c r="G24" s="11">
        <f ca="1"/>
        <v>36</v>
      </c>
      <c r="H24" s="11">
        <f ca="1"/>
        <v>44433</v>
      </c>
      <c r="I24" s="11">
        <f ca="1"/>
        <v>78540</v>
      </c>
      <c r="J24" s="11" t="str">
        <f ca="1"/>
        <v>Average</v>
      </c>
      <c r="K24" s="11" t="str">
        <f ca="1"/>
        <v>India</v>
      </c>
      <c r="L24" s="11">
        <f ca="1"/>
        <v>2.8246575342465752</v>
      </c>
      <c r="M24" s="11">
        <f ca="1"/>
        <v>2357</v>
      </c>
      <c r="N24">
        <f ca="1"/>
        <v>3</v>
      </c>
    </row>
    <row r="25" spans="4:16" x14ac:dyDescent="0.35">
      <c r="D25" t="str">
        <f ca="1"/>
        <v>Gray Seamon</v>
      </c>
      <c r="E25" s="11" t="str">
        <f ca="1"/>
        <v>Female</v>
      </c>
      <c r="F25" s="11" t="str">
        <f ca="1"/>
        <v>Sales</v>
      </c>
      <c r="G25" s="11">
        <f ca="1"/>
        <v>36</v>
      </c>
      <c r="H25" s="11">
        <f ca="1"/>
        <v>44494</v>
      </c>
      <c r="I25" s="11">
        <f ca="1"/>
        <v>78540</v>
      </c>
      <c r="J25" s="11" t="str">
        <f ca="1"/>
        <v>Average</v>
      </c>
      <c r="K25" s="11" t="str">
        <f ca="1"/>
        <v>New Zealand</v>
      </c>
      <c r="L25" s="11">
        <f ca="1"/>
        <v>2.6575342465753424</v>
      </c>
      <c r="M25" s="11">
        <f ca="1"/>
        <v>2357</v>
      </c>
      <c r="N25">
        <f ca="1"/>
        <v>3</v>
      </c>
    </row>
    <row r="26" spans="4:16" x14ac:dyDescent="0.35">
      <c r="D26" t="str">
        <f ca="1"/>
        <v>Purnendu Vijayarangan</v>
      </c>
      <c r="E26" s="11" t="str">
        <f ca="1"/>
        <v>Female</v>
      </c>
      <c r="F26" s="11" t="str">
        <f ca="1"/>
        <v>Sales</v>
      </c>
      <c r="G26" s="11">
        <f ca="1"/>
        <v>25</v>
      </c>
      <c r="H26" s="11">
        <f ca="1"/>
        <v>44144</v>
      </c>
      <c r="I26" s="11">
        <f ca="1"/>
        <v>92700</v>
      </c>
      <c r="J26" s="11" t="str">
        <f ca="1"/>
        <v>Average</v>
      </c>
      <c r="K26" s="11" t="str">
        <f ca="1"/>
        <v>India</v>
      </c>
      <c r="L26" s="11">
        <f ca="1"/>
        <v>3.6164383561643834</v>
      </c>
      <c r="M26" s="11">
        <f ca="1"/>
        <v>2781</v>
      </c>
      <c r="N26">
        <f ca="1"/>
        <v>3</v>
      </c>
    </row>
    <row r="27" spans="4:16" x14ac:dyDescent="0.35">
      <c r="D27" t="str">
        <f ca="1"/>
        <v>Hinda Label</v>
      </c>
      <c r="E27" s="11" t="str">
        <f ca="1"/>
        <v>Female</v>
      </c>
      <c r="F27" s="11" t="str">
        <f ca="1"/>
        <v>Sales</v>
      </c>
      <c r="G27" s="11">
        <f ca="1"/>
        <v>25</v>
      </c>
      <c r="H27" s="11">
        <f ca="1"/>
        <v>44205</v>
      </c>
      <c r="I27" s="11">
        <f ca="1"/>
        <v>92700</v>
      </c>
      <c r="J27" s="11" t="str">
        <f ca="1"/>
        <v>Average</v>
      </c>
      <c r="K27" s="11" t="str">
        <f ca="1"/>
        <v>New Zealand</v>
      </c>
      <c r="L27" s="11">
        <f ca="1"/>
        <v>3.4493150684931506</v>
      </c>
      <c r="M27" s="11">
        <f ca="1"/>
        <v>2781</v>
      </c>
      <c r="N27">
        <f ca="1"/>
        <v>3</v>
      </c>
    </row>
    <row r="28" spans="4:16" x14ac:dyDescent="0.35">
      <c r="D28" t="str">
        <f ca="1"/>
        <v>Sawini Chandan</v>
      </c>
      <c r="E28" s="11" t="str">
        <f ca="1"/>
        <v>Female</v>
      </c>
      <c r="F28" s="11" t="str">
        <f ca="1"/>
        <v>Sales</v>
      </c>
      <c r="G28" s="11">
        <f ca="1"/>
        <v>38</v>
      </c>
      <c r="H28" s="11">
        <f ca="1"/>
        <v>44316</v>
      </c>
      <c r="I28" s="11">
        <f ca="1"/>
        <v>109160</v>
      </c>
      <c r="J28" s="11" t="str">
        <f ca="1"/>
        <v>Exceptional</v>
      </c>
      <c r="K28" s="11" t="str">
        <f ca="1"/>
        <v>India</v>
      </c>
      <c r="L28" s="11">
        <f ca="1"/>
        <v>3.1452054794520548</v>
      </c>
      <c r="M28" s="11">
        <f ca="1"/>
        <v>3275</v>
      </c>
      <c r="N28">
        <f ca="1"/>
        <v>5</v>
      </c>
    </row>
    <row r="29" spans="4:16" x14ac:dyDescent="0.35">
      <c r="D29" t="str">
        <f ca="1"/>
        <v>Rafaelita Blaksland</v>
      </c>
      <c r="E29" s="11" t="str">
        <f ca="1"/>
        <v>Female</v>
      </c>
      <c r="F29" s="11" t="str">
        <f ca="1"/>
        <v>Sales</v>
      </c>
      <c r="G29" s="11">
        <f ca="1"/>
        <v>38</v>
      </c>
      <c r="H29" s="11">
        <f ca="1"/>
        <v>44377</v>
      </c>
      <c r="I29" s="11">
        <f ca="1"/>
        <v>109160</v>
      </c>
      <c r="J29" s="11" t="str">
        <f ca="1"/>
        <v>Exceptional</v>
      </c>
      <c r="K29" s="11" t="str">
        <f ca="1"/>
        <v>New Zealand</v>
      </c>
      <c r="L29" s="11">
        <f ca="1"/>
        <v>2.978082191780822</v>
      </c>
      <c r="M29" s="11">
        <f ca="1"/>
        <v>3275</v>
      </c>
      <c r="N29">
        <f ca="1"/>
        <v>5</v>
      </c>
    </row>
    <row r="30" spans="4:16" x14ac:dyDescent="0.35">
      <c r="D30" t="str">
        <f ca="1"/>
        <v>Krishnakanta Vellanki</v>
      </c>
      <c r="E30" s="11" t="str">
        <f ca="1"/>
        <v>Male</v>
      </c>
      <c r="F30" s="11" t="str">
        <f ca="1"/>
        <v>Sales</v>
      </c>
      <c r="G30" s="11">
        <f ca="1"/>
        <v>22</v>
      </c>
      <c r="H30" s="11">
        <f ca="1"/>
        <v>44384</v>
      </c>
      <c r="I30" s="11">
        <f ca="1"/>
        <v>112780</v>
      </c>
      <c r="J30" s="11" t="str">
        <f ca="1"/>
        <v>Above average</v>
      </c>
      <c r="K30" s="11" t="str">
        <f ca="1"/>
        <v>India</v>
      </c>
      <c r="L30" s="11">
        <f ca="1"/>
        <v>2.9589041095890409</v>
      </c>
      <c r="M30" s="11">
        <f ca="1"/>
        <v>3384</v>
      </c>
      <c r="N30">
        <f ca="1"/>
        <v>4</v>
      </c>
    </row>
    <row r="31" spans="4:16" x14ac:dyDescent="0.35">
      <c r="D31" t="str">
        <f ca="1"/>
        <v>Lindy Guillet</v>
      </c>
      <c r="E31" s="11" t="str">
        <f ca="1"/>
        <v>Male</v>
      </c>
      <c r="F31" s="11" t="str">
        <f ca="1"/>
        <v>Sales</v>
      </c>
      <c r="G31" s="11">
        <f ca="1"/>
        <v>22</v>
      </c>
      <c r="H31" s="11">
        <f ca="1"/>
        <v>44446</v>
      </c>
      <c r="I31" s="11">
        <f ca="1"/>
        <v>112780</v>
      </c>
      <c r="J31" s="11" t="str">
        <f ca="1"/>
        <v>Above average</v>
      </c>
      <c r="K31" s="11" t="str">
        <f ca="1"/>
        <v>New Zealand</v>
      </c>
      <c r="L31" s="11">
        <f ca="1"/>
        <v>2.7890410958904108</v>
      </c>
      <c r="M31" s="11">
        <f ca="1"/>
        <v>3384</v>
      </c>
      <c r="N31">
        <f ca="1"/>
        <v>4</v>
      </c>
      <c r="O31" s="16" t="s">
        <v>236</v>
      </c>
      <c r="P31">
        <f>COUNTIF(India_and_New_Zealand[Department],P33)</f>
        <v>38</v>
      </c>
    </row>
    <row r="33" spans="15:21" x14ac:dyDescent="0.35">
      <c r="O33" s="17" t="s">
        <v>237</v>
      </c>
      <c r="P33" s="14" t="s">
        <v>18</v>
      </c>
    </row>
    <row r="35" spans="15:21" x14ac:dyDescent="0.35">
      <c r="O35" s="18">
        <v>1</v>
      </c>
      <c r="P35" s="15" t="e" cm="1">
        <f t="array" aca="1" ref="P35" ca="1">_xlfn._xlws.SORT(CHOOSECOLS(_xlfn._xlws.FILTER(India_and_New_Zealand[],India_and_New_Zealand[Department]=P33),1,5,7),2,-1)</f>
        <v>#NAME?</v>
      </c>
      <c r="Q35" s="15"/>
      <c r="R35" s="15"/>
    </row>
    <row r="36" spans="15:21" x14ac:dyDescent="0.35">
      <c r="O36" s="18">
        <v>2</v>
      </c>
      <c r="P36" s="15"/>
      <c r="Q36" s="15"/>
      <c r="R36" s="15"/>
    </row>
    <row r="37" spans="15:21" x14ac:dyDescent="0.35">
      <c r="O37" s="18">
        <v>3</v>
      </c>
      <c r="P37" s="15"/>
      <c r="Q37" s="15"/>
      <c r="R37" s="15"/>
    </row>
    <row r="38" spans="15:21" x14ac:dyDescent="0.35">
      <c r="O38" s="18">
        <v>4</v>
      </c>
      <c r="P38" s="15"/>
      <c r="Q38" s="15"/>
      <c r="R38" s="15"/>
    </row>
    <row r="39" spans="15:21" x14ac:dyDescent="0.35">
      <c r="O39" s="18">
        <v>5</v>
      </c>
      <c r="P39" s="15"/>
      <c r="Q39" s="15"/>
      <c r="R39" s="15"/>
    </row>
    <row r="40" spans="15:21" x14ac:dyDescent="0.35">
      <c r="O40" s="18">
        <v>6</v>
      </c>
      <c r="P40" s="15"/>
      <c r="Q40" s="15"/>
      <c r="R40" s="15"/>
    </row>
    <row r="41" spans="15:21" x14ac:dyDescent="0.35">
      <c r="O41" s="18">
        <v>7</v>
      </c>
      <c r="P41" s="15"/>
      <c r="Q41" s="15"/>
      <c r="R41" s="15"/>
    </row>
    <row r="42" spans="15:21" x14ac:dyDescent="0.35">
      <c r="O42" s="18">
        <v>8</v>
      </c>
      <c r="P42" s="15"/>
      <c r="Q42" s="15"/>
      <c r="R42" s="15"/>
    </row>
    <row r="43" spans="15:21" x14ac:dyDescent="0.35">
      <c r="O43" s="18">
        <v>9</v>
      </c>
      <c r="P43" s="15"/>
      <c r="Q43" s="15"/>
      <c r="R43" s="15"/>
    </row>
    <row r="44" spans="15:21" x14ac:dyDescent="0.35">
      <c r="O44" s="18">
        <v>10</v>
      </c>
      <c r="P44" s="15"/>
      <c r="Q44" s="15"/>
      <c r="R44" s="15"/>
      <c r="U44" s="16"/>
    </row>
    <row r="45" spans="15:21" x14ac:dyDescent="0.35">
      <c r="O45" s="18">
        <v>11</v>
      </c>
      <c r="P45" s="15"/>
      <c r="Q45" s="15"/>
      <c r="R45" s="15"/>
    </row>
    <row r="46" spans="15:21" x14ac:dyDescent="0.35">
      <c r="O46" s="18">
        <v>12</v>
      </c>
      <c r="P46" s="15"/>
      <c r="Q46" s="15"/>
      <c r="R46" s="15"/>
    </row>
    <row r="47" spans="15:21" x14ac:dyDescent="0.35">
      <c r="O47" s="18">
        <v>13</v>
      </c>
      <c r="P47" s="15"/>
      <c r="Q47" s="15"/>
      <c r="R47" s="15"/>
    </row>
    <row r="48" spans="15:21" x14ac:dyDescent="0.35">
      <c r="O48" s="18">
        <v>14</v>
      </c>
      <c r="P48" s="15"/>
      <c r="Q48" s="15"/>
      <c r="R48" s="15"/>
    </row>
    <row r="49" spans="15:18" x14ac:dyDescent="0.35">
      <c r="O49" s="18">
        <v>15</v>
      </c>
      <c r="P49" s="15"/>
      <c r="Q49" s="15"/>
      <c r="R49" s="15"/>
    </row>
    <row r="50" spans="15:18" x14ac:dyDescent="0.35">
      <c r="O50" s="18">
        <v>16</v>
      </c>
      <c r="P50" s="15"/>
      <c r="Q50" s="15"/>
      <c r="R50" s="15"/>
    </row>
    <row r="51" spans="15:18" x14ac:dyDescent="0.35">
      <c r="O51" s="18">
        <v>17</v>
      </c>
      <c r="P51" s="15"/>
      <c r="Q51" s="15"/>
      <c r="R51" s="15"/>
    </row>
    <row r="52" spans="15:18" x14ac:dyDescent="0.35">
      <c r="O52" s="18">
        <v>18</v>
      </c>
      <c r="P52" s="15"/>
      <c r="Q52" s="15"/>
      <c r="R52" s="15"/>
    </row>
    <row r="53" spans="15:18" x14ac:dyDescent="0.35">
      <c r="O53" s="18">
        <v>19</v>
      </c>
      <c r="P53" s="15"/>
      <c r="Q53" s="15"/>
      <c r="R53" s="15"/>
    </row>
    <row r="54" spans="15:18" x14ac:dyDescent="0.35">
      <c r="O54" s="18">
        <v>20</v>
      </c>
      <c r="P54" s="15"/>
      <c r="Q54" s="15"/>
      <c r="R54" s="15"/>
    </row>
    <row r="55" spans="15:18" x14ac:dyDescent="0.35">
      <c r="O55" s="18">
        <v>21</v>
      </c>
      <c r="P55" s="15"/>
      <c r="Q55" s="15"/>
      <c r="R55" s="15"/>
    </row>
    <row r="56" spans="15:18" x14ac:dyDescent="0.35">
      <c r="O56" s="18">
        <v>22</v>
      </c>
      <c r="P56" s="15"/>
      <c r="Q56" s="15"/>
      <c r="R56" s="15"/>
    </row>
    <row r="57" spans="15:18" x14ac:dyDescent="0.35">
      <c r="O57" s="18">
        <v>23</v>
      </c>
      <c r="P57" s="15"/>
      <c r="Q57" s="15"/>
      <c r="R57" s="15"/>
    </row>
    <row r="58" spans="15:18" x14ac:dyDescent="0.35">
      <c r="O58" s="18">
        <v>24</v>
      </c>
      <c r="P58" s="15"/>
      <c r="Q58" s="15"/>
      <c r="R58" s="15"/>
    </row>
    <row r="59" spans="15:18" x14ac:dyDescent="0.35">
      <c r="O59" s="18">
        <v>25</v>
      </c>
      <c r="P59" s="15"/>
      <c r="Q59" s="15"/>
      <c r="R59" s="15"/>
    </row>
    <row r="60" spans="15:18" x14ac:dyDescent="0.35">
      <c r="O60" s="18">
        <v>26</v>
      </c>
      <c r="P60" s="15"/>
      <c r="Q60" s="15"/>
      <c r="R60" s="15"/>
    </row>
    <row r="61" spans="15:18" x14ac:dyDescent="0.35">
      <c r="O61" s="18">
        <v>27</v>
      </c>
      <c r="P61" s="15"/>
      <c r="Q61" s="15"/>
      <c r="R61" s="15"/>
    </row>
    <row r="62" spans="15:18" x14ac:dyDescent="0.35">
      <c r="O62" s="18">
        <v>28</v>
      </c>
      <c r="P62" s="15"/>
      <c r="Q62" s="15"/>
      <c r="R62" s="15"/>
    </row>
    <row r="63" spans="15:18" x14ac:dyDescent="0.35">
      <c r="O63" s="18">
        <v>29</v>
      </c>
      <c r="P63" s="15"/>
      <c r="Q63" s="15"/>
      <c r="R63" s="15"/>
    </row>
    <row r="64" spans="15:18" x14ac:dyDescent="0.35">
      <c r="O64" s="18">
        <v>30</v>
      </c>
      <c r="P64" s="15"/>
      <c r="Q64" s="15"/>
      <c r="R64" s="15"/>
    </row>
    <row r="65" spans="15:18" x14ac:dyDescent="0.35">
      <c r="O65" s="18">
        <v>31</v>
      </c>
      <c r="P65" s="15"/>
      <c r="Q65" s="15"/>
      <c r="R65" s="15"/>
    </row>
    <row r="66" spans="15:18" x14ac:dyDescent="0.35">
      <c r="O66" s="18">
        <v>32</v>
      </c>
      <c r="P66" s="15"/>
      <c r="Q66" s="15"/>
      <c r="R66" s="15"/>
    </row>
    <row r="67" spans="15:18" x14ac:dyDescent="0.35">
      <c r="O67" s="18">
        <v>33</v>
      </c>
      <c r="P67" s="15"/>
      <c r="Q67" s="15"/>
      <c r="R67" s="15"/>
    </row>
    <row r="68" spans="15:18" x14ac:dyDescent="0.35">
      <c r="O68" s="18">
        <v>34</v>
      </c>
      <c r="P68" s="15"/>
      <c r="Q68" s="15"/>
      <c r="R68" s="15"/>
    </row>
    <row r="69" spans="15:18" x14ac:dyDescent="0.35">
      <c r="O69" s="18">
        <v>35</v>
      </c>
      <c r="P69" s="15"/>
      <c r="Q69" s="15"/>
      <c r="R69" s="15"/>
    </row>
    <row r="70" spans="15:18" x14ac:dyDescent="0.35">
      <c r="O70" s="18">
        <v>36</v>
      </c>
      <c r="P70" s="15"/>
      <c r="Q70" s="15"/>
      <c r="R70" s="15"/>
    </row>
    <row r="71" spans="15:18" x14ac:dyDescent="0.35">
      <c r="O71" s="18">
        <v>37</v>
      </c>
      <c r="P71" s="15"/>
      <c r="Q71" s="15"/>
      <c r="R71" s="15"/>
    </row>
    <row r="72" spans="15:18" x14ac:dyDescent="0.35">
      <c r="O72" s="18">
        <v>38</v>
      </c>
      <c r="P72" s="15"/>
      <c r="Q72" s="15"/>
      <c r="R72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241FC-6835-49A3-91D5-44C080F8C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Males vs Female</vt:lpstr>
      <vt:lpstr>India and New Zealand</vt:lpstr>
      <vt:lpstr>salary vs rating</vt:lpstr>
      <vt:lpstr>Sheet1</vt:lpstr>
      <vt:lpstr>New Zealand</vt:lpstr>
      <vt:lpstr>India</vt:lpstr>
      <vt:lpstr>India Staff</vt:lpstr>
      <vt:lpstr>Info Finder 2.0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Dashgin Abakarov - MSc GEO-2022</cp:lastModifiedBy>
  <cp:revision/>
  <dcterms:created xsi:type="dcterms:W3CDTF">2021-03-14T20:21:32Z</dcterms:created>
  <dcterms:modified xsi:type="dcterms:W3CDTF">2024-06-20T20:21:50Z</dcterms:modified>
  <cp:category/>
  <cp:contentStatus/>
</cp:coreProperties>
</file>