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827"/>
  <workbookPr dateCompatibility="0" hidePivotFieldList="1" defaultThemeVersion="202300"/>
  <mc:AlternateContent xmlns:mc="http://schemas.openxmlformats.org/markup-compatibility/2006">
    <mc:Choice Requires="x15">
      <x15ac:absPath xmlns:x15ac="http://schemas.microsoft.com/office/spreadsheetml/2010/11/ac" url="C:\Users\dmpar\Desktop\Summer 2025\statistics-projects-summer-2025\"/>
    </mc:Choice>
  </mc:AlternateContent>
  <xr:revisionPtr revIDLastSave="0" documentId="13_ncr:9_{25087350-B1F0-4ED7-87C1-9EE31EC43076}" xr6:coauthVersionLast="47" xr6:coauthVersionMax="47" xr10:uidLastSave="{00000000-0000-0000-0000-000000000000}"/>
  <bookViews>
    <workbookView xWindow="-120" yWindow="-120" windowWidth="20730" windowHeight="11040" activeTab="3" xr2:uid="{103E3E52-3DA7-43C4-B4A3-3B4D6468A327}"/>
  </bookViews>
  <sheets>
    <sheet name="data" sheetId="1" r:id="rId1"/>
    <sheet name="pivot tables" sheetId="2" r:id="rId2"/>
    <sheet name="charts" sheetId="6" r:id="rId3"/>
    <sheet name="dashboard" sheetId="7" r:id="rId4"/>
  </sheets>
  <definedNames>
    <definedName name="Slicer__Age___________________age">#N/A</definedName>
    <definedName name="Slicer__Beds___bedroom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O3" i="1" l="1"/>
  <c r="O2" i="1"/>
  <c r="M5" i="1"/>
  <c r="N5" i="1" s="1"/>
  <c r="M6" i="1"/>
  <c r="N6" i="1" s="1"/>
  <c r="M13" i="1"/>
  <c r="N13" i="1" s="1"/>
  <c r="M14" i="1"/>
  <c r="N14" i="1" s="1"/>
  <c r="M21" i="1"/>
  <c r="N21" i="1" s="1"/>
  <c r="M22" i="1"/>
  <c r="N22" i="1" s="1"/>
  <c r="M29" i="1"/>
  <c r="N29" i="1" s="1"/>
  <c r="M30" i="1"/>
  <c r="N30" i="1" s="1"/>
  <c r="M37" i="1"/>
  <c r="N37" i="1" s="1"/>
  <c r="M38" i="1"/>
  <c r="N38" i="1" s="1"/>
  <c r="M45" i="1"/>
  <c r="N45" i="1" s="1"/>
  <c r="M46" i="1"/>
  <c r="N46" i="1" s="1"/>
  <c r="M52" i="1"/>
  <c r="M7" i="1" s="1"/>
  <c r="N7" i="1" s="1"/>
  <c r="J55" i="1"/>
  <c r="B54" i="1"/>
  <c r="B52" i="1"/>
  <c r="F5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2" i="1"/>
  <c r="M44" i="1" l="1"/>
  <c r="N44" i="1" s="1"/>
  <c r="M36" i="1"/>
  <c r="N36" i="1" s="1"/>
  <c r="M28" i="1"/>
  <c r="N28" i="1" s="1"/>
  <c r="M20" i="1"/>
  <c r="N20" i="1" s="1"/>
  <c r="M12" i="1"/>
  <c r="N12" i="1" s="1"/>
  <c r="M4" i="1"/>
  <c r="N4" i="1" s="1"/>
  <c r="M50" i="1"/>
  <c r="N50" i="1" s="1"/>
  <c r="M42" i="1"/>
  <c r="N42" i="1" s="1"/>
  <c r="M34" i="1"/>
  <c r="N34" i="1" s="1"/>
  <c r="M26" i="1"/>
  <c r="N26" i="1" s="1"/>
  <c r="M18" i="1"/>
  <c r="N18" i="1" s="1"/>
  <c r="M10" i="1"/>
  <c r="N10" i="1" s="1"/>
  <c r="M51" i="1"/>
  <c r="N51" i="1" s="1"/>
  <c r="M27" i="1"/>
  <c r="N27" i="1" s="1"/>
  <c r="M49" i="1"/>
  <c r="N49" i="1" s="1"/>
  <c r="M41" i="1"/>
  <c r="N41" i="1" s="1"/>
  <c r="M33" i="1"/>
  <c r="N33" i="1" s="1"/>
  <c r="M25" i="1"/>
  <c r="N25" i="1" s="1"/>
  <c r="M17" i="1"/>
  <c r="N17" i="1" s="1"/>
  <c r="M9" i="1"/>
  <c r="N9" i="1" s="1"/>
  <c r="M2" i="1"/>
  <c r="N2" i="1" s="1"/>
  <c r="M43" i="1"/>
  <c r="N43" i="1" s="1"/>
  <c r="M35" i="1"/>
  <c r="N35" i="1" s="1"/>
  <c r="M19" i="1"/>
  <c r="N19" i="1" s="1"/>
  <c r="M11" i="1"/>
  <c r="N11" i="1" s="1"/>
  <c r="M3" i="1"/>
  <c r="N3" i="1" s="1"/>
  <c r="M48" i="1"/>
  <c r="N48" i="1" s="1"/>
  <c r="M40" i="1"/>
  <c r="N40" i="1" s="1"/>
  <c r="M32" i="1"/>
  <c r="N32" i="1" s="1"/>
  <c r="M24" i="1"/>
  <c r="N24" i="1" s="1"/>
  <c r="M16" i="1"/>
  <c r="N16" i="1" s="1"/>
  <c r="M8" i="1"/>
  <c r="N8" i="1" s="1"/>
  <c r="M47" i="1"/>
  <c r="N47" i="1" s="1"/>
  <c r="M39" i="1"/>
  <c r="N39" i="1" s="1"/>
  <c r="M31" i="1"/>
  <c r="N31" i="1" s="1"/>
  <c r="M23" i="1"/>
  <c r="N23" i="1" s="1"/>
  <c r="M15" i="1"/>
  <c r="N15" i="1" s="1"/>
</calcChain>
</file>

<file path=xl/sharedStrings.xml><?xml version="1.0" encoding="utf-8"?>
<sst xmlns="http://purl.oclc.org/ooxml/spreadsheetml/main" count="87" uniqueCount="55">
  <si>
    <t xml:space="preserve"> "Living" (living space)</t>
  </si>
  <si>
    <t xml:space="preserve"> "Rooms" (rooms)</t>
  </si>
  <si>
    <t xml:space="preserve"> "Beds" (bedrooms)</t>
  </si>
  <si>
    <t xml:space="preserve"> "Baths" (bathrooms)</t>
  </si>
  <si>
    <t xml:space="preserve"> "Acres" (acreage)</t>
  </si>
  <si>
    <t xml:space="preserve"> "Taxes" (taxes)</t>
  </si>
  <si>
    <t>Price difference</t>
  </si>
  <si>
    <t>home ID</t>
  </si>
  <si>
    <t>Sell                 (selling price)</t>
  </si>
  <si>
    <t xml:space="preserve"> "List"          (asking price)</t>
  </si>
  <si>
    <t xml:space="preserve"> "Age"                 (age)</t>
  </si>
  <si>
    <t>Is Expensive?   (&gt; 150)</t>
  </si>
  <si>
    <t>avg living  space</t>
  </si>
  <si>
    <t>tot selling price</t>
  </si>
  <si>
    <t>tot selling price for homes with 3/more beds</t>
  </si>
  <si>
    <t>tot home less than 50 years old</t>
  </si>
  <si>
    <t>0.05 tax rate</t>
  </si>
  <si>
    <t>Bi * 0.05 - checking M</t>
  </si>
  <si>
    <t>home ID #2</t>
  </si>
  <si>
    <t>Agent</t>
  </si>
  <si>
    <t>Sarah DuBois</t>
  </si>
  <si>
    <t>Mark Chen</t>
  </si>
  <si>
    <t>Ayesha Patel</t>
  </si>
  <si>
    <t>VLOOKUP test</t>
  </si>
  <si>
    <t>Grand Total</t>
  </si>
  <si>
    <t>Sum of  "Taxes" (taxes)</t>
  </si>
  <si>
    <t>Average of Sell (selling price)</t>
  </si>
  <si>
    <t>1-25</t>
  </si>
  <si>
    <t>26-50</t>
  </si>
  <si>
    <t>51-75</t>
  </si>
  <si>
    <t>76-100</t>
  </si>
  <si>
    <t>201-225</t>
  </si>
  <si>
    <t>Age</t>
  </si>
  <si>
    <t>Beds</t>
  </si>
  <si>
    <t>(All)</t>
  </si>
  <si>
    <t>Sum of Sell (selling price)</t>
  </si>
  <si>
    <t>Pivot Table - Average Selling Price by number of Beds</t>
  </si>
  <si>
    <t>Pivot Table - Total Selling Price by Age group</t>
  </si>
  <si>
    <t>Pivot Table - Total Taxes by Age group</t>
  </si>
  <si>
    <t xml:space="preserve"> Scatter plot of Living Space vs Selling Price</t>
  </si>
  <si>
    <t>Table 1.1</t>
  </si>
  <si>
    <t>Table 2.2</t>
  </si>
  <si>
    <t>Table 2.1</t>
  </si>
  <si>
    <t>Table 3.1</t>
  </si>
  <si>
    <t>Chart 1.1</t>
  </si>
  <si>
    <t>Chart 2.1</t>
  </si>
  <si>
    <t>Chart 3.1</t>
  </si>
  <si>
    <t>Table 1.2</t>
  </si>
  <si>
    <t>Table 3.2</t>
  </si>
  <si>
    <t>Chart 1.2</t>
  </si>
  <si>
    <t>Chart 2.2</t>
  </si>
  <si>
    <t>Chart 3.2</t>
  </si>
  <si>
    <t>Slicer 1</t>
  </si>
  <si>
    <t>Slicer 2.1</t>
  </si>
  <si>
    <t>Slicer 2.2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</si>
</sst>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12"/>
      <color theme="1"/>
      <name val="Aptos Narrow"/>
      <family val="2"/>
      <scheme val="minor"/>
    </font>
    <font>
      <sz val="12"/>
      <color theme="7"/>
      <name val="Aptos Narrow"/>
      <family val="2"/>
      <scheme val="minor"/>
    </font>
    <font>
      <b/>
      <sz val="12"/>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9" fillId="0" borderId="0" xfId="0" applyFont="1"/>
    <xf numFmtId="0" fontId="19" fillId="0" borderId="0" xfId="0" pivotButton="1" applyFont="1"/>
    <xf numFmtId="0" fontId="19" fillId="0" borderId="0" xfId="0" applyFont="1" applyAlignment="1">
      <alignment horizontal="left"/>
    </xf>
    <xf numFmtId="0" fontId="20" fillId="0" borderId="0" xfId="0" applyFont="1" applyAlignment="1">
      <alignment horizontal="center" vertical="top" wrapText="1"/>
    </xf>
    <xf numFmtId="0" fontId="19" fillId="0" borderId="0" xfId="0" applyFont="1" applyAlignment="1">
      <alignment horizontal="center" vertical="top" wrapText="1"/>
    </xf>
    <xf numFmtId="0" fontId="20" fillId="0" borderId="0" xfId="0" applyFont="1" applyAlignment="1" applyProtection="1">
      <alignment horizontal="center" vertical="top" wrapText="1"/>
      <protection locked="0"/>
    </xf>
    <xf numFmtId="0" fontId="19" fillId="0" borderId="0" xfId="0" applyFont="1" applyAlignment="1">
      <alignment horizontal="right" vertical="top"/>
    </xf>
    <xf numFmtId="0" fontId="19" fillId="0" borderId="0" xfId="0" applyFont="1" applyAlignment="1" applyProtection="1">
      <alignment horizontal="right" vertical="top"/>
      <protection locked="0"/>
    </xf>
    <xf numFmtId="0" fontId="19" fillId="0" borderId="0" xfId="0" applyFont="1" applyAlignment="1">
      <alignment horizontal="right" vertical="top" wrapText="1"/>
    </xf>
    <xf numFmtId="0" fontId="20" fillId="0" borderId="0" xfId="0" applyFont="1" applyAlignment="1">
      <alignment horizontal="right" vertical="top" wrapText="1"/>
    </xf>
    <xf numFmtId="0" fontId="21" fillId="0" borderId="0" xfId="0" applyFont="1" applyAlignment="1">
      <alignment horizontal="left" vertical="center"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calcChain" Target="calcChain.xml"/><Relationship Id="rId5" Type="http://purl.oclc.org/ooxml/officeDocument/relationships/pivotCacheDefinition" Target="pivotCache/pivotCacheDefinition1.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tables!PivotTable1</c:name>
    <c:fmtId val="7"/>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tables'!$B$4</c:f>
              <c:strCache>
                <c:ptCount val="1"/>
                <c:pt idx="0">
                  <c:v>Total</c:v>
                </c:pt>
              </c:strCache>
            </c:strRef>
          </c:tx>
          <c:spPr>
            <a:solidFill>
              <a:schemeClr val="accent1"/>
            </a:solidFill>
            <a:ln>
              <a:noFill/>
            </a:ln>
            <a:effectLst/>
          </c:spPr>
          <c:invertIfNegative val="0"/>
          <c:cat>
            <c:strRef>
              <c:f>'pivot tables'!$A$5:$A$9</c:f>
              <c:strCache>
                <c:ptCount val="4"/>
                <c:pt idx="0">
                  <c:v>3</c:v>
                </c:pt>
                <c:pt idx="1">
                  <c:v>4</c:v>
                </c:pt>
                <c:pt idx="2">
                  <c:v>5</c:v>
                </c:pt>
                <c:pt idx="3">
                  <c:v>6</c:v>
                </c:pt>
              </c:strCache>
            </c:strRef>
          </c:cat>
          <c:val>
            <c:numRef>
              <c:f>'pivot tables'!$B$5:$B$9</c:f>
              <c:numCache>
                <c:formatCode>General</c:formatCode>
                <c:ptCount val="4"/>
                <c:pt idx="0">
                  <c:v>139.8125</c:v>
                </c:pt>
                <c:pt idx="1">
                  <c:v>179.17857142857142</c:v>
                </c:pt>
                <c:pt idx="2">
                  <c:v>199.8</c:v>
                </c:pt>
                <c:pt idx="3">
                  <c:v>265</c:v>
                </c:pt>
              </c:numCache>
            </c:numRef>
          </c:val>
          <c:extLst>
            <c:ext xmlns:c16="http://schemas.microsoft.com/office/drawing/2014/chart" uri="{C3380CC4-5D6E-409C-BE32-E72D297353CC}">
              <c16:uniqueId val="{00000001-4287-447F-B61E-5EF84220DC1F}"/>
            </c:ext>
          </c:extLst>
        </c:ser>
        <c:dLbls>
          <c:showLegendKey val="0"/>
          <c:showVal val="0"/>
          <c:showCatName val="0"/>
          <c:showSerName val="0"/>
          <c:showPercent val="0"/>
          <c:showBubbleSize val="0"/>
        </c:dLbls>
        <c:gapWidth val="182"/>
        <c:axId val="949234960"/>
        <c:axId val="949232560"/>
      </c:barChart>
      <c:catAx>
        <c:axId val="9492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Number</a:t>
                </a:r>
                <a:r>
                  <a:rPr lang="en-GB" baseline="0%"/>
                  <a:t> of  Beds</a:t>
                </a:r>
                <a:endParaRPr lang="en-MU"/>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2560"/>
        <c:crosses val="autoZero"/>
        <c:auto val="1"/>
        <c:lblAlgn val="ctr"/>
        <c:lblOffset val="100"/>
        <c:noMultiLvlLbl val="0"/>
      </c:catAx>
      <c:valAx>
        <c:axId val="9492325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a:t>
                </a:r>
                <a:r>
                  <a:rPr lang="en-GB" baseline="0%"/>
                  <a:t> Selling Price</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4960"/>
        <c:crosses val="autoZero"/>
        <c:crossBetween val="between"/>
      </c:valAx>
    </c:plotArea>
    <c:plotVisOnly val="1"/>
    <c:dispBlanksAs val="gap"/>
    <c:showDLblsOverMax val="0"/>
    <c:extLst/>
  </c:chart>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 </a:t>
            </a:r>
            <a:r>
              <a:rPr lang="en-GB" sz="1400" b="0" i="0" u="none" strike="noStrike" baseline="0%">
                <a:effectLst/>
              </a:rPr>
              <a:t>Scatter plot of Living Space vs Selling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scatterChart>
        <c:scatterStyle val="lineMarker"/>
        <c:varyColors val="0"/>
        <c:ser>
          <c:idx val="0"/>
          <c:order val="0"/>
          <c:tx>
            <c:strRef>
              <c:f>data!$F$1</c:f>
              <c:strCache>
                <c:ptCount val="1"/>
                <c:pt idx="0">
                  <c:v> "Living" (living space)</c:v>
                </c:pt>
              </c:strCache>
            </c:strRef>
          </c:tx>
          <c:spPr>
            <a:ln w="38100" cap="rnd">
              <a:noFill/>
              <a:round/>
            </a:ln>
            <a:effectLst/>
          </c:spPr>
          <c:marker>
            <c:symbol val="circle"/>
            <c:size val="5"/>
            <c:spPr>
              <a:solidFill>
                <a:schemeClr val="accent1"/>
              </a:solidFill>
              <a:ln w="9525">
                <a:solidFill>
                  <a:schemeClr val="accent1"/>
                </a:solidFill>
              </a:ln>
              <a:effectLst/>
            </c:spPr>
          </c:marker>
          <c:xVal>
            <c:numRef>
              <c:f>data!$B$2:$B$51</c:f>
              <c:numCache>
                <c:formatCode>General</c:formatCode>
                <c:ptCount val="50"/>
                <c:pt idx="0">
                  <c:v>142</c:v>
                </c:pt>
                <c:pt idx="1">
                  <c:v>175</c:v>
                </c:pt>
                <c:pt idx="2">
                  <c:v>129</c:v>
                </c:pt>
                <c:pt idx="3">
                  <c:v>138</c:v>
                </c:pt>
                <c:pt idx="4">
                  <c:v>232</c:v>
                </c:pt>
                <c:pt idx="5">
                  <c:v>135</c:v>
                </c:pt>
                <c:pt idx="6">
                  <c:v>150</c:v>
                </c:pt>
                <c:pt idx="7">
                  <c:v>207</c:v>
                </c:pt>
                <c:pt idx="8">
                  <c:v>271</c:v>
                </c:pt>
                <c:pt idx="9">
                  <c:v>89</c:v>
                </c:pt>
                <c:pt idx="10">
                  <c:v>153</c:v>
                </c:pt>
                <c:pt idx="11">
                  <c:v>87</c:v>
                </c:pt>
                <c:pt idx="12">
                  <c:v>234</c:v>
                </c:pt>
                <c:pt idx="13">
                  <c:v>106</c:v>
                </c:pt>
                <c:pt idx="14">
                  <c:v>175</c:v>
                </c:pt>
                <c:pt idx="15">
                  <c:v>165</c:v>
                </c:pt>
                <c:pt idx="16">
                  <c:v>166</c:v>
                </c:pt>
                <c:pt idx="17">
                  <c:v>136</c:v>
                </c:pt>
                <c:pt idx="18">
                  <c:v>148</c:v>
                </c:pt>
                <c:pt idx="19">
                  <c:v>151</c:v>
                </c:pt>
                <c:pt idx="20">
                  <c:v>180</c:v>
                </c:pt>
                <c:pt idx="21">
                  <c:v>293</c:v>
                </c:pt>
                <c:pt idx="22">
                  <c:v>167</c:v>
                </c:pt>
                <c:pt idx="23">
                  <c:v>190</c:v>
                </c:pt>
                <c:pt idx="24">
                  <c:v>184</c:v>
                </c:pt>
                <c:pt idx="25">
                  <c:v>157</c:v>
                </c:pt>
                <c:pt idx="26">
                  <c:v>110</c:v>
                </c:pt>
                <c:pt idx="27">
                  <c:v>135</c:v>
                </c:pt>
                <c:pt idx="28">
                  <c:v>567</c:v>
                </c:pt>
                <c:pt idx="29">
                  <c:v>180</c:v>
                </c:pt>
                <c:pt idx="30">
                  <c:v>183</c:v>
                </c:pt>
                <c:pt idx="31">
                  <c:v>185</c:v>
                </c:pt>
                <c:pt idx="32">
                  <c:v>152</c:v>
                </c:pt>
                <c:pt idx="33">
                  <c:v>148</c:v>
                </c:pt>
                <c:pt idx="34">
                  <c:v>152</c:v>
                </c:pt>
                <c:pt idx="35">
                  <c:v>146</c:v>
                </c:pt>
                <c:pt idx="36">
                  <c:v>170</c:v>
                </c:pt>
                <c:pt idx="37">
                  <c:v>127</c:v>
                </c:pt>
                <c:pt idx="38">
                  <c:v>265</c:v>
                </c:pt>
                <c:pt idx="39">
                  <c:v>157</c:v>
                </c:pt>
                <c:pt idx="40">
                  <c:v>128</c:v>
                </c:pt>
                <c:pt idx="41">
                  <c:v>110</c:v>
                </c:pt>
                <c:pt idx="42">
                  <c:v>123</c:v>
                </c:pt>
                <c:pt idx="43">
                  <c:v>212</c:v>
                </c:pt>
                <c:pt idx="44">
                  <c:v>145</c:v>
                </c:pt>
                <c:pt idx="45">
                  <c:v>129</c:v>
                </c:pt>
                <c:pt idx="46">
                  <c:v>143</c:v>
                </c:pt>
                <c:pt idx="47">
                  <c:v>247</c:v>
                </c:pt>
                <c:pt idx="48">
                  <c:v>111</c:v>
                </c:pt>
                <c:pt idx="49">
                  <c:v>133</c:v>
                </c:pt>
              </c:numCache>
            </c:numRef>
          </c:xVal>
          <c:yVal>
            <c:numRef>
              <c:f>data!$F$2:$F$51</c:f>
              <c:numCache>
                <c:formatCode>General</c:formatCode>
                <c:ptCount val="50"/>
                <c:pt idx="0">
                  <c:v>28</c:v>
                </c:pt>
                <c:pt idx="1">
                  <c:v>18</c:v>
                </c:pt>
                <c:pt idx="2">
                  <c:v>13</c:v>
                </c:pt>
                <c:pt idx="3">
                  <c:v>17</c:v>
                </c:pt>
                <c:pt idx="4">
                  <c:v>25</c:v>
                </c:pt>
                <c:pt idx="5">
                  <c:v>18</c:v>
                </c:pt>
                <c:pt idx="6">
                  <c:v>20</c:v>
                </c:pt>
                <c:pt idx="7">
                  <c:v>22</c:v>
                </c:pt>
                <c:pt idx="8">
                  <c:v>30</c:v>
                </c:pt>
                <c:pt idx="9">
                  <c:v>10</c:v>
                </c:pt>
                <c:pt idx="10">
                  <c:v>22</c:v>
                </c:pt>
                <c:pt idx="11">
                  <c:v>16</c:v>
                </c:pt>
                <c:pt idx="12">
                  <c:v>25</c:v>
                </c:pt>
                <c:pt idx="13">
                  <c:v>20</c:v>
                </c:pt>
                <c:pt idx="14">
                  <c:v>22</c:v>
                </c:pt>
                <c:pt idx="15">
                  <c:v>17</c:v>
                </c:pt>
                <c:pt idx="16">
                  <c:v>23</c:v>
                </c:pt>
                <c:pt idx="17">
                  <c:v>19</c:v>
                </c:pt>
                <c:pt idx="18">
                  <c:v>17</c:v>
                </c:pt>
                <c:pt idx="19">
                  <c:v>19</c:v>
                </c:pt>
                <c:pt idx="20">
                  <c:v>24</c:v>
                </c:pt>
                <c:pt idx="21">
                  <c:v>26</c:v>
                </c:pt>
                <c:pt idx="22">
                  <c:v>20</c:v>
                </c:pt>
                <c:pt idx="23">
                  <c:v>22</c:v>
                </c:pt>
                <c:pt idx="24">
                  <c:v>21</c:v>
                </c:pt>
                <c:pt idx="25">
                  <c:v>20</c:v>
                </c:pt>
                <c:pt idx="26">
                  <c:v>16</c:v>
                </c:pt>
                <c:pt idx="27">
                  <c:v>18</c:v>
                </c:pt>
                <c:pt idx="28">
                  <c:v>64</c:v>
                </c:pt>
                <c:pt idx="29">
                  <c:v>20</c:v>
                </c:pt>
                <c:pt idx="30">
                  <c:v>17</c:v>
                </c:pt>
                <c:pt idx="31">
                  <c:v>20</c:v>
                </c:pt>
                <c:pt idx="32">
                  <c:v>17</c:v>
                </c:pt>
                <c:pt idx="33">
                  <c:v>13</c:v>
                </c:pt>
                <c:pt idx="34">
                  <c:v>15</c:v>
                </c:pt>
                <c:pt idx="35">
                  <c:v>16</c:v>
                </c:pt>
                <c:pt idx="36">
                  <c:v>24</c:v>
                </c:pt>
                <c:pt idx="37">
                  <c:v>20</c:v>
                </c:pt>
                <c:pt idx="38">
                  <c:v>36</c:v>
                </c:pt>
                <c:pt idx="39">
                  <c:v>18</c:v>
                </c:pt>
                <c:pt idx="40">
                  <c:v>17</c:v>
                </c:pt>
                <c:pt idx="41">
                  <c:v>15</c:v>
                </c:pt>
                <c:pt idx="42">
                  <c:v>18</c:v>
                </c:pt>
                <c:pt idx="43">
                  <c:v>39</c:v>
                </c:pt>
                <c:pt idx="44">
                  <c:v>18</c:v>
                </c:pt>
                <c:pt idx="45">
                  <c:v>10</c:v>
                </c:pt>
                <c:pt idx="46">
                  <c:v>21</c:v>
                </c:pt>
                <c:pt idx="47">
                  <c:v>29</c:v>
                </c:pt>
                <c:pt idx="48">
                  <c:v>15</c:v>
                </c:pt>
                <c:pt idx="49">
                  <c:v>26</c:v>
                </c:pt>
              </c:numCache>
            </c:numRef>
          </c:yVal>
          <c:smooth val="0"/>
          <c:extLst>
            <c:ext xmlns:c16="http://schemas.microsoft.com/office/drawing/2014/chart" uri="{C3380CC4-5D6E-409C-BE32-E72D297353CC}">
              <c16:uniqueId val="{00000000-15AB-4370-B938-97709B51F30E}"/>
            </c:ext>
          </c:extLst>
        </c:ser>
        <c:dLbls>
          <c:showLegendKey val="0"/>
          <c:showVal val="0"/>
          <c:showCatName val="0"/>
          <c:showSerName val="0"/>
          <c:showPercent val="0"/>
          <c:showBubbleSize val="0"/>
        </c:dLbls>
        <c:axId val="949220080"/>
        <c:axId val="949220560"/>
      </c:scatterChart>
      <c:valAx>
        <c:axId val="94922008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p>
              <a:p>
                <a:pPr>
                  <a:defRPr/>
                </a:pP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560"/>
        <c:crosses val="autoZero"/>
        <c:crossBetween val="midCat"/>
      </c:valAx>
      <c:valAx>
        <c:axId val="9492205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MU"/>
                  <a:t> </a:t>
                </a:r>
                <a:r>
                  <a:rPr lang="en-GB"/>
                  <a:t>Living</a:t>
                </a:r>
                <a:r>
                  <a:rPr lang="en-GB" baseline="0%"/>
                  <a:t>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200" b="0" i="0" u="none" strike="noStrike" baseline="0%">
                <a:effectLst/>
              </a:rPr>
              <a:t>Line chart showing total Selling Price across age groups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Total</c:v>
                </c:pt>
              </c:strCache>
            </c:strRef>
          </c:tx>
          <c:spPr>
            <a:ln w="28575" cap="rnd">
              <a:solidFill>
                <a:schemeClr val="accent1"/>
              </a:solidFill>
              <a:round/>
            </a:ln>
            <a:effectLst/>
          </c:spPr>
          <c:marker>
            <c:symbol val="none"/>
          </c:marker>
          <c:cat>
            <c:strRef>
              <c:f>'pivot tables'!$A$14:$A$19</c:f>
              <c:strCache>
                <c:ptCount val="5"/>
                <c:pt idx="0">
                  <c:v>1-25</c:v>
                </c:pt>
                <c:pt idx="1">
                  <c:v>26-50</c:v>
                </c:pt>
                <c:pt idx="2">
                  <c:v>51-75</c:v>
                </c:pt>
                <c:pt idx="3">
                  <c:v>76-100</c:v>
                </c:pt>
                <c:pt idx="4">
                  <c:v>201-225</c:v>
                </c:pt>
              </c:strCache>
            </c:strRef>
          </c:cat>
          <c:val>
            <c:numRef>
              <c:f>'pivot tables'!$B$14:$B$19</c:f>
              <c:numCache>
                <c:formatCode>General</c:formatCode>
                <c:ptCount val="5"/>
                <c:pt idx="0">
                  <c:v>4914</c:v>
                </c:pt>
                <c:pt idx="1">
                  <c:v>2827</c:v>
                </c:pt>
                <c:pt idx="2">
                  <c:v>454</c:v>
                </c:pt>
                <c:pt idx="3">
                  <c:v>111</c:v>
                </c:pt>
                <c:pt idx="4">
                  <c:v>212</c:v>
                </c:pt>
              </c:numCache>
            </c:numRef>
          </c:val>
          <c:smooth val="0"/>
          <c:extLst>
            <c:ext xmlns:c16="http://schemas.microsoft.com/office/drawing/2014/chart" uri="{C3380CC4-5D6E-409C-BE32-E72D297353CC}">
              <c16:uniqueId val="{00000000-484A-4269-A936-4203E338FAB3}"/>
            </c:ext>
          </c:extLst>
        </c:ser>
        <c:dLbls>
          <c:showLegendKey val="0"/>
          <c:showVal val="0"/>
          <c:showCatName val="0"/>
          <c:showSerName val="0"/>
          <c:showPercent val="0"/>
          <c:showBubbleSize val="0"/>
        </c:dLbls>
        <c:smooth val="0"/>
        <c:axId val="1540979920"/>
        <c:axId val="1540980400"/>
      </c:lineChart>
      <c:catAx>
        <c:axId val="154097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a:t>
                </a:r>
                <a:r>
                  <a:rPr lang="en-GB" baseline="0%"/>
                  <a:t> group</a:t>
                </a: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80400"/>
        <c:crosses val="autoZero"/>
        <c:auto val="1"/>
        <c:lblAlgn val="ctr"/>
        <c:lblOffset val="100"/>
        <c:noMultiLvlLbl val="0"/>
      </c:catAx>
      <c:valAx>
        <c:axId val="154098040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Tota/Sum</a:t>
                </a:r>
                <a:r>
                  <a:rPr lang="en-GB" baseline="0%"/>
                  <a:t> of Sell</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7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800"/>
              <a:t> </a:t>
            </a:r>
            <a:r>
              <a:rPr lang="en-GB" sz="800" b="0" i="0" u="none" strike="noStrike" baseline="0%">
                <a:effectLst/>
              </a:rPr>
              <a:t>Scatter plot of Living Space vs Selling Price</a:t>
            </a:r>
            <a:endParaRPr lang="en-US" sz="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0.10947662998945834"/>
          <c:y val="0.14083282233852445"/>
          <c:w val="0.82600649476033505"/>
          <c:h val="0.63461541123431897"/>
        </c:manualLayout>
      </c:layout>
      <c:scatterChart>
        <c:scatterStyle val="lineMarker"/>
        <c:varyColors val="0"/>
        <c:ser>
          <c:idx val="0"/>
          <c:order val="0"/>
          <c:tx>
            <c:strRef>
              <c:f>data!$F$1</c:f>
              <c:strCache>
                <c:ptCount val="1"/>
                <c:pt idx="0">
                  <c:v> "Living" (living space)</c:v>
                </c:pt>
              </c:strCache>
            </c:strRef>
          </c:tx>
          <c:spPr>
            <a:ln w="38100" cap="rnd">
              <a:noFill/>
              <a:round/>
            </a:ln>
            <a:effectLst/>
          </c:spPr>
          <c:marker>
            <c:symbol val="circle"/>
            <c:size val="5"/>
            <c:spPr>
              <a:solidFill>
                <a:schemeClr val="accent1"/>
              </a:solidFill>
              <a:ln w="9525">
                <a:solidFill>
                  <a:schemeClr val="accent1"/>
                </a:solidFill>
              </a:ln>
              <a:effectLst/>
            </c:spPr>
          </c:marker>
          <c:xVal>
            <c:numRef>
              <c:f>data!$B$2:$B$51</c:f>
              <c:numCache>
                <c:formatCode>General</c:formatCode>
                <c:ptCount val="50"/>
                <c:pt idx="0">
                  <c:v>142</c:v>
                </c:pt>
                <c:pt idx="1">
                  <c:v>175</c:v>
                </c:pt>
                <c:pt idx="2">
                  <c:v>129</c:v>
                </c:pt>
                <c:pt idx="3">
                  <c:v>138</c:v>
                </c:pt>
                <c:pt idx="4">
                  <c:v>232</c:v>
                </c:pt>
                <c:pt idx="5">
                  <c:v>135</c:v>
                </c:pt>
                <c:pt idx="6">
                  <c:v>150</c:v>
                </c:pt>
                <c:pt idx="7">
                  <c:v>207</c:v>
                </c:pt>
                <c:pt idx="8">
                  <c:v>271</c:v>
                </c:pt>
                <c:pt idx="9">
                  <c:v>89</c:v>
                </c:pt>
                <c:pt idx="10">
                  <c:v>153</c:v>
                </c:pt>
                <c:pt idx="11">
                  <c:v>87</c:v>
                </c:pt>
                <c:pt idx="12">
                  <c:v>234</c:v>
                </c:pt>
                <c:pt idx="13">
                  <c:v>106</c:v>
                </c:pt>
                <c:pt idx="14">
                  <c:v>175</c:v>
                </c:pt>
                <c:pt idx="15">
                  <c:v>165</c:v>
                </c:pt>
                <c:pt idx="16">
                  <c:v>166</c:v>
                </c:pt>
                <c:pt idx="17">
                  <c:v>136</c:v>
                </c:pt>
                <c:pt idx="18">
                  <c:v>148</c:v>
                </c:pt>
                <c:pt idx="19">
                  <c:v>151</c:v>
                </c:pt>
                <c:pt idx="20">
                  <c:v>180</c:v>
                </c:pt>
                <c:pt idx="21">
                  <c:v>293</c:v>
                </c:pt>
                <c:pt idx="22">
                  <c:v>167</c:v>
                </c:pt>
                <c:pt idx="23">
                  <c:v>190</c:v>
                </c:pt>
                <c:pt idx="24">
                  <c:v>184</c:v>
                </c:pt>
                <c:pt idx="25">
                  <c:v>157</c:v>
                </c:pt>
                <c:pt idx="26">
                  <c:v>110</c:v>
                </c:pt>
                <c:pt idx="27">
                  <c:v>135</c:v>
                </c:pt>
                <c:pt idx="28">
                  <c:v>567</c:v>
                </c:pt>
                <c:pt idx="29">
                  <c:v>180</c:v>
                </c:pt>
                <c:pt idx="30">
                  <c:v>183</c:v>
                </c:pt>
                <c:pt idx="31">
                  <c:v>185</c:v>
                </c:pt>
                <c:pt idx="32">
                  <c:v>152</c:v>
                </c:pt>
                <c:pt idx="33">
                  <c:v>148</c:v>
                </c:pt>
                <c:pt idx="34">
                  <c:v>152</c:v>
                </c:pt>
                <c:pt idx="35">
                  <c:v>146</c:v>
                </c:pt>
                <c:pt idx="36">
                  <c:v>170</c:v>
                </c:pt>
                <c:pt idx="37">
                  <c:v>127</c:v>
                </c:pt>
                <c:pt idx="38">
                  <c:v>265</c:v>
                </c:pt>
                <c:pt idx="39">
                  <c:v>157</c:v>
                </c:pt>
                <c:pt idx="40">
                  <c:v>128</c:v>
                </c:pt>
                <c:pt idx="41">
                  <c:v>110</c:v>
                </c:pt>
                <c:pt idx="42">
                  <c:v>123</c:v>
                </c:pt>
                <c:pt idx="43">
                  <c:v>212</c:v>
                </c:pt>
                <c:pt idx="44">
                  <c:v>145</c:v>
                </c:pt>
                <c:pt idx="45">
                  <c:v>129</c:v>
                </c:pt>
                <c:pt idx="46">
                  <c:v>143</c:v>
                </c:pt>
                <c:pt idx="47">
                  <c:v>247</c:v>
                </c:pt>
                <c:pt idx="48">
                  <c:v>111</c:v>
                </c:pt>
                <c:pt idx="49">
                  <c:v>133</c:v>
                </c:pt>
              </c:numCache>
            </c:numRef>
          </c:xVal>
          <c:yVal>
            <c:numRef>
              <c:f>data!$F$2:$F$51</c:f>
              <c:numCache>
                <c:formatCode>General</c:formatCode>
                <c:ptCount val="50"/>
                <c:pt idx="0">
                  <c:v>28</c:v>
                </c:pt>
                <c:pt idx="1">
                  <c:v>18</c:v>
                </c:pt>
                <c:pt idx="2">
                  <c:v>13</c:v>
                </c:pt>
                <c:pt idx="3">
                  <c:v>17</c:v>
                </c:pt>
                <c:pt idx="4">
                  <c:v>25</c:v>
                </c:pt>
                <c:pt idx="5">
                  <c:v>18</c:v>
                </c:pt>
                <c:pt idx="6">
                  <c:v>20</c:v>
                </c:pt>
                <c:pt idx="7">
                  <c:v>22</c:v>
                </c:pt>
                <c:pt idx="8">
                  <c:v>30</c:v>
                </c:pt>
                <c:pt idx="9">
                  <c:v>10</c:v>
                </c:pt>
                <c:pt idx="10">
                  <c:v>22</c:v>
                </c:pt>
                <c:pt idx="11">
                  <c:v>16</c:v>
                </c:pt>
                <c:pt idx="12">
                  <c:v>25</c:v>
                </c:pt>
                <c:pt idx="13">
                  <c:v>20</c:v>
                </c:pt>
                <c:pt idx="14">
                  <c:v>22</c:v>
                </c:pt>
                <c:pt idx="15">
                  <c:v>17</c:v>
                </c:pt>
                <c:pt idx="16">
                  <c:v>23</c:v>
                </c:pt>
                <c:pt idx="17">
                  <c:v>19</c:v>
                </c:pt>
                <c:pt idx="18">
                  <c:v>17</c:v>
                </c:pt>
                <c:pt idx="19">
                  <c:v>19</c:v>
                </c:pt>
                <c:pt idx="20">
                  <c:v>24</c:v>
                </c:pt>
                <c:pt idx="21">
                  <c:v>26</c:v>
                </c:pt>
                <c:pt idx="22">
                  <c:v>20</c:v>
                </c:pt>
                <c:pt idx="23">
                  <c:v>22</c:v>
                </c:pt>
                <c:pt idx="24">
                  <c:v>21</c:v>
                </c:pt>
                <c:pt idx="25">
                  <c:v>20</c:v>
                </c:pt>
                <c:pt idx="26">
                  <c:v>16</c:v>
                </c:pt>
                <c:pt idx="27">
                  <c:v>18</c:v>
                </c:pt>
                <c:pt idx="28">
                  <c:v>64</c:v>
                </c:pt>
                <c:pt idx="29">
                  <c:v>20</c:v>
                </c:pt>
                <c:pt idx="30">
                  <c:v>17</c:v>
                </c:pt>
                <c:pt idx="31">
                  <c:v>20</c:v>
                </c:pt>
                <c:pt idx="32">
                  <c:v>17</c:v>
                </c:pt>
                <c:pt idx="33">
                  <c:v>13</c:v>
                </c:pt>
                <c:pt idx="34">
                  <c:v>15</c:v>
                </c:pt>
                <c:pt idx="35">
                  <c:v>16</c:v>
                </c:pt>
                <c:pt idx="36">
                  <c:v>24</c:v>
                </c:pt>
                <c:pt idx="37">
                  <c:v>20</c:v>
                </c:pt>
                <c:pt idx="38">
                  <c:v>36</c:v>
                </c:pt>
                <c:pt idx="39">
                  <c:v>18</c:v>
                </c:pt>
                <c:pt idx="40">
                  <c:v>17</c:v>
                </c:pt>
                <c:pt idx="41">
                  <c:v>15</c:v>
                </c:pt>
                <c:pt idx="42">
                  <c:v>18</c:v>
                </c:pt>
                <c:pt idx="43">
                  <c:v>39</c:v>
                </c:pt>
                <c:pt idx="44">
                  <c:v>18</c:v>
                </c:pt>
                <c:pt idx="45">
                  <c:v>10</c:v>
                </c:pt>
                <c:pt idx="46">
                  <c:v>21</c:v>
                </c:pt>
                <c:pt idx="47">
                  <c:v>29</c:v>
                </c:pt>
                <c:pt idx="48">
                  <c:v>15</c:v>
                </c:pt>
                <c:pt idx="49">
                  <c:v>26</c:v>
                </c:pt>
              </c:numCache>
            </c:numRef>
          </c:yVal>
          <c:smooth val="0"/>
          <c:extLst>
            <c:ext xmlns:c16="http://schemas.microsoft.com/office/drawing/2014/chart" uri="{C3380CC4-5D6E-409C-BE32-E72D297353CC}">
              <c16:uniqueId val="{00000000-A56C-4938-AA77-66E10D951912}"/>
            </c:ext>
          </c:extLst>
        </c:ser>
        <c:dLbls>
          <c:showLegendKey val="0"/>
          <c:showVal val="0"/>
          <c:showCatName val="0"/>
          <c:showSerName val="0"/>
          <c:showPercent val="0"/>
          <c:showBubbleSize val="0"/>
        </c:dLbls>
        <c:axId val="949220080"/>
        <c:axId val="949220560"/>
      </c:scatterChart>
      <c:valAx>
        <c:axId val="94922008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Selling</a:t>
                </a:r>
              </a:p>
              <a:p>
                <a:pPr>
                  <a:defRPr/>
                </a:pP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560"/>
        <c:crosses val="autoZero"/>
        <c:crossBetween val="midCat"/>
      </c:valAx>
      <c:valAx>
        <c:axId val="9492205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MU"/>
                  <a:t> </a:t>
                </a:r>
                <a:r>
                  <a:rPr lang="en-GB"/>
                  <a:t>Living</a:t>
                </a:r>
                <a:r>
                  <a:rPr lang="en-GB" baseline="0%"/>
                  <a:t>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20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tables!PivotTable1</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c:f>
              <c:strCache>
                <c:ptCount val="1"/>
                <c:pt idx="0">
                  <c:v>Total</c:v>
                </c:pt>
              </c:strCache>
            </c:strRef>
          </c:tx>
          <c:spPr>
            <a:solidFill>
              <a:schemeClr val="accent1"/>
            </a:solidFill>
            <a:ln>
              <a:noFill/>
            </a:ln>
            <a:effectLst/>
          </c:spPr>
          <c:invertIfNegative val="0"/>
          <c:cat>
            <c:strRef>
              <c:f>'pivot tables'!$A$5:$A$9</c:f>
              <c:strCache>
                <c:ptCount val="4"/>
                <c:pt idx="0">
                  <c:v>3</c:v>
                </c:pt>
                <c:pt idx="1">
                  <c:v>4</c:v>
                </c:pt>
                <c:pt idx="2">
                  <c:v>5</c:v>
                </c:pt>
                <c:pt idx="3">
                  <c:v>6</c:v>
                </c:pt>
              </c:strCache>
            </c:strRef>
          </c:cat>
          <c:val>
            <c:numRef>
              <c:f>'pivot tables'!$B$5:$B$9</c:f>
              <c:numCache>
                <c:formatCode>General</c:formatCode>
                <c:ptCount val="4"/>
                <c:pt idx="0">
                  <c:v>139.8125</c:v>
                </c:pt>
                <c:pt idx="1">
                  <c:v>179.17857142857142</c:v>
                </c:pt>
                <c:pt idx="2">
                  <c:v>199.8</c:v>
                </c:pt>
                <c:pt idx="3">
                  <c:v>265</c:v>
                </c:pt>
              </c:numCache>
            </c:numRef>
          </c:val>
          <c:extLst>
            <c:ext xmlns:c16="http://schemas.microsoft.com/office/drawing/2014/chart" uri="{C3380CC4-5D6E-409C-BE32-E72D297353CC}">
              <c16:uniqueId val="{00000000-E7B5-49E0-8554-C7FFA58FAAD8}"/>
            </c:ext>
          </c:extLst>
        </c:ser>
        <c:dLbls>
          <c:showLegendKey val="0"/>
          <c:showVal val="0"/>
          <c:showCatName val="0"/>
          <c:showSerName val="0"/>
          <c:showPercent val="0"/>
          <c:showBubbleSize val="0"/>
        </c:dLbls>
        <c:gapWidth val="182"/>
        <c:axId val="949234960"/>
        <c:axId val="949232560"/>
      </c:barChart>
      <c:catAx>
        <c:axId val="9492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Number</a:t>
                </a:r>
                <a:r>
                  <a:rPr lang="en-GB" baseline="0%"/>
                  <a:t> of  Beds</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2560"/>
        <c:crosses val="autoZero"/>
        <c:auto val="1"/>
        <c:lblAlgn val="ctr"/>
        <c:lblOffset val="100"/>
        <c:noMultiLvlLbl val="0"/>
      </c:catAx>
      <c:valAx>
        <c:axId val="9492325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a:t>
                </a:r>
                <a:r>
                  <a:rPr lang="en-GB" baseline="0%"/>
                  <a:t> Selling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9492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[homes.xlsx]pivot tables!PivotTable3</c:name>
    <c:fmtId val="3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200" b="0" i="0" u="none" strike="noStrike" baseline="0%">
                <a:effectLst/>
              </a:rPr>
              <a:t>Line chart showing total Selling Price across age groups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MU"/>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tables'!$B$13</c:f>
              <c:strCache>
                <c:ptCount val="1"/>
                <c:pt idx="0">
                  <c:v>Total</c:v>
                </c:pt>
              </c:strCache>
            </c:strRef>
          </c:tx>
          <c:spPr>
            <a:ln w="28575" cap="rnd">
              <a:solidFill>
                <a:schemeClr val="accent1"/>
              </a:solidFill>
              <a:round/>
            </a:ln>
            <a:effectLst/>
          </c:spPr>
          <c:marker>
            <c:symbol val="none"/>
          </c:marker>
          <c:cat>
            <c:strRef>
              <c:f>'pivot tables'!$A$14:$A$19</c:f>
              <c:strCache>
                <c:ptCount val="5"/>
                <c:pt idx="0">
                  <c:v>1-25</c:v>
                </c:pt>
                <c:pt idx="1">
                  <c:v>26-50</c:v>
                </c:pt>
                <c:pt idx="2">
                  <c:v>51-75</c:v>
                </c:pt>
                <c:pt idx="3">
                  <c:v>76-100</c:v>
                </c:pt>
                <c:pt idx="4">
                  <c:v>201-225</c:v>
                </c:pt>
              </c:strCache>
            </c:strRef>
          </c:cat>
          <c:val>
            <c:numRef>
              <c:f>'pivot tables'!$B$14:$B$19</c:f>
              <c:numCache>
                <c:formatCode>General</c:formatCode>
                <c:ptCount val="5"/>
                <c:pt idx="0">
                  <c:v>4914</c:v>
                </c:pt>
                <c:pt idx="1">
                  <c:v>2827</c:v>
                </c:pt>
                <c:pt idx="2">
                  <c:v>454</c:v>
                </c:pt>
                <c:pt idx="3">
                  <c:v>111</c:v>
                </c:pt>
                <c:pt idx="4">
                  <c:v>212</c:v>
                </c:pt>
              </c:numCache>
            </c:numRef>
          </c:val>
          <c:smooth val="0"/>
          <c:extLst>
            <c:ext xmlns:c16="http://schemas.microsoft.com/office/drawing/2014/chart" uri="{C3380CC4-5D6E-409C-BE32-E72D297353CC}">
              <c16:uniqueId val="{00000000-A6E5-47DD-A58E-2E149B8D09E6}"/>
            </c:ext>
          </c:extLst>
        </c:ser>
        <c:dLbls>
          <c:showLegendKey val="0"/>
          <c:showVal val="0"/>
          <c:showCatName val="0"/>
          <c:showSerName val="0"/>
          <c:showPercent val="0"/>
          <c:showBubbleSize val="0"/>
        </c:dLbls>
        <c:smooth val="0"/>
        <c:axId val="1540979920"/>
        <c:axId val="1540980400"/>
      </c:lineChart>
      <c:catAx>
        <c:axId val="1540979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a:t>
                </a:r>
                <a:r>
                  <a:rPr lang="en-GB" baseline="0%"/>
                  <a:t> group</a:t>
                </a:r>
                <a:endParaRPr lang="en-M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80400"/>
        <c:crosses val="autoZero"/>
        <c:auto val="1"/>
        <c:lblAlgn val="ctr"/>
        <c:lblOffset val="100"/>
        <c:noMultiLvlLbl val="0"/>
      </c:catAx>
      <c:valAx>
        <c:axId val="154098040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Tota/Sum</a:t>
                </a:r>
                <a:r>
                  <a:rPr lang="en-GB" baseline="0%"/>
                  <a:t> of Sell</a:t>
                </a:r>
                <a:endParaRPr lang="en-M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M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MU"/>
          </a:p>
        </c:txPr>
        <c:crossAx val="154097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M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40">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1</xdr:col>
      <xdr:colOff>0</xdr:colOff>
      <xdr:row>1</xdr:row>
      <xdr:rowOff>0</xdr:rowOff>
    </xdr:from>
    <xdr:to>
      <xdr:col>8</xdr:col>
      <xdr:colOff>304800</xdr:colOff>
      <xdr:row>14</xdr:row>
      <xdr:rowOff>190500</xdr:rowOff>
    </xdr:to>
    <xdr:graphicFrame macro="">
      <xdr:nvGraphicFramePr>
        <xdr:cNvPr id="4" name="Chart 3">
          <a:extLst>
            <a:ext uri="{FF2B5EF4-FFF2-40B4-BE49-F238E27FC236}">
              <a16:creationId xmlns:a16="http://schemas.microsoft.com/office/drawing/2014/main" id="{A95C4BD7-DCD5-4498-93C8-E38F051EB2E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10</xdr:col>
      <xdr:colOff>0</xdr:colOff>
      <xdr:row>1</xdr:row>
      <xdr:rowOff>0</xdr:rowOff>
    </xdr:from>
    <xdr:to>
      <xdr:col>17</xdr:col>
      <xdr:colOff>304800</xdr:colOff>
      <xdr:row>15</xdr:row>
      <xdr:rowOff>0</xdr:rowOff>
    </xdr:to>
    <xdr:graphicFrame macro="">
      <xdr:nvGraphicFramePr>
        <xdr:cNvPr id="6" name="Chart 5">
          <a:extLst>
            <a:ext uri="{FF2B5EF4-FFF2-40B4-BE49-F238E27FC236}">
              <a16:creationId xmlns:a16="http://schemas.microsoft.com/office/drawing/2014/main" id="{4DFEB34D-07FA-4342-B70D-7D996CE465B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xdr:col>
      <xdr:colOff>0</xdr:colOff>
      <xdr:row>17</xdr:row>
      <xdr:rowOff>0</xdr:rowOff>
    </xdr:from>
    <xdr:to>
      <xdr:col>8</xdr:col>
      <xdr:colOff>304800</xdr:colOff>
      <xdr:row>31</xdr:row>
      <xdr:rowOff>0</xdr:rowOff>
    </xdr:to>
    <xdr:graphicFrame macro="">
      <xdr:nvGraphicFramePr>
        <xdr:cNvPr id="2" name="Chart 1">
          <a:extLst>
            <a:ext uri="{FF2B5EF4-FFF2-40B4-BE49-F238E27FC236}">
              <a16:creationId xmlns:a16="http://schemas.microsoft.com/office/drawing/2014/main" id="{1D435C8B-0152-429C-86DB-EB0507432F7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2.xml><?xml version="1.0" encoding="utf-8"?>
<xdr:wsDr xmlns:xdr="http://purl.oclc.org/ooxml/drawingml/spreadsheetDrawing" xmlns:a="http://purl.oclc.org/ooxml/drawingml/main">
  <xdr:twoCellAnchor editAs="oneCell">
    <xdr:from>
      <xdr:col>1</xdr:col>
      <xdr:colOff>0</xdr:colOff>
      <xdr:row>10</xdr:row>
      <xdr:rowOff>0</xdr:rowOff>
    </xdr:from>
    <xdr:to>
      <xdr:col>2</xdr:col>
      <xdr:colOff>26831</xdr:colOff>
      <xdr:row>23</xdr:row>
      <xdr:rowOff>-1</xdr:rowOff>
    </xdr:to>
    <mc:AlternateContent xmlns:mc="http://schemas.openxmlformats.org/markup-compatibility/2006" xmlns:a14="http://schemas.microsoft.com/office/drawing/2010/main">
      <mc:Choice Requires="a14">
        <xdr:graphicFrame macro="">
          <xdr:nvGraphicFramePr>
            <xdr:cNvPr id="25" name=" &quot;Age&quot;                 (age)">
              <a:extLst>
                <a:ext uri="{FF2B5EF4-FFF2-40B4-BE49-F238E27FC236}">
                  <a16:creationId xmlns:a16="http://schemas.microsoft.com/office/drawing/2014/main" id="{0C3C0D12-B463-41B5-9437-3768388AFEA3}"/>
                </a:ext>
              </a:extLst>
            </xdr:cNvPr>
            <xdr:cNvGraphicFramePr/>
          </xdr:nvGraphicFramePr>
          <xdr:xfrm>
            <a:off x="0" y="0"/>
            <a:ext cx="0" cy="0"/>
          </xdr:xfrm>
          <a:graphic>
            <a:graphicData uri="http://schemas.microsoft.com/office/drawing/2010/slicer">
              <sle:slicer xmlns:sle="http://schemas.microsoft.com/office/drawing/2010/slicer" name=" &quot;Age&quot;                 (ag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20183" y="1928232"/>
              <a:ext cx="2071221" cy="2718109"/>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xdr:colOff>
      <xdr:row>11</xdr:row>
      <xdr:rowOff>0</xdr:rowOff>
    </xdr:from>
    <xdr:ext cx="2369635" cy="1649451"/>
    <mc:AlternateContent xmlns:mc="http://schemas.openxmlformats.org/markup-compatibility/2006" xmlns:a14="http://schemas.microsoft.com/office/drawing/2010/main">
      <mc:Choice Requires="a14">
        <xdr:graphicFrame macro="">
          <xdr:nvGraphicFramePr>
            <xdr:cNvPr id="26" name=" &quot;Beds&quot; (bedrooms)">
              <a:extLst>
                <a:ext uri="{FF2B5EF4-FFF2-40B4-BE49-F238E27FC236}">
                  <a16:creationId xmlns:a16="http://schemas.microsoft.com/office/drawing/2014/main" id="{B1AFE56B-60C8-4D55-85C3-2A47600B061A}"/>
                </a:ext>
              </a:extLst>
            </xdr:cNvPr>
            <xdr:cNvGraphicFramePr/>
          </xdr:nvGraphicFramePr>
          <xdr:xfrm>
            <a:off x="0" y="0"/>
            <a:ext cx="0" cy="0"/>
          </xdr:xfrm>
          <a:graphic>
            <a:graphicData uri="http://schemas.microsoft.com/office/drawing/2010/slicer">
              <sle:slicer xmlns:sle="http://schemas.microsoft.com/office/drawing/2010/slicer" name=" &quot;Beds&quot; (bedrooms)"/>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573536" y="2137317"/>
              <a:ext cx="2369635" cy="1649451"/>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8</xdr:col>
      <xdr:colOff>0</xdr:colOff>
      <xdr:row>11</xdr:row>
      <xdr:rowOff>0</xdr:rowOff>
    </xdr:from>
    <xdr:ext cx="2439330" cy="1623935"/>
    <mc:AlternateContent xmlns:mc="http://schemas.openxmlformats.org/markup-compatibility/2006" xmlns:a14="http://schemas.microsoft.com/office/drawing/2010/main">
      <mc:Choice Requires="a14">
        <xdr:graphicFrame macro="">
          <xdr:nvGraphicFramePr>
            <xdr:cNvPr id="27" name=" &quot;Beds&quot; (bedrooms) 1">
              <a:extLst>
                <a:ext uri="{FF2B5EF4-FFF2-40B4-BE49-F238E27FC236}">
                  <a16:creationId xmlns:a16="http://schemas.microsoft.com/office/drawing/2014/main" id="{EA19337C-2F1B-4D89-AC77-8D85679C649C}"/>
                </a:ext>
              </a:extLst>
            </xdr:cNvPr>
            <xdr:cNvGraphicFramePr/>
          </xdr:nvGraphicFramePr>
          <xdr:xfrm>
            <a:off x="0" y="0"/>
            <a:ext cx="0" cy="0"/>
          </xdr:xfrm>
          <a:graphic>
            <a:graphicData uri="http://schemas.microsoft.com/office/drawing/2010/slicer">
              <sle:slicer xmlns:sle="http://schemas.microsoft.com/office/drawing/2010/slicer" name=" &quot;Beds&quot; (bedrooms)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986524" y="2137316"/>
              <a:ext cx="2439330" cy="1672683"/>
            </a:xfrm>
            <a:prstGeom prst="rect">
              <a:avLst/>
            </a:prstGeom>
            <a:solidFill>
              <a:prstClr val="white"/>
            </a:solidFill>
            <a:ln w="1">
              <a:solidFill>
                <a:prstClr val="green"/>
              </a:solidFill>
            </a:ln>
          </xdr:spPr>
          <xdr:txBody>
            <a:bodyPr vertOverflow="clip" horzOverflow="clip"/>
            <a:lstStyle/>
            <a:p>
              <a:r>
                <a:rPr lang="en-M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12</xdr:col>
      <xdr:colOff>1</xdr:colOff>
      <xdr:row>2</xdr:row>
      <xdr:rowOff>0</xdr:rowOff>
    </xdr:from>
    <xdr:to>
      <xdr:col>14</xdr:col>
      <xdr:colOff>2038350</xdr:colOff>
      <xdr:row>16</xdr:row>
      <xdr:rowOff>187817</xdr:rowOff>
    </xdr:to>
    <xdr:graphicFrame macro="">
      <xdr:nvGraphicFramePr>
        <xdr:cNvPr id="29" name="Chart 28">
          <a:extLst>
            <a:ext uri="{FF2B5EF4-FFF2-40B4-BE49-F238E27FC236}">
              <a16:creationId xmlns:a16="http://schemas.microsoft.com/office/drawing/2014/main" id="{5B82C5EF-2C15-459B-885E-B2C9062E006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xdr:col>
      <xdr:colOff>0</xdr:colOff>
      <xdr:row>25</xdr:row>
      <xdr:rowOff>0</xdr:rowOff>
    </xdr:from>
    <xdr:to>
      <xdr:col>4</xdr:col>
      <xdr:colOff>0</xdr:colOff>
      <xdr:row>40</xdr:row>
      <xdr:rowOff>16144</xdr:rowOff>
    </xdr:to>
    <xdr:graphicFrame macro="">
      <xdr:nvGraphicFramePr>
        <xdr:cNvPr id="2" name="Chart 1">
          <a:extLst>
            <a:ext uri="{FF2B5EF4-FFF2-40B4-BE49-F238E27FC236}">
              <a16:creationId xmlns:a16="http://schemas.microsoft.com/office/drawing/2014/main" id="{3509D03A-CF56-465B-9A99-6CA7A098BA8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8</xdr:col>
      <xdr:colOff>0</xdr:colOff>
      <xdr:row>21</xdr:row>
      <xdr:rowOff>0</xdr:rowOff>
    </xdr:from>
    <xdr:to>
      <xdr:col>10</xdr:col>
      <xdr:colOff>2045531</xdr:colOff>
      <xdr:row>37</xdr:row>
      <xdr:rowOff>0</xdr:rowOff>
    </xdr:to>
    <xdr:graphicFrame macro="">
      <xdr:nvGraphicFramePr>
        <xdr:cNvPr id="4" name="Chart 3">
          <a:extLst>
            <a:ext uri="{FF2B5EF4-FFF2-40B4-BE49-F238E27FC236}">
              <a16:creationId xmlns:a16="http://schemas.microsoft.com/office/drawing/2014/main" id="{FA11A847-1BEA-49DA-A963-5FCCBEA38B0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Dashinee Madee PARMANUM" refreshedDateIso="2025-06-15T14:53:02.5000001583248400" createdVersion="8" refreshedVersion="8" minRefreshableVersion="3" recordCount="50" xr:uid="{8D46F1FF-43B8-4C91-A0E3-AD5D626F8BD7}">
  <cacheSource type="worksheet">
    <worksheetSource ref="A1:L51" sheet="data"/>
  </cacheSource>
  <cacheFields count="12">
    <cacheField name="home ID" numFmtId="0">
      <sharedItems containsSemiMixedTypes="0" containsString="0" containsNumber="1" containsInteger="1" minValue="1" maxValue="50"/>
    </cacheField>
    <cacheField name="Sell                 (selling price)" numFmtId="0">
      <sharedItems containsSemiMixedTypes="0" containsString="0" containsNumber="1" containsInteger="1" minValue="87" maxValue="567" count="42">
        <n v="142"/>
        <n v="175"/>
        <n v="129"/>
        <n v="138"/>
        <n v="232"/>
        <n v="135"/>
        <n v="150"/>
        <n v="207"/>
        <n v="271"/>
        <n v="89"/>
        <n v="153"/>
        <n v="87"/>
        <n v="234"/>
        <n v="106"/>
        <n v="165"/>
        <n v="166"/>
        <n v="136"/>
        <n v="148"/>
        <n v="151"/>
        <n v="180"/>
        <n v="293"/>
        <n v="167"/>
        <n v="190"/>
        <n v="184"/>
        <n v="157"/>
        <n v="110"/>
        <n v="567"/>
        <n v="183"/>
        <n v="185"/>
        <n v="152"/>
        <n v="146"/>
        <n v="170"/>
        <n v="127"/>
        <n v="265"/>
        <n v="128"/>
        <n v="123"/>
        <n v="212"/>
        <n v="145"/>
        <n v="143"/>
        <n v="247"/>
        <n v="111"/>
        <n v="133"/>
      </sharedItems>
    </cacheField>
    <cacheField name=" &quot;List&quot;          (asking price)" numFmtId="0">
      <sharedItems containsSemiMixedTypes="0" containsString="0" containsNumber="1" containsInteger="1" minValue="90" maxValue="625"/>
    </cacheField>
    <cacheField name="Price difference" numFmtId="0">
      <sharedItems containsSemiMixedTypes="0" containsString="0" containsNumber="1" containsInteger="1" minValue="0" maxValue="58"/>
    </cacheField>
    <cacheField name="Is Expensive?   (&gt; 150)" numFmtId="0">
      <sharedItems/>
    </cacheField>
    <cacheField name=" &quot;Living&quot; (living space)" numFmtId="0">
      <sharedItems containsSemiMixedTypes="0" containsString="0" containsNumber="1" containsInteger="1" minValue="10" maxValue="64"/>
    </cacheField>
    <cacheField name=" &quot;Rooms&quot; (rooms)" numFmtId="0">
      <sharedItems containsSemiMixedTypes="0" containsString="0" containsNumber="1" containsInteger="1" minValue="5" maxValue="12"/>
    </cacheField>
    <cacheField name=" &quot;Beds&quot; (bedrooms)" numFmtId="0">
      <sharedItems containsSemiMixedTypes="0" containsString="0" containsNumber="1" containsInteger="1" minValue="3" maxValue="6" count="4">
        <n v="5"/>
        <n v="4"/>
        <n v="3"/>
        <n v="6"/>
      </sharedItems>
    </cacheField>
    <cacheField name=" &quot;Baths&quot; (bathrooms)" numFmtId="0">
      <sharedItems containsSemiMixedTypes="0" containsString="0" containsNumber="1" containsInteger="1" minValue="1" maxValue="4" count="4">
        <n v="3"/>
        <n v="1"/>
        <n v="2"/>
        <n v="4"/>
      </sharedItems>
    </cacheField>
    <cacheField name=" &quot;Age&quot;                 (age)" numFmtId="0">
      <sharedItems containsSemiMixedTypes="0" containsString="0" containsNumber="1" containsInteger="1" minValue="2" maxValue="202" count="34">
        <n v="60"/>
        <n v="12"/>
        <n v="41"/>
        <n v="22"/>
        <n v="5"/>
        <n v="9"/>
        <n v="18"/>
        <n v="16"/>
        <n v="30"/>
        <n v="43"/>
        <n v="50"/>
        <n v="2"/>
        <n v="13"/>
        <n v="15"/>
        <n v="33"/>
        <n v="37"/>
        <n v="24"/>
        <n v="10"/>
        <n v="6"/>
        <n v="46"/>
        <n v="27"/>
        <n v="7"/>
        <n v="26"/>
        <n v="35"/>
        <n v="4"/>
        <n v="11"/>
        <n v="56"/>
        <n v="25"/>
        <n v="31"/>
        <n v="65"/>
        <n v="202"/>
        <n v="44"/>
        <n v="97"/>
        <n v="42"/>
      </sharedItems>
      <fieldGroup base="9">
        <rangePr autoStart="0" autoEnd="0" startNum="1" endNum="250" groupInterval="25"/>
        <groupItems count="12">
          <s v="&lt;1"/>
          <s v="1-25"/>
          <s v="26-50"/>
          <s v="51-75"/>
          <s v="76-100"/>
          <s v="101-125"/>
          <s v="126-150"/>
          <s v="151-175"/>
          <s v="176-200"/>
          <s v="201-225"/>
          <s v="226-250"/>
          <s v="&gt;251"/>
        </groupItems>
      </fieldGroup>
    </cacheField>
    <cacheField name=" &quot;Acres&quot; (acreage)" numFmtId="0">
      <sharedItems containsSemiMixedTypes="0" containsString="0" containsNumber="1" minValue="0.22" maxValue="6.49"/>
    </cacheField>
    <cacheField name=" &quot;Taxes&quot; (taxes)" numFmtId="0">
      <sharedItems containsSemiMixedTypes="0" containsString="0" containsNumber="1" containsInteger="1" minValue="1445" maxValue="12192"/>
    </cacheField>
  </cacheFields>
  <extLst>
    <ext xmlns:x14="http://schemas.microsoft.com/office/spreadsheetml/2009/9/main" uri="{725AE2AE-9491-48be-B2B4-4EB974FC3084}">
      <x14:pivotCacheDefinition pivotCacheId="65813006"/>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0">
  <r>
    <n v="1"/>
    <x v="0"/>
    <n v="160"/>
    <n v="18"/>
    <s v="no"/>
    <n v="28"/>
    <n v="10"/>
    <x v="0"/>
    <x v="0"/>
    <x v="0"/>
    <n v="0.28000000000000003"/>
    <n v="3167"/>
  </r>
  <r>
    <n v="2"/>
    <x v="1"/>
    <n v="180"/>
    <n v="5"/>
    <s v="yes"/>
    <n v="18"/>
    <n v="8"/>
    <x v="1"/>
    <x v="1"/>
    <x v="1"/>
    <n v="0.43"/>
    <n v="4033"/>
  </r>
  <r>
    <n v="3"/>
    <x v="2"/>
    <n v="132"/>
    <n v="3"/>
    <s v="no"/>
    <n v="13"/>
    <n v="6"/>
    <x v="2"/>
    <x v="1"/>
    <x v="2"/>
    <n v="0.33"/>
    <n v="1471"/>
  </r>
  <r>
    <n v="4"/>
    <x v="3"/>
    <n v="140"/>
    <n v="2"/>
    <s v="no"/>
    <n v="17"/>
    <n v="7"/>
    <x v="2"/>
    <x v="1"/>
    <x v="3"/>
    <n v="0.46"/>
    <n v="3204"/>
  </r>
  <r>
    <n v="5"/>
    <x v="4"/>
    <n v="240"/>
    <n v="8"/>
    <s v="yes"/>
    <n v="25"/>
    <n v="8"/>
    <x v="1"/>
    <x v="0"/>
    <x v="4"/>
    <n v="2.0499999999999998"/>
    <n v="3613"/>
  </r>
  <r>
    <n v="6"/>
    <x v="5"/>
    <n v="140"/>
    <n v="5"/>
    <s v="no"/>
    <n v="18"/>
    <n v="7"/>
    <x v="1"/>
    <x v="0"/>
    <x v="5"/>
    <n v="0.56999999999999995"/>
    <n v="3028"/>
  </r>
  <r>
    <n v="7"/>
    <x v="6"/>
    <n v="160"/>
    <n v="10"/>
    <s v="no"/>
    <n v="20"/>
    <n v="8"/>
    <x v="1"/>
    <x v="0"/>
    <x v="6"/>
    <n v="4"/>
    <n v="3131"/>
  </r>
  <r>
    <n v="8"/>
    <x v="7"/>
    <n v="225"/>
    <n v="18"/>
    <s v="yes"/>
    <n v="22"/>
    <n v="8"/>
    <x v="1"/>
    <x v="2"/>
    <x v="7"/>
    <n v="2.2200000000000002"/>
    <n v="5158"/>
  </r>
  <r>
    <n v="9"/>
    <x v="8"/>
    <n v="285"/>
    <n v="14"/>
    <s v="yes"/>
    <n v="30"/>
    <n v="10"/>
    <x v="0"/>
    <x v="2"/>
    <x v="8"/>
    <n v="0.53"/>
    <n v="5702"/>
  </r>
  <r>
    <n v="10"/>
    <x v="9"/>
    <n v="90"/>
    <n v="1"/>
    <s v="no"/>
    <n v="10"/>
    <n v="5"/>
    <x v="2"/>
    <x v="1"/>
    <x v="9"/>
    <n v="0.3"/>
    <n v="2054"/>
  </r>
  <r>
    <n v="11"/>
    <x v="10"/>
    <n v="157"/>
    <n v="4"/>
    <s v="yes"/>
    <n v="22"/>
    <n v="8"/>
    <x v="2"/>
    <x v="0"/>
    <x v="6"/>
    <n v="0.38"/>
    <n v="4127"/>
  </r>
  <r>
    <n v="12"/>
    <x v="11"/>
    <n v="90"/>
    <n v="3"/>
    <s v="no"/>
    <n v="16"/>
    <n v="7"/>
    <x v="2"/>
    <x v="1"/>
    <x v="10"/>
    <n v="0.65"/>
    <n v="1445"/>
  </r>
  <r>
    <n v="13"/>
    <x v="12"/>
    <n v="238"/>
    <n v="4"/>
    <s v="yes"/>
    <n v="25"/>
    <n v="8"/>
    <x v="1"/>
    <x v="2"/>
    <x v="11"/>
    <n v="1.61"/>
    <n v="2087"/>
  </r>
  <r>
    <n v="14"/>
    <x v="13"/>
    <n v="116"/>
    <n v="10"/>
    <s v="no"/>
    <n v="20"/>
    <n v="8"/>
    <x v="1"/>
    <x v="1"/>
    <x v="12"/>
    <n v="0.22"/>
    <n v="2818"/>
  </r>
  <r>
    <n v="15"/>
    <x v="1"/>
    <n v="180"/>
    <n v="5"/>
    <s v="yes"/>
    <n v="22"/>
    <n v="8"/>
    <x v="1"/>
    <x v="2"/>
    <x v="13"/>
    <n v="2.06"/>
    <n v="3917"/>
  </r>
  <r>
    <n v="16"/>
    <x v="14"/>
    <n v="170"/>
    <n v="5"/>
    <s v="yes"/>
    <n v="17"/>
    <n v="8"/>
    <x v="1"/>
    <x v="2"/>
    <x v="14"/>
    <n v="0.46"/>
    <n v="2220"/>
  </r>
  <r>
    <n v="17"/>
    <x v="15"/>
    <n v="170"/>
    <n v="4"/>
    <s v="yes"/>
    <n v="23"/>
    <n v="9"/>
    <x v="1"/>
    <x v="2"/>
    <x v="15"/>
    <n v="0.27"/>
    <n v="3498"/>
  </r>
  <r>
    <n v="18"/>
    <x v="16"/>
    <n v="140"/>
    <n v="4"/>
    <s v="no"/>
    <n v="19"/>
    <n v="7"/>
    <x v="2"/>
    <x v="1"/>
    <x v="3"/>
    <n v="0.63"/>
    <n v="3607"/>
  </r>
  <r>
    <n v="19"/>
    <x v="17"/>
    <n v="160"/>
    <n v="12"/>
    <s v="no"/>
    <n v="17"/>
    <n v="7"/>
    <x v="2"/>
    <x v="2"/>
    <x v="12"/>
    <n v="0.36"/>
    <n v="3648"/>
  </r>
  <r>
    <n v="20"/>
    <x v="18"/>
    <n v="153"/>
    <n v="2"/>
    <s v="yes"/>
    <n v="19"/>
    <n v="8"/>
    <x v="1"/>
    <x v="2"/>
    <x v="16"/>
    <n v="0.34"/>
    <n v="3561"/>
  </r>
  <r>
    <n v="21"/>
    <x v="19"/>
    <n v="190"/>
    <n v="10"/>
    <s v="yes"/>
    <n v="24"/>
    <n v="9"/>
    <x v="1"/>
    <x v="2"/>
    <x v="17"/>
    <n v="1.55"/>
    <n v="4681"/>
  </r>
  <r>
    <n v="22"/>
    <x v="20"/>
    <n v="305"/>
    <n v="12"/>
    <s v="yes"/>
    <n v="26"/>
    <n v="8"/>
    <x v="1"/>
    <x v="0"/>
    <x v="18"/>
    <n v="0.46"/>
    <n v="7088"/>
  </r>
  <r>
    <n v="23"/>
    <x v="21"/>
    <n v="170"/>
    <n v="3"/>
    <s v="yes"/>
    <n v="20"/>
    <n v="9"/>
    <x v="1"/>
    <x v="2"/>
    <x v="19"/>
    <n v="0.46"/>
    <n v="3482"/>
  </r>
  <r>
    <n v="24"/>
    <x v="22"/>
    <n v="193"/>
    <n v="3"/>
    <s v="yes"/>
    <n v="22"/>
    <n v="9"/>
    <x v="0"/>
    <x v="2"/>
    <x v="15"/>
    <n v="0.48"/>
    <n v="3920"/>
  </r>
  <r>
    <n v="25"/>
    <x v="23"/>
    <n v="190"/>
    <n v="6"/>
    <s v="yes"/>
    <n v="21"/>
    <n v="9"/>
    <x v="0"/>
    <x v="2"/>
    <x v="20"/>
    <n v="1.3"/>
    <n v="4162"/>
  </r>
  <r>
    <n v="26"/>
    <x v="24"/>
    <n v="165"/>
    <n v="8"/>
    <s v="yes"/>
    <n v="20"/>
    <n v="8"/>
    <x v="1"/>
    <x v="2"/>
    <x v="21"/>
    <n v="0.3"/>
    <n v="3785"/>
  </r>
  <r>
    <n v="27"/>
    <x v="25"/>
    <n v="115"/>
    <n v="5"/>
    <s v="no"/>
    <n v="16"/>
    <n v="8"/>
    <x v="1"/>
    <x v="1"/>
    <x v="22"/>
    <n v="0.28999999999999998"/>
    <n v="3103"/>
  </r>
  <r>
    <n v="28"/>
    <x v="5"/>
    <n v="145"/>
    <n v="10"/>
    <s v="no"/>
    <n v="18"/>
    <n v="7"/>
    <x v="1"/>
    <x v="1"/>
    <x v="23"/>
    <n v="0.43"/>
    <n v="3363"/>
  </r>
  <r>
    <n v="29"/>
    <x v="26"/>
    <n v="625"/>
    <n v="58"/>
    <s v="yes"/>
    <n v="64"/>
    <n v="11"/>
    <x v="1"/>
    <x v="3"/>
    <x v="24"/>
    <n v="0.85"/>
    <n v="12192"/>
  </r>
  <r>
    <n v="30"/>
    <x v="19"/>
    <n v="185"/>
    <n v="5"/>
    <s v="yes"/>
    <n v="20"/>
    <n v="8"/>
    <x v="1"/>
    <x v="2"/>
    <x v="25"/>
    <n v="1"/>
    <n v="3831"/>
  </r>
  <r>
    <n v="31"/>
    <x v="27"/>
    <n v="188"/>
    <n v="5"/>
    <s v="yes"/>
    <n v="17"/>
    <n v="7"/>
    <x v="2"/>
    <x v="2"/>
    <x v="7"/>
    <n v="3"/>
    <n v="3564"/>
  </r>
  <r>
    <n v="32"/>
    <x v="28"/>
    <n v="193"/>
    <n v="8"/>
    <s v="yes"/>
    <n v="20"/>
    <n v="9"/>
    <x v="2"/>
    <x v="2"/>
    <x v="26"/>
    <n v="6.49"/>
    <n v="3765"/>
  </r>
  <r>
    <n v="33"/>
    <x v="29"/>
    <n v="155"/>
    <n v="3"/>
    <s v="yes"/>
    <n v="17"/>
    <n v="8"/>
    <x v="1"/>
    <x v="1"/>
    <x v="14"/>
    <n v="0.7"/>
    <n v="3361"/>
  </r>
  <r>
    <n v="34"/>
    <x v="17"/>
    <n v="153"/>
    <n v="5"/>
    <s v="no"/>
    <n v="13"/>
    <n v="6"/>
    <x v="2"/>
    <x v="2"/>
    <x v="3"/>
    <n v="0.39"/>
    <n v="3950"/>
  </r>
  <r>
    <n v="35"/>
    <x v="29"/>
    <n v="159"/>
    <n v="7"/>
    <s v="yes"/>
    <n v="15"/>
    <n v="7"/>
    <x v="2"/>
    <x v="1"/>
    <x v="27"/>
    <n v="0.59"/>
    <n v="3055"/>
  </r>
  <r>
    <n v="36"/>
    <x v="30"/>
    <n v="150"/>
    <n v="4"/>
    <s v="no"/>
    <n v="16"/>
    <n v="7"/>
    <x v="2"/>
    <x v="1"/>
    <x v="28"/>
    <n v="0.36"/>
    <n v="2950"/>
  </r>
  <r>
    <n v="37"/>
    <x v="31"/>
    <n v="190"/>
    <n v="20"/>
    <s v="yes"/>
    <n v="24"/>
    <n v="10"/>
    <x v="2"/>
    <x v="2"/>
    <x v="14"/>
    <n v="0.56999999999999995"/>
    <n v="3346"/>
  </r>
  <r>
    <n v="38"/>
    <x v="32"/>
    <n v="130"/>
    <n v="3"/>
    <s v="no"/>
    <n v="20"/>
    <n v="8"/>
    <x v="1"/>
    <x v="1"/>
    <x v="29"/>
    <n v="0.4"/>
    <n v="3334"/>
  </r>
  <r>
    <n v="39"/>
    <x v="33"/>
    <n v="270"/>
    <n v="5"/>
    <s v="yes"/>
    <n v="36"/>
    <n v="10"/>
    <x v="3"/>
    <x v="0"/>
    <x v="14"/>
    <n v="1.2"/>
    <n v="5853"/>
  </r>
  <r>
    <n v="40"/>
    <x v="24"/>
    <n v="163"/>
    <n v="6"/>
    <s v="yes"/>
    <n v="18"/>
    <n v="8"/>
    <x v="1"/>
    <x v="2"/>
    <x v="1"/>
    <n v="1.1299999999999999"/>
    <n v="3982"/>
  </r>
  <r>
    <n v="41"/>
    <x v="34"/>
    <n v="135"/>
    <n v="7"/>
    <s v="no"/>
    <n v="17"/>
    <n v="9"/>
    <x v="1"/>
    <x v="1"/>
    <x v="27"/>
    <n v="0.52"/>
    <n v="3374"/>
  </r>
  <r>
    <n v="42"/>
    <x v="25"/>
    <n v="120"/>
    <n v="10"/>
    <s v="no"/>
    <n v="15"/>
    <n v="8"/>
    <x v="1"/>
    <x v="2"/>
    <x v="25"/>
    <n v="0.59"/>
    <n v="3119"/>
  </r>
  <r>
    <n v="43"/>
    <x v="35"/>
    <n v="130"/>
    <n v="7"/>
    <s v="no"/>
    <n v="18"/>
    <n v="8"/>
    <x v="1"/>
    <x v="2"/>
    <x v="9"/>
    <n v="0.39"/>
    <n v="3268"/>
  </r>
  <r>
    <n v="44"/>
    <x v="36"/>
    <n v="230"/>
    <n v="18"/>
    <s v="yes"/>
    <n v="39"/>
    <n v="12"/>
    <x v="0"/>
    <x v="0"/>
    <x v="30"/>
    <n v="4.29"/>
    <n v="3648"/>
  </r>
  <r>
    <n v="45"/>
    <x v="37"/>
    <n v="145"/>
    <n v="0"/>
    <s v="no"/>
    <n v="18"/>
    <n v="8"/>
    <x v="1"/>
    <x v="2"/>
    <x v="31"/>
    <n v="0.22"/>
    <n v="2783"/>
  </r>
  <r>
    <n v="46"/>
    <x v="2"/>
    <n v="135"/>
    <n v="6"/>
    <s v="no"/>
    <n v="10"/>
    <n v="6"/>
    <x v="2"/>
    <x v="1"/>
    <x v="13"/>
    <n v="1"/>
    <n v="2438"/>
  </r>
  <r>
    <n v="47"/>
    <x v="38"/>
    <n v="145"/>
    <n v="2"/>
    <s v="no"/>
    <n v="21"/>
    <n v="7"/>
    <x v="1"/>
    <x v="2"/>
    <x v="17"/>
    <n v="1.2"/>
    <n v="3529"/>
  </r>
  <r>
    <n v="48"/>
    <x v="39"/>
    <n v="252"/>
    <n v="5"/>
    <s v="yes"/>
    <n v="29"/>
    <n v="9"/>
    <x v="1"/>
    <x v="2"/>
    <x v="24"/>
    <n v="1.25"/>
    <n v="4626"/>
  </r>
  <r>
    <n v="49"/>
    <x v="40"/>
    <n v="120"/>
    <n v="9"/>
    <s v="no"/>
    <n v="15"/>
    <n v="8"/>
    <x v="2"/>
    <x v="1"/>
    <x v="32"/>
    <n v="1.1100000000000001"/>
    <n v="3205"/>
  </r>
  <r>
    <n v="50"/>
    <x v="41"/>
    <n v="145"/>
    <n v="12"/>
    <s v="no"/>
    <n v="26"/>
    <n v="7"/>
    <x v="2"/>
    <x v="1"/>
    <x v="33"/>
    <n v="0.36"/>
    <n v="3059"/>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E1125213-1156-403D-B6BD-7DBBDCD095A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rowHeaderCaption="Age">
  <location ref="A13:B19" firstHeaderRow="1" firstDataRow="1" firstDataCol="1"/>
  <pivotFields count="12">
    <pivotField showAll="0"/>
    <pivotField dataField="1"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6">
    <i>
      <x v="1"/>
    </i>
    <i>
      <x v="2"/>
    </i>
    <i>
      <x v="3"/>
    </i>
    <i>
      <x v="4"/>
    </i>
    <i>
      <x v="9"/>
    </i>
    <i t="grand">
      <x/>
    </i>
  </rowItems>
  <colItems count="1">
    <i/>
  </colItems>
  <dataFields count="1">
    <dataField name="Sum of Sell (selling price)" fld="1" baseField="0" baseItem="0"/>
  </dataFields>
  <formats count="6">
    <format dxfId="23">
      <pivotArea type="all" dataOnly="0" outline="0" fieldPosition="0"/>
    </format>
    <format dxfId="22">
      <pivotArea outline="0" collapsedLevelsAreSubtotals="1" fieldPosition="0"/>
    </format>
    <format dxfId="21">
      <pivotArea field="9" type="button" dataOnly="0" labelOnly="1" outline="0" axis="axisRow" fieldPosition="0"/>
    </format>
    <format dxfId="20">
      <pivotArea dataOnly="0" labelOnly="1" fieldPosition="0">
        <references count="1">
          <reference field="9" count="5">
            <x v="1"/>
            <x v="2"/>
            <x v="3"/>
            <x v="4"/>
            <x v="9"/>
          </reference>
        </references>
      </pivotArea>
    </format>
    <format dxfId="19">
      <pivotArea dataOnly="0" labelOnly="1" grandRow="1" outline="0" fieldPosition="0"/>
    </format>
    <format dxfId="18">
      <pivotArea dataOnly="0" labelOnly="1" outline="0" axis="axisValues" fieldPosition="0"/>
    </format>
  </formats>
  <chartFormats count="7">
    <chartFormat chart="10" format="2" series="1">
      <pivotArea type="data" outline="0" fieldPosition="0">
        <references count="1">
          <reference field="4294967294" count="1" selected="0">
            <x v="0"/>
          </reference>
        </references>
      </pivotArea>
    </chartFormat>
    <chartFormat chart="21" format="8" series="1">
      <pivotArea type="data" outline="0" fieldPosition="0">
        <references count="1">
          <reference field="4294967294" count="1" selected="0">
            <x v="0"/>
          </reference>
        </references>
      </pivotArea>
    </chartFormat>
    <chartFormat chart="26" format="10" series="1">
      <pivotArea type="data" outline="0" fieldPosition="0">
        <references count="1">
          <reference field="4294967294" count="1" selected="0">
            <x v="0"/>
          </reference>
        </references>
      </pivotArea>
    </chartFormat>
    <chartFormat chart="29" format="12" series="1">
      <pivotArea type="data" outline="0" fieldPosition="0">
        <references count="1">
          <reference field="4294967294" count="1" selected="0">
            <x v="0"/>
          </reference>
        </references>
      </pivotArea>
    </chartFormat>
    <chartFormat chart="30" format="13" series="1">
      <pivotArea type="data" outline="0" fieldPosition="0">
        <references count="1">
          <reference field="4294967294" count="1" selected="0">
            <x v="0"/>
          </reference>
        </references>
      </pivotArea>
    </chartFormat>
    <chartFormat chart="31" format="14" series="1">
      <pivotArea type="data" outline="0" fieldPosition="0">
        <references count="1">
          <reference field="4294967294" count="1" selected="0">
            <x v="0"/>
          </reference>
        </references>
      </pivotArea>
    </chartFormat>
    <chartFormat chart="3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AAC26608-3AA1-45FE-A93B-811D22D08DB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D2:E8" firstHeaderRow="1" firstDataRow="1" firstDataCol="1"/>
  <pivotFields count="12">
    <pivotField showAll="0"/>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9"/>
  </rowFields>
  <rowItems count="6">
    <i>
      <x v="1"/>
    </i>
    <i>
      <x v="2"/>
    </i>
    <i>
      <x v="3"/>
    </i>
    <i>
      <x v="4"/>
    </i>
    <i>
      <x v="9"/>
    </i>
    <i t="grand">
      <x/>
    </i>
  </rowItems>
  <colItems count="1">
    <i/>
  </colItems>
  <dataFields count="1">
    <dataField name="Sum of  &quot;Taxes&quot; (taxes)" fld="11" baseField="0" baseItem="0"/>
  </dataFields>
  <formats count="6">
    <format dxfId="29">
      <pivotArea type="all" dataOnly="0" outline="0" fieldPosition="0"/>
    </format>
    <format dxfId="28">
      <pivotArea outline="0" collapsedLevelsAreSubtotals="1" fieldPosition="0"/>
    </format>
    <format dxfId="27">
      <pivotArea field="9" type="button" dataOnly="0" labelOnly="1" outline="0" axis="axisRow" fieldPosition="0"/>
    </format>
    <format dxfId="26">
      <pivotArea dataOnly="0" labelOnly="1" fieldPosition="0">
        <references count="1">
          <reference field="9" count="5">
            <x v="1"/>
            <x v="2"/>
            <x v="3"/>
            <x v="4"/>
            <x v="9"/>
          </reference>
        </references>
      </pivotArea>
    </format>
    <format dxfId="25">
      <pivotArea dataOnly="0" labelOnly="1" grandRow="1" outline="0" fieldPosition="0"/>
    </format>
    <format dxfId="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DDC53C70-014F-44BE-904B-F503E082EA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Beds">
  <location ref="A4:B9" firstHeaderRow="1" firstDataRow="1" firstDataCol="1" rowPageCount="1" colPageCount="1"/>
  <pivotFields count="12">
    <pivotField showAll="0"/>
    <pivotField dataField="1" showAll="0">
      <items count="43">
        <item x="11"/>
        <item x="9"/>
        <item x="13"/>
        <item x="25"/>
        <item x="40"/>
        <item x="35"/>
        <item x="32"/>
        <item x="34"/>
        <item x="2"/>
        <item x="41"/>
        <item x="5"/>
        <item x="16"/>
        <item x="3"/>
        <item x="0"/>
        <item x="38"/>
        <item x="37"/>
        <item x="30"/>
        <item x="17"/>
        <item x="6"/>
        <item x="18"/>
        <item x="29"/>
        <item x="10"/>
        <item x="24"/>
        <item x="14"/>
        <item x="15"/>
        <item x="21"/>
        <item x="31"/>
        <item x="1"/>
        <item x="19"/>
        <item x="27"/>
        <item x="23"/>
        <item x="28"/>
        <item x="22"/>
        <item x="7"/>
        <item x="36"/>
        <item x="4"/>
        <item x="12"/>
        <item x="39"/>
        <item x="33"/>
        <item x="8"/>
        <item x="20"/>
        <item x="26"/>
        <item t="default"/>
      </items>
    </pivotField>
    <pivotField showAll="0"/>
    <pivotField showAll="0"/>
    <pivotField showAll="0"/>
    <pivotField showAll="0"/>
    <pivotField showAll="0"/>
    <pivotField axis="axisRow" showAll="0">
      <items count="5">
        <item x="2"/>
        <item x="1"/>
        <item x="0"/>
        <item x="3"/>
        <item t="default"/>
      </items>
    </pivotField>
    <pivotField axis="axisPage" showAll="0">
      <items count="5">
        <item x="1"/>
        <item x="2"/>
        <item x="0"/>
        <item x="3"/>
        <item t="default"/>
      </items>
    </pivotField>
    <pivotField showAll="0">
      <items count="13">
        <item x="0"/>
        <item x="1"/>
        <item x="2"/>
        <item x="3"/>
        <item x="4"/>
        <item x="5"/>
        <item x="6"/>
        <item x="7"/>
        <item x="8"/>
        <item x="9"/>
        <item x="10"/>
        <item x="11"/>
        <item t="default"/>
      </items>
    </pivotField>
    <pivotField showAll="0"/>
    <pivotField showAll="0"/>
  </pivotFields>
  <rowFields count="1">
    <field x="7"/>
  </rowFields>
  <rowItems count="5">
    <i>
      <x/>
    </i>
    <i>
      <x v="1"/>
    </i>
    <i>
      <x v="2"/>
    </i>
    <i>
      <x v="3"/>
    </i>
    <i t="grand">
      <x/>
    </i>
  </rowItems>
  <colItems count="1">
    <i/>
  </colItems>
  <pageFields count="1">
    <pageField fld="8" hier="-1"/>
  </pageFields>
  <dataFields count="1">
    <dataField name="Average of Sell (selling price)" fld="1" subtotal="average" baseField="7" baseItem="0"/>
  </dataFields>
  <formats count="6">
    <format dxfId="35">
      <pivotArea type="all" dataOnly="0" outline="0" fieldPosition="0"/>
    </format>
    <format dxfId="34">
      <pivotArea outline="0" collapsedLevelsAreSubtotals="1" fieldPosition="0"/>
    </format>
    <format dxfId="33">
      <pivotArea field="7" type="button" dataOnly="0" labelOnly="1" outline="0" axis="axisRow" fieldPosition="0"/>
    </format>
    <format dxfId="32">
      <pivotArea dataOnly="0" labelOnly="1" fieldPosition="0">
        <references count="1">
          <reference field="7" count="0"/>
        </references>
      </pivotArea>
    </format>
    <format dxfId="31">
      <pivotArea dataOnly="0" labelOnly="1" grandRow="1" outline="0" fieldPosition="0"/>
    </format>
    <format dxfId="30">
      <pivotArea dataOnly="0" labelOnly="1" outline="0" axis="axisValues" fieldPosition="0"/>
    </format>
  </formats>
  <chartFormats count="7">
    <chartFormat chart="4" format="0" series="1">
      <pivotArea type="data" outline="0" fieldPosition="0">
        <references count="1">
          <reference field="4294967294" count="1" selected="0">
            <x v="0"/>
          </reference>
        </references>
      </pivotArea>
    </chartFormat>
    <chartFormat chart="19" format="10" series="1">
      <pivotArea type="data" outline="0" fieldPosition="0">
        <references count="1">
          <reference field="4294967294" count="1" selected="0">
            <x v="0"/>
          </reference>
        </references>
      </pivotArea>
    </chartFormat>
    <chartFormat chart="22" format="12" series="1">
      <pivotArea type="data" outline="0" fieldPosition="0">
        <references count="1">
          <reference field="4294967294" count="1" selected="0">
            <x v="0"/>
          </reference>
        </references>
      </pivotArea>
    </chartFormat>
    <chartFormat chart="23" format="13" series="1">
      <pivotArea type="data" outline="0" fieldPosition="0">
        <references count="1">
          <reference field="4294967294" count="1" selected="0">
            <x v="0"/>
          </reference>
        </references>
      </pivotArea>
    </chartFormat>
    <chartFormat chart="24" format="14"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27"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1FB9A937-7C4E-4BA5-AF97-4DE4A46EF39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Age">
  <location ref="I3:J9" firstHeaderRow="1" firstDataRow="1" firstDataCol="1"/>
  <pivotFields count="12">
    <pivotField showAll="0"/>
    <pivotField dataField="1" showAll="0"/>
    <pivotField showAll="0"/>
    <pivotField showAll="0"/>
    <pivotField showAll="0"/>
    <pivotField showAll="0"/>
    <pivotField showAll="0"/>
    <pivotField showAll="0">
      <items count="5">
        <item x="2"/>
        <item x="1"/>
        <item x="0"/>
        <item x="3"/>
        <item t="default"/>
      </items>
    </pivotField>
    <pivotField showAll="0"/>
    <pivotField axis="axisRow" showAll="0">
      <items count="13">
        <item x="0"/>
        <item x="1"/>
        <item x="2"/>
        <item x="3"/>
        <item x="4"/>
        <item x="5"/>
        <item x="6"/>
        <item x="7"/>
        <item x="8"/>
        <item x="9"/>
        <item x="10"/>
        <item x="11"/>
        <item t="default"/>
      </items>
    </pivotField>
    <pivotField showAll="0"/>
    <pivotField showAll="0"/>
  </pivotFields>
  <rowFields count="1">
    <field x="9"/>
  </rowFields>
  <rowItems count="6">
    <i>
      <x v="1"/>
    </i>
    <i>
      <x v="2"/>
    </i>
    <i>
      <x v="3"/>
    </i>
    <i>
      <x v="4"/>
    </i>
    <i>
      <x v="9"/>
    </i>
    <i t="grand">
      <x/>
    </i>
  </rowItems>
  <colItems count="1">
    <i/>
  </colItems>
  <dataFields count="1">
    <dataField name="Sum of Sell (selling price)" fld="1" baseField="0" baseItem="0"/>
  </dataFields>
  <formats count="6">
    <format dxfId="5">
      <pivotArea type="all" dataOnly="0" outline="0" fieldPosition="0"/>
    </format>
    <format dxfId="4">
      <pivotArea outline="0" collapsedLevelsAreSubtotals="1" fieldPosition="0"/>
    </format>
    <format dxfId="3">
      <pivotArea field="9" type="button" dataOnly="0" labelOnly="1" outline="0" axis="axisRow" fieldPosition="0"/>
    </format>
    <format dxfId="2">
      <pivotArea dataOnly="0" labelOnly="1" fieldPosition="0">
        <references count="1">
          <reference field="9" count="5">
            <x v="1"/>
            <x v="2"/>
            <x v="3"/>
            <x v="4"/>
            <x v="9"/>
          </reference>
        </references>
      </pivotArea>
    </format>
    <format dxfId="1">
      <pivotArea dataOnly="0" labelOnly="1" grandRow="1" outline="0" fieldPosition="0"/>
    </format>
    <format dxfId="0">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F1CF4E41-593A-4F01-B1FC-CE51E034AB3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F3:G9" firstHeaderRow="1" firstDataRow="1" firstDataCol="1"/>
  <pivotFields count="12">
    <pivotField showAll="0"/>
    <pivotField showAll="0"/>
    <pivotField showAll="0"/>
    <pivotField showAll="0"/>
    <pivotField showAll="0"/>
    <pivotField showAll="0"/>
    <pivotField showAll="0"/>
    <pivotField showAll="0">
      <items count="5">
        <item x="2"/>
        <item x="1"/>
        <item x="0"/>
        <item x="3"/>
        <item t="default"/>
      </items>
    </pivotField>
    <pivotField showAll="0"/>
    <pivotField axis="axisRow" showAll="0">
      <items count="13">
        <item x="0"/>
        <item x="1"/>
        <item x="2"/>
        <item x="3"/>
        <item x="4"/>
        <item x="5"/>
        <item x="6"/>
        <item x="7"/>
        <item x="8"/>
        <item x="9"/>
        <item x="10"/>
        <item x="11"/>
        <item t="default"/>
      </items>
    </pivotField>
    <pivotField showAll="0"/>
    <pivotField dataField="1" showAll="0"/>
  </pivotFields>
  <rowFields count="1">
    <field x="9"/>
  </rowFields>
  <rowItems count="6">
    <i>
      <x v="1"/>
    </i>
    <i>
      <x v="2"/>
    </i>
    <i>
      <x v="3"/>
    </i>
    <i>
      <x v="4"/>
    </i>
    <i>
      <x v="9"/>
    </i>
    <i t="grand">
      <x/>
    </i>
  </rowItems>
  <colItems count="1">
    <i/>
  </colItems>
  <dataFields count="1">
    <dataField name="Sum of  &quot;Taxes&quot; (taxes)" fld="11" baseField="0" baseItem="0"/>
  </dataFields>
  <formats count="6">
    <format dxfId="11">
      <pivotArea type="all" dataOnly="0" outline="0" fieldPosition="0"/>
    </format>
    <format dxfId="10">
      <pivotArea outline="0" collapsedLevelsAreSubtotals="1" fieldPosition="0"/>
    </format>
    <format dxfId="9">
      <pivotArea field="9" type="button" dataOnly="0" labelOnly="1" outline="0" axis="axisRow" fieldPosition="0"/>
    </format>
    <format dxfId="8">
      <pivotArea dataOnly="0" labelOnly="1" fieldPosition="0">
        <references count="1">
          <reference field="9" count="5">
            <x v="1"/>
            <x v="2"/>
            <x v="3"/>
            <x v="4"/>
            <x v="9"/>
          </reference>
        </references>
      </pivotArea>
    </format>
    <format dxfId="7">
      <pivotArea dataOnly="0" labelOnly="1" grandRow="1" outline="0" fieldPosition="0"/>
    </format>
    <format dxfId="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2932BBF5-7783-4F9E-8970-645FBFA40D9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Beds">
  <location ref="B3:C8" firstHeaderRow="1" firstDataRow="1" firstDataCol="1"/>
  <pivotFields count="12">
    <pivotField showAll="0"/>
    <pivotField dataField="1" showAll="0">
      <items count="43">
        <item x="11"/>
        <item x="9"/>
        <item x="13"/>
        <item x="25"/>
        <item x="40"/>
        <item x="35"/>
        <item x="32"/>
        <item x="34"/>
        <item x="2"/>
        <item x="41"/>
        <item x="5"/>
        <item x="16"/>
        <item x="3"/>
        <item x="0"/>
        <item x="38"/>
        <item x="37"/>
        <item x="30"/>
        <item x="17"/>
        <item x="6"/>
        <item x="18"/>
        <item x="29"/>
        <item x="10"/>
        <item x="24"/>
        <item x="14"/>
        <item x="15"/>
        <item x="21"/>
        <item x="31"/>
        <item x="1"/>
        <item x="19"/>
        <item x="27"/>
        <item x="23"/>
        <item x="28"/>
        <item x="22"/>
        <item x="7"/>
        <item x="36"/>
        <item x="4"/>
        <item x="12"/>
        <item x="39"/>
        <item x="33"/>
        <item x="8"/>
        <item x="20"/>
        <item x="26"/>
        <item t="default"/>
      </items>
    </pivotField>
    <pivotField showAll="0"/>
    <pivotField showAll="0"/>
    <pivotField showAll="0"/>
    <pivotField showAll="0"/>
    <pivotField showAll="0"/>
    <pivotField axis="axisRow" showAll="0">
      <items count="5">
        <item x="2"/>
        <item x="1"/>
        <item x="0"/>
        <item x="3"/>
        <item t="default"/>
      </items>
    </pivotField>
    <pivotField showAll="0">
      <items count="5">
        <item x="1"/>
        <item x="2"/>
        <item x="0"/>
        <item x="3"/>
        <item t="default"/>
      </items>
    </pivotField>
    <pivotField showAll="0">
      <items count="13">
        <item x="0"/>
        <item x="1"/>
        <item x="2"/>
        <item x="3"/>
        <item x="4"/>
        <item x="5"/>
        <item x="6"/>
        <item x="7"/>
        <item x="8"/>
        <item x="9"/>
        <item x="10"/>
        <item x="11"/>
        <item t="default"/>
      </items>
    </pivotField>
    <pivotField showAll="0"/>
    <pivotField showAll="0"/>
  </pivotFields>
  <rowFields count="1">
    <field x="7"/>
  </rowFields>
  <rowItems count="5">
    <i>
      <x/>
    </i>
    <i>
      <x v="1"/>
    </i>
    <i>
      <x v="2"/>
    </i>
    <i>
      <x v="3"/>
    </i>
    <i t="grand">
      <x/>
    </i>
  </rowItems>
  <colItems count="1">
    <i/>
  </colItems>
  <dataFields count="1">
    <dataField name="Average of Sell (selling price)" fld="1" subtotal="average" baseField="7" baseItem="0"/>
  </dataFields>
  <formats count="6">
    <format dxfId="17">
      <pivotArea type="all" dataOnly="0" outline="0" fieldPosition="0"/>
    </format>
    <format dxfId="16">
      <pivotArea outline="0" collapsedLevelsAreSubtotals="1" fieldPosition="0"/>
    </format>
    <format dxfId="15">
      <pivotArea field="7" type="button" dataOnly="0" labelOnly="1" outline="0" axis="axisRow" fieldPosition="0"/>
    </format>
    <format dxfId="14">
      <pivotArea dataOnly="0" labelOnly="1" fieldPosition="0">
        <references count="1">
          <reference field="7" count="0"/>
        </references>
      </pivotArea>
    </format>
    <format dxfId="13">
      <pivotArea dataOnly="0" labelOnly="1" grandRow="1" outline="0" fieldPosition="0"/>
    </format>
    <format dxfId="12">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_Beds___bedrooms" xr10:uid="{BE7CBCE0-7A57-4206-A623-21879667840A}" sourceName=" &quot;Beds&quot; (bedrooms)">
  <pivotTables>
    <pivotTable tabId="7" name="PivotTable5"/>
    <pivotTable tabId="7" name="PivotTable6"/>
  </pivotTables>
  <data>
    <tabular pivotCacheId="65813006">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_Age___________________age" xr10:uid="{460A6770-DB0A-4605-A5B7-ABA41B094BDF}" sourceName=" &quot;Age&quot;                 (age)">
  <pivotTables>
    <pivotTable tabId="7" name="PivotTable4"/>
  </pivotTables>
  <data>
    <tabular pivotCacheId="65813006">
      <items count="12">
        <i x="1" s="1"/>
        <i x="9" s="1"/>
        <i x="2" s="1"/>
        <i x="3" s="1"/>
        <i x="4" s="1"/>
        <i x="0" s="1" nd="1"/>
        <i x="11" s="1" nd="1"/>
        <i x="5" s="1" nd="1"/>
        <i x="6" s="1" nd="1"/>
        <i x="7" s="1" nd="1"/>
        <i x="8" s="1" nd="1"/>
        <i x="10"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 &quot;Beds&quot; (bedrooms)" xr10:uid="{20D0B2CF-FCF8-4914-B290-155C27F73A5A}" cache="Slicer__Beds___bedrooms" caption=" &quot;Beds&quot; (bedrooms)" rowHeight="257175"/>
  <slicer name=" &quot;Beds&quot; (bedrooms) 1" xr10:uid="{7CFA4E83-2988-42BF-950B-53982FE8C584}" cache="Slicer__Beds___bedrooms" caption=" &quot;Beds&quot; (bedrooms)" rowHeight="257175"/>
  <slicer name=" &quot;Age&quot;                 (age)" xr10:uid="{7FAEDD23-E9B0-469D-BDC2-C72336BBE150}" cache="Slicer__Age___________________age" caption=" &quot;Age&quot;                 (age)" rowHeight="257175"/>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3" Type="http://purl.oclc.org/ooxml/officeDocument/relationships/pivotTable" Target="../pivotTables/pivotTable6.xml"/><Relationship Id="rId2" Type="http://purl.oclc.org/ooxml/officeDocument/relationships/pivotTable" Target="../pivotTables/pivotTable5.xml"/><Relationship Id="rId1" Type="http://purl.oclc.org/ooxml/officeDocument/relationships/pivotTable" Target="../pivotTables/pivotTable4.xml"/><Relationship Id="rId6" Type="http://schemas.microsoft.com/office/2007/relationships/slicer" Target="../slicers/slicer1.xml"/><Relationship Id="rId5" Type="http://purl.oclc.org/ooxml/officeDocument/relationships/drawing" Target="../drawings/drawing2.xml"/><Relationship Id="rId4"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62E4-7EA0-43F3-B75E-ACA8CE6C4991}">
  <dimension ref="A1:Q55"/>
  <sheetViews>
    <sheetView zoomScale="71" workbookViewId="0">
      <pane xSplit="1" ySplit="1" topLeftCell="B63" activePane="bottomRight" state="frozen"/>
      <selection pane="topRight" activeCell="B1" sqref="B1"/>
      <selection pane="bottomLeft" activeCell="A2" sqref="A2"/>
      <selection pane="bottomRight" activeCell="E22" sqref="E22"/>
    </sheetView>
  </sheetViews>
  <sheetFormatPr defaultColWidth="13.7109375" defaultRowHeight="15.75" x14ac:dyDescent="0.25"/>
  <cols>
    <col min="1" max="3" width="13.7109375" style="8"/>
    <col min="4" max="4" width="13.7109375" style="9"/>
    <col min="5" max="16384" width="13.7109375" style="8"/>
  </cols>
  <sheetData>
    <row r="1" spans="1:17" s="6" customFormat="1" ht="30" customHeight="1" x14ac:dyDescent="0.25">
      <c r="A1" s="5" t="s">
        <v>7</v>
      </c>
      <c r="B1" s="6" t="s">
        <v>8</v>
      </c>
      <c r="C1" s="6" t="s">
        <v>9</v>
      </c>
      <c r="D1" s="7" t="s">
        <v>6</v>
      </c>
      <c r="E1" s="5" t="s">
        <v>11</v>
      </c>
      <c r="F1" s="6" t="s">
        <v>0</v>
      </c>
      <c r="G1" s="6" t="s">
        <v>1</v>
      </c>
      <c r="H1" s="6" t="s">
        <v>2</v>
      </c>
      <c r="I1" s="6" t="s">
        <v>3</v>
      </c>
      <c r="J1" s="6" t="s">
        <v>10</v>
      </c>
      <c r="K1" s="6" t="s">
        <v>4</v>
      </c>
      <c r="L1" s="6" t="s">
        <v>5</v>
      </c>
      <c r="M1" s="5" t="s">
        <v>16</v>
      </c>
      <c r="N1" s="5" t="s">
        <v>17</v>
      </c>
      <c r="O1" s="5" t="s">
        <v>23</v>
      </c>
      <c r="P1" s="5" t="s">
        <v>18</v>
      </c>
      <c r="Q1" s="5" t="s">
        <v>19</v>
      </c>
    </row>
    <row r="2" spans="1:17" x14ac:dyDescent="0.25">
      <c r="A2" s="8">
        <v>1</v>
      </c>
      <c r="B2" s="8">
        <v>142</v>
      </c>
      <c r="C2" s="8">
        <v>160</v>
      </c>
      <c r="D2" s="9">
        <f>C2-B2</f>
        <v>18</v>
      </c>
      <c r="E2" s="8" t="str">
        <f>IF(B2&gt;150, "yes", "no")</f>
        <v>no</v>
      </c>
      <c r="F2" s="8">
        <v>28</v>
      </c>
      <c r="G2" s="8">
        <v>10</v>
      </c>
      <c r="H2" s="8">
        <v>5</v>
      </c>
      <c r="I2" s="8">
        <v>3</v>
      </c>
      <c r="J2" s="8">
        <v>60</v>
      </c>
      <c r="K2" s="8">
        <v>0.28000000000000003</v>
      </c>
      <c r="L2" s="8">
        <v>3167</v>
      </c>
      <c r="M2" s="8">
        <f>B2*$M$52</f>
        <v>7.1000000000000005</v>
      </c>
      <c r="N2" s="8">
        <f>(B2*0.05)-M2</f>
        <v>0</v>
      </c>
      <c r="O2" s="8" t="str">
        <f>VLOOKUP(A2,$P$2:$Q$4,2,FALSE)</f>
        <v>Sarah DuBois</v>
      </c>
      <c r="P2" s="10">
        <v>1</v>
      </c>
      <c r="Q2" s="10" t="s">
        <v>20</v>
      </c>
    </row>
    <row r="3" spans="1:17" x14ac:dyDescent="0.25">
      <c r="A3" s="8">
        <v>2</v>
      </c>
      <c r="B3" s="8">
        <v>175</v>
      </c>
      <c r="C3" s="8">
        <v>180</v>
      </c>
      <c r="D3" s="9">
        <f t="shared" ref="D3:D51" si="0">C3-B3</f>
        <v>5</v>
      </c>
      <c r="E3" s="8" t="str">
        <f t="shared" ref="E3:E51" si="1">IF(B3&gt;150, "yes", "no")</f>
        <v>yes</v>
      </c>
      <c r="F3" s="8">
        <v>18</v>
      </c>
      <c r="G3" s="8">
        <v>8</v>
      </c>
      <c r="H3" s="8">
        <v>4</v>
      </c>
      <c r="I3" s="8">
        <v>1</v>
      </c>
      <c r="J3" s="8">
        <v>12</v>
      </c>
      <c r="K3" s="8">
        <v>0.43</v>
      </c>
      <c r="L3" s="8">
        <v>4033</v>
      </c>
      <c r="M3" s="8">
        <f t="shared" ref="M3:M50" si="2">B3*$M$52</f>
        <v>8.75</v>
      </c>
      <c r="N3" s="8">
        <f t="shared" ref="N3:N51" si="3">(B3*0.05)-M3</f>
        <v>0</v>
      </c>
      <c r="O3" s="8" t="str">
        <f>VLOOKUP(A6,$P$2:$Q$4,2,FALSE)</f>
        <v>Mark Chen</v>
      </c>
      <c r="P3" s="10">
        <v>5</v>
      </c>
      <c r="Q3" s="10" t="s">
        <v>21</v>
      </c>
    </row>
    <row r="4" spans="1:17" x14ac:dyDescent="0.25">
      <c r="A4" s="8">
        <v>3</v>
      </c>
      <c r="B4" s="8">
        <v>129</v>
      </c>
      <c r="C4" s="8">
        <v>132</v>
      </c>
      <c r="D4" s="9">
        <f t="shared" si="0"/>
        <v>3</v>
      </c>
      <c r="E4" s="8" t="str">
        <f t="shared" si="1"/>
        <v>no</v>
      </c>
      <c r="F4" s="8">
        <v>13</v>
      </c>
      <c r="G4" s="8">
        <v>6</v>
      </c>
      <c r="H4" s="8">
        <v>3</v>
      </c>
      <c r="I4" s="8">
        <v>1</v>
      </c>
      <c r="J4" s="8">
        <v>41</v>
      </c>
      <c r="K4" s="8">
        <v>0.33</v>
      </c>
      <c r="L4" s="8">
        <v>1471</v>
      </c>
      <c r="M4" s="8">
        <f t="shared" si="2"/>
        <v>6.45</v>
      </c>
      <c r="N4" s="8">
        <f t="shared" si="3"/>
        <v>0</v>
      </c>
      <c r="P4" s="10">
        <v>10</v>
      </c>
      <c r="Q4" s="10" t="s">
        <v>22</v>
      </c>
    </row>
    <row r="5" spans="1:17" x14ac:dyDescent="0.25">
      <c r="A5" s="8">
        <v>4</v>
      </c>
      <c r="B5" s="8">
        <v>138</v>
      </c>
      <c r="C5" s="8">
        <v>140</v>
      </c>
      <c r="D5" s="9">
        <f t="shared" si="0"/>
        <v>2</v>
      </c>
      <c r="E5" s="8" t="str">
        <f t="shared" si="1"/>
        <v>no</v>
      </c>
      <c r="F5" s="8">
        <v>17</v>
      </c>
      <c r="G5" s="8">
        <v>7</v>
      </c>
      <c r="H5" s="8">
        <v>3</v>
      </c>
      <c r="I5" s="8">
        <v>1</v>
      </c>
      <c r="J5" s="8">
        <v>22</v>
      </c>
      <c r="K5" s="8">
        <v>0.46</v>
      </c>
      <c r="L5" s="8">
        <v>3204</v>
      </c>
      <c r="M5" s="8">
        <f t="shared" si="2"/>
        <v>6.9</v>
      </c>
      <c r="N5" s="8">
        <f t="shared" si="3"/>
        <v>0</v>
      </c>
    </row>
    <row r="6" spans="1:17" x14ac:dyDescent="0.25">
      <c r="A6" s="8">
        <v>5</v>
      </c>
      <c r="B6" s="8">
        <v>232</v>
      </c>
      <c r="C6" s="8">
        <v>240</v>
      </c>
      <c r="D6" s="9">
        <f t="shared" si="0"/>
        <v>8</v>
      </c>
      <c r="E6" s="8" t="str">
        <f t="shared" si="1"/>
        <v>yes</v>
      </c>
      <c r="F6" s="8">
        <v>25</v>
      </c>
      <c r="G6" s="8">
        <v>8</v>
      </c>
      <c r="H6" s="8">
        <v>4</v>
      </c>
      <c r="I6" s="8">
        <v>3</v>
      </c>
      <c r="J6" s="8">
        <v>5</v>
      </c>
      <c r="K6" s="8">
        <v>2.0499999999999998</v>
      </c>
      <c r="L6" s="8">
        <v>3613</v>
      </c>
      <c r="M6" s="8">
        <f t="shared" si="2"/>
        <v>11.600000000000001</v>
      </c>
      <c r="N6" s="8">
        <f t="shared" si="3"/>
        <v>0</v>
      </c>
    </row>
    <row r="7" spans="1:17" x14ac:dyDescent="0.25">
      <c r="A7" s="8">
        <v>6</v>
      </c>
      <c r="B7" s="8">
        <v>135</v>
      </c>
      <c r="C7" s="8">
        <v>140</v>
      </c>
      <c r="D7" s="9">
        <f t="shared" si="0"/>
        <v>5</v>
      </c>
      <c r="E7" s="8" t="str">
        <f t="shared" si="1"/>
        <v>no</v>
      </c>
      <c r="F7" s="8">
        <v>18</v>
      </c>
      <c r="G7" s="8">
        <v>7</v>
      </c>
      <c r="H7" s="8">
        <v>4</v>
      </c>
      <c r="I7" s="8">
        <v>3</v>
      </c>
      <c r="J7" s="8">
        <v>9</v>
      </c>
      <c r="K7" s="8">
        <v>0.56999999999999995</v>
      </c>
      <c r="L7" s="8">
        <v>3028</v>
      </c>
      <c r="M7" s="8">
        <f t="shared" si="2"/>
        <v>6.75</v>
      </c>
      <c r="N7" s="8">
        <f t="shared" si="3"/>
        <v>0</v>
      </c>
    </row>
    <row r="8" spans="1:17" x14ac:dyDescent="0.25">
      <c r="A8" s="8">
        <v>7</v>
      </c>
      <c r="B8" s="8">
        <v>150</v>
      </c>
      <c r="C8" s="8">
        <v>160</v>
      </c>
      <c r="D8" s="9">
        <f t="shared" si="0"/>
        <v>10</v>
      </c>
      <c r="E8" s="8" t="str">
        <f t="shared" si="1"/>
        <v>no</v>
      </c>
      <c r="F8" s="8">
        <v>20</v>
      </c>
      <c r="G8" s="8">
        <v>8</v>
      </c>
      <c r="H8" s="8">
        <v>4</v>
      </c>
      <c r="I8" s="8">
        <v>3</v>
      </c>
      <c r="J8" s="8">
        <v>18</v>
      </c>
      <c r="K8" s="8">
        <v>4</v>
      </c>
      <c r="L8" s="8">
        <v>3131</v>
      </c>
      <c r="M8" s="8">
        <f t="shared" si="2"/>
        <v>7.5</v>
      </c>
      <c r="N8" s="8">
        <f t="shared" si="3"/>
        <v>0</v>
      </c>
    </row>
    <row r="9" spans="1:17" x14ac:dyDescent="0.25">
      <c r="A9" s="8">
        <v>8</v>
      </c>
      <c r="B9" s="8">
        <v>207</v>
      </c>
      <c r="C9" s="8">
        <v>225</v>
      </c>
      <c r="D9" s="9">
        <f t="shared" si="0"/>
        <v>18</v>
      </c>
      <c r="E9" s="8" t="str">
        <f t="shared" si="1"/>
        <v>yes</v>
      </c>
      <c r="F9" s="8">
        <v>22</v>
      </c>
      <c r="G9" s="8">
        <v>8</v>
      </c>
      <c r="H9" s="8">
        <v>4</v>
      </c>
      <c r="I9" s="8">
        <v>2</v>
      </c>
      <c r="J9" s="8">
        <v>16</v>
      </c>
      <c r="K9" s="8">
        <v>2.2200000000000002</v>
      </c>
      <c r="L9" s="8">
        <v>5158</v>
      </c>
      <c r="M9" s="8">
        <f t="shared" si="2"/>
        <v>10.350000000000001</v>
      </c>
      <c r="N9" s="8">
        <f t="shared" si="3"/>
        <v>0</v>
      </c>
    </row>
    <row r="10" spans="1:17" x14ac:dyDescent="0.25">
      <c r="A10" s="8">
        <v>9</v>
      </c>
      <c r="B10" s="8">
        <v>271</v>
      </c>
      <c r="C10" s="8">
        <v>285</v>
      </c>
      <c r="D10" s="9">
        <f t="shared" si="0"/>
        <v>14</v>
      </c>
      <c r="E10" s="8" t="str">
        <f t="shared" si="1"/>
        <v>yes</v>
      </c>
      <c r="F10" s="8">
        <v>30</v>
      </c>
      <c r="G10" s="8">
        <v>10</v>
      </c>
      <c r="H10" s="8">
        <v>5</v>
      </c>
      <c r="I10" s="8">
        <v>2</v>
      </c>
      <c r="J10" s="8">
        <v>30</v>
      </c>
      <c r="K10" s="8">
        <v>0.53</v>
      </c>
      <c r="L10" s="8">
        <v>5702</v>
      </c>
      <c r="M10" s="8">
        <f t="shared" si="2"/>
        <v>13.55</v>
      </c>
      <c r="N10" s="8">
        <f t="shared" si="3"/>
        <v>0</v>
      </c>
    </row>
    <row r="11" spans="1:17" x14ac:dyDescent="0.25">
      <c r="A11" s="8">
        <v>10</v>
      </c>
      <c r="B11" s="8">
        <v>89</v>
      </c>
      <c r="C11" s="8">
        <v>90</v>
      </c>
      <c r="D11" s="9">
        <f t="shared" si="0"/>
        <v>1</v>
      </c>
      <c r="E11" s="8" t="str">
        <f t="shared" si="1"/>
        <v>no</v>
      </c>
      <c r="F11" s="8">
        <v>10</v>
      </c>
      <c r="G11" s="8">
        <v>5</v>
      </c>
      <c r="H11" s="8">
        <v>3</v>
      </c>
      <c r="I11" s="8">
        <v>1</v>
      </c>
      <c r="J11" s="8">
        <v>43</v>
      </c>
      <c r="K11" s="8">
        <v>0.3</v>
      </c>
      <c r="L11" s="8">
        <v>2054</v>
      </c>
      <c r="M11" s="8">
        <f t="shared" si="2"/>
        <v>4.45</v>
      </c>
      <c r="N11" s="8">
        <f t="shared" si="3"/>
        <v>0</v>
      </c>
    </row>
    <row r="12" spans="1:17" x14ac:dyDescent="0.25">
      <c r="A12" s="8">
        <v>11</v>
      </c>
      <c r="B12" s="8">
        <v>153</v>
      </c>
      <c r="C12" s="8">
        <v>157</v>
      </c>
      <c r="D12" s="9">
        <f t="shared" si="0"/>
        <v>4</v>
      </c>
      <c r="E12" s="8" t="str">
        <f t="shared" si="1"/>
        <v>yes</v>
      </c>
      <c r="F12" s="8">
        <v>22</v>
      </c>
      <c r="G12" s="8">
        <v>8</v>
      </c>
      <c r="H12" s="8">
        <v>3</v>
      </c>
      <c r="I12" s="8">
        <v>3</v>
      </c>
      <c r="J12" s="8">
        <v>18</v>
      </c>
      <c r="K12" s="8">
        <v>0.38</v>
      </c>
      <c r="L12" s="8">
        <v>4127</v>
      </c>
      <c r="M12" s="8">
        <f t="shared" si="2"/>
        <v>7.65</v>
      </c>
      <c r="N12" s="8">
        <f t="shared" si="3"/>
        <v>0</v>
      </c>
    </row>
    <row r="13" spans="1:17" x14ac:dyDescent="0.25">
      <c r="A13" s="8">
        <v>12</v>
      </c>
      <c r="B13" s="8">
        <v>87</v>
      </c>
      <c r="C13" s="8">
        <v>90</v>
      </c>
      <c r="D13" s="9">
        <f t="shared" si="0"/>
        <v>3</v>
      </c>
      <c r="E13" s="8" t="str">
        <f t="shared" si="1"/>
        <v>no</v>
      </c>
      <c r="F13" s="8">
        <v>16</v>
      </c>
      <c r="G13" s="8">
        <v>7</v>
      </c>
      <c r="H13" s="8">
        <v>3</v>
      </c>
      <c r="I13" s="8">
        <v>1</v>
      </c>
      <c r="J13" s="8">
        <v>50</v>
      </c>
      <c r="K13" s="8">
        <v>0.65</v>
      </c>
      <c r="L13" s="8">
        <v>1445</v>
      </c>
      <c r="M13" s="8">
        <f t="shared" si="2"/>
        <v>4.3500000000000005</v>
      </c>
      <c r="N13" s="8">
        <f t="shared" si="3"/>
        <v>0</v>
      </c>
    </row>
    <row r="14" spans="1:17" x14ac:dyDescent="0.25">
      <c r="A14" s="8">
        <v>13</v>
      </c>
      <c r="B14" s="8">
        <v>234</v>
      </c>
      <c r="C14" s="8">
        <v>238</v>
      </c>
      <c r="D14" s="9">
        <f t="shared" si="0"/>
        <v>4</v>
      </c>
      <c r="E14" s="8" t="str">
        <f t="shared" si="1"/>
        <v>yes</v>
      </c>
      <c r="F14" s="8">
        <v>25</v>
      </c>
      <c r="G14" s="8">
        <v>8</v>
      </c>
      <c r="H14" s="8">
        <v>4</v>
      </c>
      <c r="I14" s="8">
        <v>2</v>
      </c>
      <c r="J14" s="8">
        <v>2</v>
      </c>
      <c r="K14" s="8">
        <v>1.61</v>
      </c>
      <c r="L14" s="8">
        <v>2087</v>
      </c>
      <c r="M14" s="8">
        <f t="shared" si="2"/>
        <v>11.700000000000001</v>
      </c>
      <c r="N14" s="8">
        <f t="shared" si="3"/>
        <v>0</v>
      </c>
    </row>
    <row r="15" spans="1:17" x14ac:dyDescent="0.25">
      <c r="A15" s="8">
        <v>14</v>
      </c>
      <c r="B15" s="8">
        <v>106</v>
      </c>
      <c r="C15" s="8">
        <v>116</v>
      </c>
      <c r="D15" s="9">
        <f t="shared" si="0"/>
        <v>10</v>
      </c>
      <c r="E15" s="8" t="str">
        <f t="shared" si="1"/>
        <v>no</v>
      </c>
      <c r="F15" s="8">
        <v>20</v>
      </c>
      <c r="G15" s="8">
        <v>8</v>
      </c>
      <c r="H15" s="8">
        <v>4</v>
      </c>
      <c r="I15" s="8">
        <v>1</v>
      </c>
      <c r="J15" s="8">
        <v>13</v>
      </c>
      <c r="K15" s="8">
        <v>0.22</v>
      </c>
      <c r="L15" s="8">
        <v>2818</v>
      </c>
      <c r="M15" s="8">
        <f t="shared" si="2"/>
        <v>5.3000000000000007</v>
      </c>
      <c r="N15" s="8">
        <f t="shared" si="3"/>
        <v>0</v>
      </c>
    </row>
    <row r="16" spans="1:17" x14ac:dyDescent="0.25">
      <c r="A16" s="8">
        <v>15</v>
      </c>
      <c r="B16" s="8">
        <v>175</v>
      </c>
      <c r="C16" s="8">
        <v>180</v>
      </c>
      <c r="D16" s="9">
        <f t="shared" si="0"/>
        <v>5</v>
      </c>
      <c r="E16" s="8" t="str">
        <f t="shared" si="1"/>
        <v>yes</v>
      </c>
      <c r="F16" s="8">
        <v>22</v>
      </c>
      <c r="G16" s="8">
        <v>8</v>
      </c>
      <c r="H16" s="8">
        <v>4</v>
      </c>
      <c r="I16" s="8">
        <v>2</v>
      </c>
      <c r="J16" s="8">
        <v>15</v>
      </c>
      <c r="K16" s="8">
        <v>2.06</v>
      </c>
      <c r="L16" s="8">
        <v>3917</v>
      </c>
      <c r="M16" s="8">
        <f t="shared" si="2"/>
        <v>8.75</v>
      </c>
      <c r="N16" s="8">
        <f t="shared" si="3"/>
        <v>0</v>
      </c>
    </row>
    <row r="17" spans="1:14" x14ac:dyDescent="0.25">
      <c r="A17" s="8">
        <v>16</v>
      </c>
      <c r="B17" s="8">
        <v>165</v>
      </c>
      <c r="C17" s="8">
        <v>170</v>
      </c>
      <c r="D17" s="9">
        <f t="shared" si="0"/>
        <v>5</v>
      </c>
      <c r="E17" s="8" t="str">
        <f t="shared" si="1"/>
        <v>yes</v>
      </c>
      <c r="F17" s="8">
        <v>17</v>
      </c>
      <c r="G17" s="8">
        <v>8</v>
      </c>
      <c r="H17" s="8">
        <v>4</v>
      </c>
      <c r="I17" s="8">
        <v>2</v>
      </c>
      <c r="J17" s="8">
        <v>33</v>
      </c>
      <c r="K17" s="8">
        <v>0.46</v>
      </c>
      <c r="L17" s="8">
        <v>2220</v>
      </c>
      <c r="M17" s="8">
        <f t="shared" si="2"/>
        <v>8.25</v>
      </c>
      <c r="N17" s="8">
        <f t="shared" si="3"/>
        <v>0</v>
      </c>
    </row>
    <row r="18" spans="1:14" x14ac:dyDescent="0.25">
      <c r="A18" s="8">
        <v>17</v>
      </c>
      <c r="B18" s="8">
        <v>166</v>
      </c>
      <c r="C18" s="8">
        <v>170</v>
      </c>
      <c r="D18" s="9">
        <f t="shared" si="0"/>
        <v>4</v>
      </c>
      <c r="E18" s="8" t="str">
        <f t="shared" si="1"/>
        <v>yes</v>
      </c>
      <c r="F18" s="8">
        <v>23</v>
      </c>
      <c r="G18" s="8">
        <v>9</v>
      </c>
      <c r="H18" s="8">
        <v>4</v>
      </c>
      <c r="I18" s="8">
        <v>2</v>
      </c>
      <c r="J18" s="8">
        <v>37</v>
      </c>
      <c r="K18" s="8">
        <v>0.27</v>
      </c>
      <c r="L18" s="8">
        <v>3498</v>
      </c>
      <c r="M18" s="8">
        <f t="shared" si="2"/>
        <v>8.3000000000000007</v>
      </c>
      <c r="N18" s="8">
        <f t="shared" si="3"/>
        <v>0</v>
      </c>
    </row>
    <row r="19" spans="1:14" x14ac:dyDescent="0.25">
      <c r="A19" s="8">
        <v>18</v>
      </c>
      <c r="B19" s="8">
        <v>136</v>
      </c>
      <c r="C19" s="8">
        <v>140</v>
      </c>
      <c r="D19" s="9">
        <f t="shared" si="0"/>
        <v>4</v>
      </c>
      <c r="E19" s="8" t="str">
        <f t="shared" si="1"/>
        <v>no</v>
      </c>
      <c r="F19" s="8">
        <v>19</v>
      </c>
      <c r="G19" s="8">
        <v>7</v>
      </c>
      <c r="H19" s="8">
        <v>3</v>
      </c>
      <c r="I19" s="8">
        <v>1</v>
      </c>
      <c r="J19" s="8">
        <v>22</v>
      </c>
      <c r="K19" s="8">
        <v>0.63</v>
      </c>
      <c r="L19" s="8">
        <v>3607</v>
      </c>
      <c r="M19" s="8">
        <f t="shared" si="2"/>
        <v>6.8000000000000007</v>
      </c>
      <c r="N19" s="8">
        <f t="shared" si="3"/>
        <v>0</v>
      </c>
    </row>
    <row r="20" spans="1:14" x14ac:dyDescent="0.25">
      <c r="A20" s="8">
        <v>19</v>
      </c>
      <c r="B20" s="8">
        <v>148</v>
      </c>
      <c r="C20" s="8">
        <v>160</v>
      </c>
      <c r="D20" s="9">
        <f t="shared" si="0"/>
        <v>12</v>
      </c>
      <c r="E20" s="8" t="str">
        <f t="shared" si="1"/>
        <v>no</v>
      </c>
      <c r="F20" s="8">
        <v>17</v>
      </c>
      <c r="G20" s="8">
        <v>7</v>
      </c>
      <c r="H20" s="8">
        <v>3</v>
      </c>
      <c r="I20" s="8">
        <v>2</v>
      </c>
      <c r="J20" s="8">
        <v>13</v>
      </c>
      <c r="K20" s="8">
        <v>0.36</v>
      </c>
      <c r="L20" s="8">
        <v>3648</v>
      </c>
      <c r="M20" s="8">
        <f t="shared" si="2"/>
        <v>7.4</v>
      </c>
      <c r="N20" s="8">
        <f t="shared" si="3"/>
        <v>0</v>
      </c>
    </row>
    <row r="21" spans="1:14" x14ac:dyDescent="0.25">
      <c r="A21" s="8">
        <v>20</v>
      </c>
      <c r="B21" s="8">
        <v>151</v>
      </c>
      <c r="C21" s="8">
        <v>153</v>
      </c>
      <c r="D21" s="9">
        <f t="shared" si="0"/>
        <v>2</v>
      </c>
      <c r="E21" s="8" t="str">
        <f t="shared" si="1"/>
        <v>yes</v>
      </c>
      <c r="F21" s="8">
        <v>19</v>
      </c>
      <c r="G21" s="8">
        <v>8</v>
      </c>
      <c r="H21" s="8">
        <v>4</v>
      </c>
      <c r="I21" s="8">
        <v>2</v>
      </c>
      <c r="J21" s="8">
        <v>24</v>
      </c>
      <c r="K21" s="8">
        <v>0.34</v>
      </c>
      <c r="L21" s="8">
        <v>3561</v>
      </c>
      <c r="M21" s="8">
        <f t="shared" si="2"/>
        <v>7.5500000000000007</v>
      </c>
      <c r="N21" s="8">
        <f t="shared" si="3"/>
        <v>0</v>
      </c>
    </row>
    <row r="22" spans="1:14" x14ac:dyDescent="0.25">
      <c r="A22" s="8">
        <v>21</v>
      </c>
      <c r="B22" s="8">
        <v>180</v>
      </c>
      <c r="C22" s="8">
        <v>190</v>
      </c>
      <c r="D22" s="9">
        <f t="shared" si="0"/>
        <v>10</v>
      </c>
      <c r="E22" s="8" t="str">
        <f t="shared" si="1"/>
        <v>yes</v>
      </c>
      <c r="F22" s="8">
        <v>24</v>
      </c>
      <c r="G22" s="8">
        <v>9</v>
      </c>
      <c r="H22" s="8">
        <v>4</v>
      </c>
      <c r="I22" s="8">
        <v>2</v>
      </c>
      <c r="J22" s="8">
        <v>10</v>
      </c>
      <c r="K22" s="8">
        <v>1.55</v>
      </c>
      <c r="L22" s="8">
        <v>4681</v>
      </c>
      <c r="M22" s="8">
        <f t="shared" si="2"/>
        <v>9</v>
      </c>
      <c r="N22" s="8">
        <f t="shared" si="3"/>
        <v>0</v>
      </c>
    </row>
    <row r="23" spans="1:14" x14ac:dyDescent="0.25">
      <c r="A23" s="8">
        <v>22</v>
      </c>
      <c r="B23" s="8">
        <v>293</v>
      </c>
      <c r="C23" s="8">
        <v>305</v>
      </c>
      <c r="D23" s="9">
        <f t="shared" si="0"/>
        <v>12</v>
      </c>
      <c r="E23" s="8" t="str">
        <f t="shared" si="1"/>
        <v>yes</v>
      </c>
      <c r="F23" s="8">
        <v>26</v>
      </c>
      <c r="G23" s="8">
        <v>8</v>
      </c>
      <c r="H23" s="8">
        <v>4</v>
      </c>
      <c r="I23" s="8">
        <v>3</v>
      </c>
      <c r="J23" s="8">
        <v>6</v>
      </c>
      <c r="K23" s="8">
        <v>0.46</v>
      </c>
      <c r="L23" s="8">
        <v>7088</v>
      </c>
      <c r="M23" s="8">
        <f t="shared" si="2"/>
        <v>14.65</v>
      </c>
      <c r="N23" s="8">
        <f t="shared" si="3"/>
        <v>0</v>
      </c>
    </row>
    <row r="24" spans="1:14" x14ac:dyDescent="0.25">
      <c r="A24" s="8">
        <v>23</v>
      </c>
      <c r="B24" s="8">
        <v>167</v>
      </c>
      <c r="C24" s="8">
        <v>170</v>
      </c>
      <c r="D24" s="9">
        <f t="shared" si="0"/>
        <v>3</v>
      </c>
      <c r="E24" s="8" t="str">
        <f t="shared" si="1"/>
        <v>yes</v>
      </c>
      <c r="F24" s="8">
        <v>20</v>
      </c>
      <c r="G24" s="8">
        <v>9</v>
      </c>
      <c r="H24" s="8">
        <v>4</v>
      </c>
      <c r="I24" s="8">
        <v>2</v>
      </c>
      <c r="J24" s="8">
        <v>46</v>
      </c>
      <c r="K24" s="8">
        <v>0.46</v>
      </c>
      <c r="L24" s="8">
        <v>3482</v>
      </c>
      <c r="M24" s="8">
        <f t="shared" si="2"/>
        <v>8.35</v>
      </c>
      <c r="N24" s="8">
        <f t="shared" si="3"/>
        <v>0</v>
      </c>
    </row>
    <row r="25" spans="1:14" x14ac:dyDescent="0.25">
      <c r="A25" s="8">
        <v>24</v>
      </c>
      <c r="B25" s="8">
        <v>190</v>
      </c>
      <c r="C25" s="8">
        <v>193</v>
      </c>
      <c r="D25" s="9">
        <f t="shared" si="0"/>
        <v>3</v>
      </c>
      <c r="E25" s="8" t="str">
        <f t="shared" si="1"/>
        <v>yes</v>
      </c>
      <c r="F25" s="8">
        <v>22</v>
      </c>
      <c r="G25" s="8">
        <v>9</v>
      </c>
      <c r="H25" s="8">
        <v>5</v>
      </c>
      <c r="I25" s="8">
        <v>2</v>
      </c>
      <c r="J25" s="8">
        <v>37</v>
      </c>
      <c r="K25" s="8">
        <v>0.48</v>
      </c>
      <c r="L25" s="8">
        <v>3920</v>
      </c>
      <c r="M25" s="8">
        <f t="shared" si="2"/>
        <v>9.5</v>
      </c>
      <c r="N25" s="8">
        <f t="shared" si="3"/>
        <v>0</v>
      </c>
    </row>
    <row r="26" spans="1:14" x14ac:dyDescent="0.25">
      <c r="A26" s="8">
        <v>25</v>
      </c>
      <c r="B26" s="8">
        <v>184</v>
      </c>
      <c r="C26" s="8">
        <v>190</v>
      </c>
      <c r="D26" s="9">
        <f t="shared" si="0"/>
        <v>6</v>
      </c>
      <c r="E26" s="8" t="str">
        <f t="shared" si="1"/>
        <v>yes</v>
      </c>
      <c r="F26" s="8">
        <v>21</v>
      </c>
      <c r="G26" s="8">
        <v>9</v>
      </c>
      <c r="H26" s="8">
        <v>5</v>
      </c>
      <c r="I26" s="8">
        <v>2</v>
      </c>
      <c r="J26" s="8">
        <v>27</v>
      </c>
      <c r="K26" s="8">
        <v>1.3</v>
      </c>
      <c r="L26" s="8">
        <v>4162</v>
      </c>
      <c r="M26" s="8">
        <f t="shared" si="2"/>
        <v>9.2000000000000011</v>
      </c>
      <c r="N26" s="8">
        <f t="shared" si="3"/>
        <v>0</v>
      </c>
    </row>
    <row r="27" spans="1:14" x14ac:dyDescent="0.25">
      <c r="A27" s="8">
        <v>26</v>
      </c>
      <c r="B27" s="8">
        <v>157</v>
      </c>
      <c r="C27" s="8">
        <v>165</v>
      </c>
      <c r="D27" s="9">
        <f t="shared" si="0"/>
        <v>8</v>
      </c>
      <c r="E27" s="8" t="str">
        <f t="shared" si="1"/>
        <v>yes</v>
      </c>
      <c r="F27" s="8">
        <v>20</v>
      </c>
      <c r="G27" s="8">
        <v>8</v>
      </c>
      <c r="H27" s="8">
        <v>4</v>
      </c>
      <c r="I27" s="8">
        <v>2</v>
      </c>
      <c r="J27" s="8">
        <v>7</v>
      </c>
      <c r="K27" s="8">
        <v>0.3</v>
      </c>
      <c r="L27" s="8">
        <v>3785</v>
      </c>
      <c r="M27" s="8">
        <f t="shared" si="2"/>
        <v>7.8500000000000005</v>
      </c>
      <c r="N27" s="8">
        <f t="shared" si="3"/>
        <v>0</v>
      </c>
    </row>
    <row r="28" spans="1:14" x14ac:dyDescent="0.25">
      <c r="A28" s="8">
        <v>27</v>
      </c>
      <c r="B28" s="8">
        <v>110</v>
      </c>
      <c r="C28" s="8">
        <v>115</v>
      </c>
      <c r="D28" s="9">
        <f t="shared" si="0"/>
        <v>5</v>
      </c>
      <c r="E28" s="8" t="str">
        <f t="shared" si="1"/>
        <v>no</v>
      </c>
      <c r="F28" s="8">
        <v>16</v>
      </c>
      <c r="G28" s="8">
        <v>8</v>
      </c>
      <c r="H28" s="8">
        <v>4</v>
      </c>
      <c r="I28" s="8">
        <v>1</v>
      </c>
      <c r="J28" s="8">
        <v>26</v>
      </c>
      <c r="K28" s="8">
        <v>0.28999999999999998</v>
      </c>
      <c r="L28" s="8">
        <v>3103</v>
      </c>
      <c r="M28" s="8">
        <f t="shared" si="2"/>
        <v>5.5</v>
      </c>
      <c r="N28" s="8">
        <f t="shared" si="3"/>
        <v>0</v>
      </c>
    </row>
    <row r="29" spans="1:14" x14ac:dyDescent="0.25">
      <c r="A29" s="8">
        <v>28</v>
      </c>
      <c r="B29" s="8">
        <v>135</v>
      </c>
      <c r="C29" s="8">
        <v>145</v>
      </c>
      <c r="D29" s="9">
        <f t="shared" si="0"/>
        <v>10</v>
      </c>
      <c r="E29" s="8" t="str">
        <f t="shared" si="1"/>
        <v>no</v>
      </c>
      <c r="F29" s="8">
        <v>18</v>
      </c>
      <c r="G29" s="8">
        <v>7</v>
      </c>
      <c r="H29" s="8">
        <v>4</v>
      </c>
      <c r="I29" s="8">
        <v>1</v>
      </c>
      <c r="J29" s="8">
        <v>35</v>
      </c>
      <c r="K29" s="8">
        <v>0.43</v>
      </c>
      <c r="L29" s="8">
        <v>3363</v>
      </c>
      <c r="M29" s="8">
        <f t="shared" si="2"/>
        <v>6.75</v>
      </c>
      <c r="N29" s="8">
        <f t="shared" si="3"/>
        <v>0</v>
      </c>
    </row>
    <row r="30" spans="1:14" x14ac:dyDescent="0.25">
      <c r="A30" s="8">
        <v>29</v>
      </c>
      <c r="B30" s="8">
        <v>567</v>
      </c>
      <c r="C30" s="8">
        <v>625</v>
      </c>
      <c r="D30" s="9">
        <f t="shared" si="0"/>
        <v>58</v>
      </c>
      <c r="E30" s="8" t="str">
        <f t="shared" si="1"/>
        <v>yes</v>
      </c>
      <c r="F30" s="8">
        <v>64</v>
      </c>
      <c r="G30" s="8">
        <v>11</v>
      </c>
      <c r="H30" s="8">
        <v>4</v>
      </c>
      <c r="I30" s="8">
        <v>4</v>
      </c>
      <c r="J30" s="8">
        <v>4</v>
      </c>
      <c r="K30" s="8">
        <v>0.85</v>
      </c>
      <c r="L30" s="8">
        <v>12192</v>
      </c>
      <c r="M30" s="8">
        <f t="shared" si="2"/>
        <v>28.35</v>
      </c>
      <c r="N30" s="8">
        <f t="shared" si="3"/>
        <v>0</v>
      </c>
    </row>
    <row r="31" spans="1:14" x14ac:dyDescent="0.25">
      <c r="A31" s="8">
        <v>30</v>
      </c>
      <c r="B31" s="8">
        <v>180</v>
      </c>
      <c r="C31" s="8">
        <v>185</v>
      </c>
      <c r="D31" s="9">
        <f t="shared" si="0"/>
        <v>5</v>
      </c>
      <c r="E31" s="8" t="str">
        <f t="shared" si="1"/>
        <v>yes</v>
      </c>
      <c r="F31" s="8">
        <v>20</v>
      </c>
      <c r="G31" s="8">
        <v>8</v>
      </c>
      <c r="H31" s="8">
        <v>4</v>
      </c>
      <c r="I31" s="8">
        <v>2</v>
      </c>
      <c r="J31" s="8">
        <v>11</v>
      </c>
      <c r="K31" s="8">
        <v>1</v>
      </c>
      <c r="L31" s="8">
        <v>3831</v>
      </c>
      <c r="M31" s="8">
        <f t="shared" si="2"/>
        <v>9</v>
      </c>
      <c r="N31" s="8">
        <f t="shared" si="3"/>
        <v>0</v>
      </c>
    </row>
    <row r="32" spans="1:14" x14ac:dyDescent="0.25">
      <c r="A32" s="8">
        <v>31</v>
      </c>
      <c r="B32" s="8">
        <v>183</v>
      </c>
      <c r="C32" s="8">
        <v>188</v>
      </c>
      <c r="D32" s="9">
        <f t="shared" si="0"/>
        <v>5</v>
      </c>
      <c r="E32" s="8" t="str">
        <f t="shared" si="1"/>
        <v>yes</v>
      </c>
      <c r="F32" s="8">
        <v>17</v>
      </c>
      <c r="G32" s="8">
        <v>7</v>
      </c>
      <c r="H32" s="8">
        <v>3</v>
      </c>
      <c r="I32" s="8">
        <v>2</v>
      </c>
      <c r="J32" s="8">
        <v>16</v>
      </c>
      <c r="K32" s="8">
        <v>3</v>
      </c>
      <c r="L32" s="8">
        <v>3564</v>
      </c>
      <c r="M32" s="8">
        <f t="shared" si="2"/>
        <v>9.15</v>
      </c>
      <c r="N32" s="8">
        <f t="shared" si="3"/>
        <v>0</v>
      </c>
    </row>
    <row r="33" spans="1:14" x14ac:dyDescent="0.25">
      <c r="A33" s="8">
        <v>32</v>
      </c>
      <c r="B33" s="8">
        <v>185</v>
      </c>
      <c r="C33" s="8">
        <v>193</v>
      </c>
      <c r="D33" s="9">
        <f t="shared" si="0"/>
        <v>8</v>
      </c>
      <c r="E33" s="8" t="str">
        <f t="shared" si="1"/>
        <v>yes</v>
      </c>
      <c r="F33" s="8">
        <v>20</v>
      </c>
      <c r="G33" s="8">
        <v>9</v>
      </c>
      <c r="H33" s="8">
        <v>3</v>
      </c>
      <c r="I33" s="8">
        <v>2</v>
      </c>
      <c r="J33" s="8">
        <v>56</v>
      </c>
      <c r="K33" s="8">
        <v>6.49</v>
      </c>
      <c r="L33" s="8">
        <v>3765</v>
      </c>
      <c r="M33" s="8">
        <f t="shared" si="2"/>
        <v>9.25</v>
      </c>
      <c r="N33" s="8">
        <f t="shared" si="3"/>
        <v>0</v>
      </c>
    </row>
    <row r="34" spans="1:14" x14ac:dyDescent="0.25">
      <c r="A34" s="8">
        <v>33</v>
      </c>
      <c r="B34" s="8">
        <v>152</v>
      </c>
      <c r="C34" s="8">
        <v>155</v>
      </c>
      <c r="D34" s="9">
        <f t="shared" si="0"/>
        <v>3</v>
      </c>
      <c r="E34" s="8" t="str">
        <f t="shared" si="1"/>
        <v>yes</v>
      </c>
      <c r="F34" s="8">
        <v>17</v>
      </c>
      <c r="G34" s="8">
        <v>8</v>
      </c>
      <c r="H34" s="8">
        <v>4</v>
      </c>
      <c r="I34" s="8">
        <v>1</v>
      </c>
      <c r="J34" s="8">
        <v>33</v>
      </c>
      <c r="K34" s="8">
        <v>0.7</v>
      </c>
      <c r="L34" s="8">
        <v>3361</v>
      </c>
      <c r="M34" s="8">
        <f t="shared" si="2"/>
        <v>7.6000000000000005</v>
      </c>
      <c r="N34" s="8">
        <f t="shared" si="3"/>
        <v>0</v>
      </c>
    </row>
    <row r="35" spans="1:14" x14ac:dyDescent="0.25">
      <c r="A35" s="8">
        <v>34</v>
      </c>
      <c r="B35" s="8">
        <v>148</v>
      </c>
      <c r="C35" s="8">
        <v>153</v>
      </c>
      <c r="D35" s="9">
        <f t="shared" si="0"/>
        <v>5</v>
      </c>
      <c r="E35" s="8" t="str">
        <f t="shared" si="1"/>
        <v>no</v>
      </c>
      <c r="F35" s="8">
        <v>13</v>
      </c>
      <c r="G35" s="8">
        <v>6</v>
      </c>
      <c r="H35" s="8">
        <v>3</v>
      </c>
      <c r="I35" s="8">
        <v>2</v>
      </c>
      <c r="J35" s="8">
        <v>22</v>
      </c>
      <c r="K35" s="8">
        <v>0.39</v>
      </c>
      <c r="L35" s="8">
        <v>3950</v>
      </c>
      <c r="M35" s="8">
        <f t="shared" si="2"/>
        <v>7.4</v>
      </c>
      <c r="N35" s="8">
        <f t="shared" si="3"/>
        <v>0</v>
      </c>
    </row>
    <row r="36" spans="1:14" x14ac:dyDescent="0.25">
      <c r="A36" s="8">
        <v>35</v>
      </c>
      <c r="B36" s="8">
        <v>152</v>
      </c>
      <c r="C36" s="8">
        <v>159</v>
      </c>
      <c r="D36" s="9">
        <f t="shared" si="0"/>
        <v>7</v>
      </c>
      <c r="E36" s="8" t="str">
        <f t="shared" si="1"/>
        <v>yes</v>
      </c>
      <c r="F36" s="8">
        <v>15</v>
      </c>
      <c r="G36" s="8">
        <v>7</v>
      </c>
      <c r="H36" s="8">
        <v>3</v>
      </c>
      <c r="I36" s="8">
        <v>1</v>
      </c>
      <c r="J36" s="8">
        <v>25</v>
      </c>
      <c r="K36" s="8">
        <v>0.59</v>
      </c>
      <c r="L36" s="8">
        <v>3055</v>
      </c>
      <c r="M36" s="8">
        <f t="shared" si="2"/>
        <v>7.6000000000000005</v>
      </c>
      <c r="N36" s="8">
        <f t="shared" si="3"/>
        <v>0</v>
      </c>
    </row>
    <row r="37" spans="1:14" x14ac:dyDescent="0.25">
      <c r="A37" s="8">
        <v>36</v>
      </c>
      <c r="B37" s="8">
        <v>146</v>
      </c>
      <c r="C37" s="8">
        <v>150</v>
      </c>
      <c r="D37" s="9">
        <f t="shared" si="0"/>
        <v>4</v>
      </c>
      <c r="E37" s="8" t="str">
        <f t="shared" si="1"/>
        <v>no</v>
      </c>
      <c r="F37" s="8">
        <v>16</v>
      </c>
      <c r="G37" s="8">
        <v>7</v>
      </c>
      <c r="H37" s="8">
        <v>3</v>
      </c>
      <c r="I37" s="8">
        <v>1</v>
      </c>
      <c r="J37" s="8">
        <v>31</v>
      </c>
      <c r="K37" s="8">
        <v>0.36</v>
      </c>
      <c r="L37" s="8">
        <v>2950</v>
      </c>
      <c r="M37" s="8">
        <f t="shared" si="2"/>
        <v>7.3000000000000007</v>
      </c>
      <c r="N37" s="8">
        <f t="shared" si="3"/>
        <v>0</v>
      </c>
    </row>
    <row r="38" spans="1:14" x14ac:dyDescent="0.25">
      <c r="A38" s="8">
        <v>37</v>
      </c>
      <c r="B38" s="8">
        <v>170</v>
      </c>
      <c r="C38" s="8">
        <v>190</v>
      </c>
      <c r="D38" s="9">
        <f t="shared" si="0"/>
        <v>20</v>
      </c>
      <c r="E38" s="8" t="str">
        <f t="shared" si="1"/>
        <v>yes</v>
      </c>
      <c r="F38" s="8">
        <v>24</v>
      </c>
      <c r="G38" s="8">
        <v>10</v>
      </c>
      <c r="H38" s="8">
        <v>3</v>
      </c>
      <c r="I38" s="8">
        <v>2</v>
      </c>
      <c r="J38" s="8">
        <v>33</v>
      </c>
      <c r="K38" s="8">
        <v>0.56999999999999995</v>
      </c>
      <c r="L38" s="8">
        <v>3346</v>
      </c>
      <c r="M38" s="8">
        <f t="shared" si="2"/>
        <v>8.5</v>
      </c>
      <c r="N38" s="8">
        <f t="shared" si="3"/>
        <v>0</v>
      </c>
    </row>
    <row r="39" spans="1:14" x14ac:dyDescent="0.25">
      <c r="A39" s="8">
        <v>38</v>
      </c>
      <c r="B39" s="8">
        <v>127</v>
      </c>
      <c r="C39" s="8">
        <v>130</v>
      </c>
      <c r="D39" s="9">
        <f t="shared" si="0"/>
        <v>3</v>
      </c>
      <c r="E39" s="8" t="str">
        <f t="shared" si="1"/>
        <v>no</v>
      </c>
      <c r="F39" s="8">
        <v>20</v>
      </c>
      <c r="G39" s="8">
        <v>8</v>
      </c>
      <c r="H39" s="8">
        <v>4</v>
      </c>
      <c r="I39" s="8">
        <v>1</v>
      </c>
      <c r="J39" s="8">
        <v>65</v>
      </c>
      <c r="K39" s="8">
        <v>0.4</v>
      </c>
      <c r="L39" s="8">
        <v>3334</v>
      </c>
      <c r="M39" s="8">
        <f t="shared" si="2"/>
        <v>6.3500000000000005</v>
      </c>
      <c r="N39" s="8">
        <f t="shared" si="3"/>
        <v>0</v>
      </c>
    </row>
    <row r="40" spans="1:14" x14ac:dyDescent="0.25">
      <c r="A40" s="8">
        <v>39</v>
      </c>
      <c r="B40" s="8">
        <v>265</v>
      </c>
      <c r="C40" s="8">
        <v>270</v>
      </c>
      <c r="D40" s="9">
        <f t="shared" si="0"/>
        <v>5</v>
      </c>
      <c r="E40" s="8" t="str">
        <f t="shared" si="1"/>
        <v>yes</v>
      </c>
      <c r="F40" s="8">
        <v>36</v>
      </c>
      <c r="G40" s="8">
        <v>10</v>
      </c>
      <c r="H40" s="8">
        <v>6</v>
      </c>
      <c r="I40" s="8">
        <v>3</v>
      </c>
      <c r="J40" s="8">
        <v>33</v>
      </c>
      <c r="K40" s="8">
        <v>1.2</v>
      </c>
      <c r="L40" s="8">
        <v>5853</v>
      </c>
      <c r="M40" s="8">
        <f t="shared" si="2"/>
        <v>13.25</v>
      </c>
      <c r="N40" s="8">
        <f t="shared" si="3"/>
        <v>0</v>
      </c>
    </row>
    <row r="41" spans="1:14" x14ac:dyDescent="0.25">
      <c r="A41" s="8">
        <v>40</v>
      </c>
      <c r="B41" s="8">
        <v>157</v>
      </c>
      <c r="C41" s="8">
        <v>163</v>
      </c>
      <c r="D41" s="9">
        <f t="shared" si="0"/>
        <v>6</v>
      </c>
      <c r="E41" s="8" t="str">
        <f t="shared" si="1"/>
        <v>yes</v>
      </c>
      <c r="F41" s="8">
        <v>18</v>
      </c>
      <c r="G41" s="8">
        <v>8</v>
      </c>
      <c r="H41" s="8">
        <v>4</v>
      </c>
      <c r="I41" s="8">
        <v>2</v>
      </c>
      <c r="J41" s="8">
        <v>12</v>
      </c>
      <c r="K41" s="8">
        <v>1.1299999999999999</v>
      </c>
      <c r="L41" s="8">
        <v>3982</v>
      </c>
      <c r="M41" s="8">
        <f t="shared" si="2"/>
        <v>7.8500000000000005</v>
      </c>
      <c r="N41" s="8">
        <f t="shared" si="3"/>
        <v>0</v>
      </c>
    </row>
    <row r="42" spans="1:14" x14ac:dyDescent="0.25">
      <c r="A42" s="8">
        <v>41</v>
      </c>
      <c r="B42" s="8">
        <v>128</v>
      </c>
      <c r="C42" s="8">
        <v>135</v>
      </c>
      <c r="D42" s="9">
        <f t="shared" si="0"/>
        <v>7</v>
      </c>
      <c r="E42" s="8" t="str">
        <f t="shared" si="1"/>
        <v>no</v>
      </c>
      <c r="F42" s="8">
        <v>17</v>
      </c>
      <c r="G42" s="8">
        <v>9</v>
      </c>
      <c r="H42" s="8">
        <v>4</v>
      </c>
      <c r="I42" s="8">
        <v>1</v>
      </c>
      <c r="J42" s="8">
        <v>25</v>
      </c>
      <c r="K42" s="8">
        <v>0.52</v>
      </c>
      <c r="L42" s="8">
        <v>3374</v>
      </c>
      <c r="M42" s="8">
        <f t="shared" si="2"/>
        <v>6.4</v>
      </c>
      <c r="N42" s="8">
        <f t="shared" si="3"/>
        <v>0</v>
      </c>
    </row>
    <row r="43" spans="1:14" x14ac:dyDescent="0.25">
      <c r="A43" s="8">
        <v>42</v>
      </c>
      <c r="B43" s="8">
        <v>110</v>
      </c>
      <c r="C43" s="8">
        <v>120</v>
      </c>
      <c r="D43" s="9">
        <f t="shared" si="0"/>
        <v>10</v>
      </c>
      <c r="E43" s="8" t="str">
        <f t="shared" si="1"/>
        <v>no</v>
      </c>
      <c r="F43" s="8">
        <v>15</v>
      </c>
      <c r="G43" s="8">
        <v>8</v>
      </c>
      <c r="H43" s="8">
        <v>4</v>
      </c>
      <c r="I43" s="8">
        <v>2</v>
      </c>
      <c r="J43" s="8">
        <v>11</v>
      </c>
      <c r="K43" s="8">
        <v>0.59</v>
      </c>
      <c r="L43" s="8">
        <v>3119</v>
      </c>
      <c r="M43" s="8">
        <f t="shared" si="2"/>
        <v>5.5</v>
      </c>
      <c r="N43" s="8">
        <f t="shared" si="3"/>
        <v>0</v>
      </c>
    </row>
    <row r="44" spans="1:14" x14ac:dyDescent="0.25">
      <c r="A44" s="8">
        <v>43</v>
      </c>
      <c r="B44" s="8">
        <v>123</v>
      </c>
      <c r="C44" s="8">
        <v>130</v>
      </c>
      <c r="D44" s="9">
        <f t="shared" si="0"/>
        <v>7</v>
      </c>
      <c r="E44" s="8" t="str">
        <f t="shared" si="1"/>
        <v>no</v>
      </c>
      <c r="F44" s="8">
        <v>18</v>
      </c>
      <c r="G44" s="8">
        <v>8</v>
      </c>
      <c r="H44" s="8">
        <v>4</v>
      </c>
      <c r="I44" s="8">
        <v>2</v>
      </c>
      <c r="J44" s="8">
        <v>43</v>
      </c>
      <c r="K44" s="8">
        <v>0.39</v>
      </c>
      <c r="L44" s="8">
        <v>3268</v>
      </c>
      <c r="M44" s="8">
        <f t="shared" si="2"/>
        <v>6.15</v>
      </c>
      <c r="N44" s="8">
        <f t="shared" si="3"/>
        <v>0</v>
      </c>
    </row>
    <row r="45" spans="1:14" x14ac:dyDescent="0.25">
      <c r="A45" s="8">
        <v>44</v>
      </c>
      <c r="B45" s="8">
        <v>212</v>
      </c>
      <c r="C45" s="8">
        <v>230</v>
      </c>
      <c r="D45" s="9">
        <f t="shared" si="0"/>
        <v>18</v>
      </c>
      <c r="E45" s="8" t="str">
        <f t="shared" si="1"/>
        <v>yes</v>
      </c>
      <c r="F45" s="8">
        <v>39</v>
      </c>
      <c r="G45" s="8">
        <v>12</v>
      </c>
      <c r="H45" s="8">
        <v>5</v>
      </c>
      <c r="I45" s="8">
        <v>3</v>
      </c>
      <c r="J45" s="8">
        <v>202</v>
      </c>
      <c r="K45" s="8">
        <v>4.29</v>
      </c>
      <c r="L45" s="8">
        <v>3648</v>
      </c>
      <c r="M45" s="8">
        <f t="shared" si="2"/>
        <v>10.600000000000001</v>
      </c>
      <c r="N45" s="8">
        <f t="shared" si="3"/>
        <v>0</v>
      </c>
    </row>
    <row r="46" spans="1:14" x14ac:dyDescent="0.25">
      <c r="A46" s="8">
        <v>45</v>
      </c>
      <c r="B46" s="8">
        <v>145</v>
      </c>
      <c r="C46" s="8">
        <v>145</v>
      </c>
      <c r="D46" s="9">
        <f t="shared" si="0"/>
        <v>0</v>
      </c>
      <c r="E46" s="8" t="str">
        <f t="shared" si="1"/>
        <v>no</v>
      </c>
      <c r="F46" s="8">
        <v>18</v>
      </c>
      <c r="G46" s="8">
        <v>8</v>
      </c>
      <c r="H46" s="8">
        <v>4</v>
      </c>
      <c r="I46" s="8">
        <v>2</v>
      </c>
      <c r="J46" s="8">
        <v>44</v>
      </c>
      <c r="K46" s="8">
        <v>0.22</v>
      </c>
      <c r="L46" s="8">
        <v>2783</v>
      </c>
      <c r="M46" s="8">
        <f t="shared" si="2"/>
        <v>7.25</v>
      </c>
      <c r="N46" s="8">
        <f t="shared" si="3"/>
        <v>0</v>
      </c>
    </row>
    <row r="47" spans="1:14" x14ac:dyDescent="0.25">
      <c r="A47" s="8">
        <v>46</v>
      </c>
      <c r="B47" s="8">
        <v>129</v>
      </c>
      <c r="C47" s="8">
        <v>135</v>
      </c>
      <c r="D47" s="9">
        <f t="shared" si="0"/>
        <v>6</v>
      </c>
      <c r="E47" s="8" t="str">
        <f t="shared" si="1"/>
        <v>no</v>
      </c>
      <c r="F47" s="8">
        <v>10</v>
      </c>
      <c r="G47" s="8">
        <v>6</v>
      </c>
      <c r="H47" s="8">
        <v>3</v>
      </c>
      <c r="I47" s="8">
        <v>1</v>
      </c>
      <c r="J47" s="8">
        <v>15</v>
      </c>
      <c r="K47" s="8">
        <v>1</v>
      </c>
      <c r="L47" s="8">
        <v>2438</v>
      </c>
      <c r="M47" s="8">
        <f t="shared" si="2"/>
        <v>6.45</v>
      </c>
      <c r="N47" s="8">
        <f t="shared" si="3"/>
        <v>0</v>
      </c>
    </row>
    <row r="48" spans="1:14" x14ac:dyDescent="0.25">
      <c r="A48" s="8">
        <v>47</v>
      </c>
      <c r="B48" s="8">
        <v>143</v>
      </c>
      <c r="C48" s="8">
        <v>145</v>
      </c>
      <c r="D48" s="9">
        <f t="shared" si="0"/>
        <v>2</v>
      </c>
      <c r="E48" s="8" t="str">
        <f t="shared" si="1"/>
        <v>no</v>
      </c>
      <c r="F48" s="8">
        <v>21</v>
      </c>
      <c r="G48" s="8">
        <v>7</v>
      </c>
      <c r="H48" s="8">
        <v>4</v>
      </c>
      <c r="I48" s="8">
        <v>2</v>
      </c>
      <c r="J48" s="8">
        <v>10</v>
      </c>
      <c r="K48" s="8">
        <v>1.2</v>
      </c>
      <c r="L48" s="8">
        <v>3529</v>
      </c>
      <c r="M48" s="8">
        <f t="shared" si="2"/>
        <v>7.15</v>
      </c>
      <c r="N48" s="8">
        <f t="shared" si="3"/>
        <v>0</v>
      </c>
    </row>
    <row r="49" spans="1:14" x14ac:dyDescent="0.25">
      <c r="A49" s="8">
        <v>48</v>
      </c>
      <c r="B49" s="8">
        <v>247</v>
      </c>
      <c r="C49" s="8">
        <v>252</v>
      </c>
      <c r="D49" s="9">
        <f t="shared" si="0"/>
        <v>5</v>
      </c>
      <c r="E49" s="8" t="str">
        <f t="shared" si="1"/>
        <v>yes</v>
      </c>
      <c r="F49" s="8">
        <v>29</v>
      </c>
      <c r="G49" s="8">
        <v>9</v>
      </c>
      <c r="H49" s="8">
        <v>4</v>
      </c>
      <c r="I49" s="8">
        <v>2</v>
      </c>
      <c r="J49" s="8">
        <v>4</v>
      </c>
      <c r="K49" s="8">
        <v>1.25</v>
      </c>
      <c r="L49" s="8">
        <v>4626</v>
      </c>
      <c r="M49" s="8">
        <f t="shared" si="2"/>
        <v>12.350000000000001</v>
      </c>
      <c r="N49" s="8">
        <f t="shared" si="3"/>
        <v>0</v>
      </c>
    </row>
    <row r="50" spans="1:14" x14ac:dyDescent="0.25">
      <c r="A50" s="8">
        <v>49</v>
      </c>
      <c r="B50" s="8">
        <v>111</v>
      </c>
      <c r="C50" s="8">
        <v>120</v>
      </c>
      <c r="D50" s="9">
        <f t="shared" si="0"/>
        <v>9</v>
      </c>
      <c r="E50" s="8" t="str">
        <f t="shared" si="1"/>
        <v>no</v>
      </c>
      <c r="F50" s="8">
        <v>15</v>
      </c>
      <c r="G50" s="8">
        <v>8</v>
      </c>
      <c r="H50" s="8">
        <v>3</v>
      </c>
      <c r="I50" s="8">
        <v>1</v>
      </c>
      <c r="J50" s="8">
        <v>97</v>
      </c>
      <c r="K50" s="8">
        <v>1.1100000000000001</v>
      </c>
      <c r="L50" s="8">
        <v>3205</v>
      </c>
      <c r="M50" s="8">
        <f t="shared" si="2"/>
        <v>5.5500000000000007</v>
      </c>
      <c r="N50" s="8">
        <f t="shared" si="3"/>
        <v>0</v>
      </c>
    </row>
    <row r="51" spans="1:14" x14ac:dyDescent="0.25">
      <c r="A51" s="8">
        <v>50</v>
      </c>
      <c r="B51" s="8">
        <v>133</v>
      </c>
      <c r="C51" s="8">
        <v>145</v>
      </c>
      <c r="D51" s="9">
        <f t="shared" si="0"/>
        <v>12</v>
      </c>
      <c r="E51" s="8" t="str">
        <f t="shared" si="1"/>
        <v>no</v>
      </c>
      <c r="F51" s="8">
        <v>26</v>
      </c>
      <c r="G51" s="8">
        <v>7</v>
      </c>
      <c r="H51" s="8">
        <v>3</v>
      </c>
      <c r="I51" s="8">
        <v>1</v>
      </c>
      <c r="J51" s="8">
        <v>42</v>
      </c>
      <c r="K51" s="8">
        <v>0.36</v>
      </c>
      <c r="L51" s="8">
        <v>3059</v>
      </c>
      <c r="M51" s="8">
        <f>B51*$M$52</f>
        <v>6.65</v>
      </c>
      <c r="N51" s="8">
        <f t="shared" si="3"/>
        <v>0</v>
      </c>
    </row>
    <row r="52" spans="1:14" ht="31.5" x14ac:dyDescent="0.25">
      <c r="A52" s="11" t="s">
        <v>13</v>
      </c>
      <c r="B52" s="8">
        <f>SUM(B2:B51)</f>
        <v>8518</v>
      </c>
      <c r="M52" s="8">
        <f>0.05</f>
        <v>0.05</v>
      </c>
    </row>
    <row r="53" spans="1:14" ht="31.5" x14ac:dyDescent="0.25">
      <c r="A53" s="11" t="s">
        <v>12</v>
      </c>
      <c r="F53" s="8">
        <f>AVERAGE(F2:F51)</f>
        <v>21.12</v>
      </c>
    </row>
    <row r="54" spans="1:14" ht="63" x14ac:dyDescent="0.25">
      <c r="A54" s="11" t="s">
        <v>14</v>
      </c>
      <c r="B54" s="8">
        <f>SUMIF(H2:H51,"&gt;4",B2:B51)</f>
        <v>1264</v>
      </c>
    </row>
    <row r="55" spans="1:14" ht="47.25" x14ac:dyDescent="0.25">
      <c r="A55" s="11" t="s">
        <v>15</v>
      </c>
      <c r="J55" s="8">
        <f>COUNTIF(J2:J51,"&lt;50")</f>
        <v>44</v>
      </c>
    </row>
  </sheetData>
  <conditionalFormatting sqref="B2:B51">
    <cfRule type="colorScale" priority="4">
      <colorScale>
        <cfvo type="min"/>
        <cfvo type="percentile" val="50"/>
        <cfvo type="max"/>
        <color rgb="FF63BE7B"/>
        <color rgb="FFFFEB84"/>
        <color rgb="FFF8696B"/>
      </colorScale>
    </cfRule>
  </conditionalFormatting>
  <conditionalFormatting sqref="D2:D51">
    <cfRule type="iconSet" priority="1">
      <iconSet iconSet="3Arrows">
        <cfvo type="percent" val="0"/>
        <cfvo type="percent" val="33"/>
        <cfvo type="percent" val="67"/>
      </iconSet>
    </cfRule>
  </conditionalFormatting>
  <conditionalFormatting sqref="H2:H51">
    <cfRule type="dataBar" priority="3">
      <dataBar>
        <cfvo type="min"/>
        <cfvo type="max"/>
        <color rgb="FF008AEF"/>
      </dataBar>
      <extLst>
        <ext xmlns:x14="http://schemas.microsoft.com/office/spreadsheetml/2009/9/main" uri="{B025F937-C7B1-47D3-B67F-A62EFF666E3E}">
          <x14:id>{2113B146-8DC6-4F76-BE40-1444D49AAE13}</x14:id>
        </ext>
      </extLst>
    </cfRule>
  </conditionalFormatting>
  <dataValidations count="1">
    <dataValidation type="whole" allowBlank="1" showInputMessage="1" showErrorMessage="1" sqref="H1:H1048576" xr:uid="{8FDC3504-2BC1-477C-846E-A3419C455EB2}">
      <formula1>1</formula1>
      <formula2>10</formula2>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2113B146-8DC6-4F76-BE40-1444D49AAE13}">
            <x14:dataBar minLength="0" maxLength="100" gradient="0">
              <x14:cfvo type="autoMin"/>
              <x14:cfvo type="autoMax"/>
              <x14:negativeFillColor rgb="FFFF0000"/>
              <x14:axisColor rgb="FF000000"/>
            </x14:dataBar>
          </x14:cfRule>
          <xm:sqref>H2:H51</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C09C9-ACD9-4EFA-A232-678A68143CF9}">
  <dimension ref="A1:E20"/>
  <sheetViews>
    <sheetView workbookViewId="0">
      <selection activeCell="D18" sqref="D18"/>
    </sheetView>
  </sheetViews>
  <sheetFormatPr defaultRowHeight="15.75" x14ac:dyDescent="0.25"/>
  <cols>
    <col min="1" max="1" width="13.42578125" style="2" bestFit="1" customWidth="1"/>
    <col min="2" max="2" width="31.5703125" style="2" bestFit="1" customWidth="1"/>
    <col min="3" max="3" width="13.7109375" style="2" customWidth="1"/>
    <col min="4" max="4" width="13.42578125" style="2" bestFit="1" customWidth="1"/>
    <col min="5" max="5" width="22.140625" style="2" bestFit="1" customWidth="1"/>
    <col min="6" max="43" width="4" style="2" bestFit="1" customWidth="1"/>
    <col min="44" max="44" width="11.28515625" style="2" bestFit="1" customWidth="1"/>
    <col min="45" max="16384" width="9.140625" style="2"/>
  </cols>
  <sheetData>
    <row r="1" spans="1:5" x14ac:dyDescent="0.25">
      <c r="A1" s="1" t="s">
        <v>36</v>
      </c>
      <c r="D1" s="1" t="s">
        <v>38</v>
      </c>
    </row>
    <row r="2" spans="1:5" x14ac:dyDescent="0.25">
      <c r="A2" s="3" t="s">
        <v>3</v>
      </c>
      <c r="B2" s="2" t="s">
        <v>34</v>
      </c>
      <c r="D2" s="3" t="s">
        <v>32</v>
      </c>
      <c r="E2" s="2" t="s">
        <v>25</v>
      </c>
    </row>
    <row r="3" spans="1:5" x14ac:dyDescent="0.25">
      <c r="D3" s="4" t="s">
        <v>27</v>
      </c>
      <c r="E3" s="2">
        <v>109146</v>
      </c>
    </row>
    <row r="4" spans="1:5" x14ac:dyDescent="0.25">
      <c r="A4" s="3" t="s">
        <v>33</v>
      </c>
      <c r="B4" s="2" t="s">
        <v>26</v>
      </c>
      <c r="D4" s="4" t="s">
        <v>28</v>
      </c>
      <c r="E4" s="2">
        <v>59040</v>
      </c>
    </row>
    <row r="5" spans="1:5" x14ac:dyDescent="0.25">
      <c r="A5" s="4">
        <v>3</v>
      </c>
      <c r="B5" s="2">
        <v>139.8125</v>
      </c>
      <c r="D5" s="4" t="s">
        <v>29</v>
      </c>
      <c r="E5" s="2">
        <v>10266</v>
      </c>
    </row>
    <row r="6" spans="1:5" x14ac:dyDescent="0.25">
      <c r="A6" s="4">
        <v>4</v>
      </c>
      <c r="B6" s="2">
        <v>179.17857142857142</v>
      </c>
      <c r="D6" s="4" t="s">
        <v>30</v>
      </c>
      <c r="E6" s="2">
        <v>3205</v>
      </c>
    </row>
    <row r="7" spans="1:5" x14ac:dyDescent="0.25">
      <c r="A7" s="4">
        <v>5</v>
      </c>
      <c r="B7" s="2">
        <v>199.8</v>
      </c>
      <c r="D7" s="4" t="s">
        <v>31</v>
      </c>
      <c r="E7" s="2">
        <v>3648</v>
      </c>
    </row>
    <row r="8" spans="1:5" x14ac:dyDescent="0.25">
      <c r="A8" s="4">
        <v>6</v>
      </c>
      <c r="B8" s="2">
        <v>265</v>
      </c>
      <c r="D8" s="4" t="s">
        <v>24</v>
      </c>
      <c r="E8" s="2">
        <v>185305</v>
      </c>
    </row>
    <row r="9" spans="1:5" x14ac:dyDescent="0.25">
      <c r="A9" s="4" t="s">
        <v>24</v>
      </c>
      <c r="B9" s="2">
        <v>170.36</v>
      </c>
      <c r="D9" s="4" t="s">
        <v>42</v>
      </c>
    </row>
    <row r="10" spans="1:5" x14ac:dyDescent="0.25">
      <c r="A10" s="4" t="s">
        <v>40</v>
      </c>
    </row>
    <row r="11" spans="1:5" x14ac:dyDescent="0.25">
      <c r="A11" s="4"/>
      <c r="D11" s="4"/>
    </row>
    <row r="12" spans="1:5" x14ac:dyDescent="0.25">
      <c r="A12" s="1" t="s">
        <v>37</v>
      </c>
    </row>
    <row r="13" spans="1:5" x14ac:dyDescent="0.25">
      <c r="A13" s="3" t="s">
        <v>32</v>
      </c>
      <c r="B13" s="2" t="s">
        <v>35</v>
      </c>
    </row>
    <row r="14" spans="1:5" x14ac:dyDescent="0.25">
      <c r="A14" s="4" t="s">
        <v>27</v>
      </c>
      <c r="B14" s="2">
        <v>4914</v>
      </c>
    </row>
    <row r="15" spans="1:5" x14ac:dyDescent="0.25">
      <c r="A15" s="4" t="s">
        <v>28</v>
      </c>
      <c r="B15" s="2">
        <v>2827</v>
      </c>
    </row>
    <row r="16" spans="1:5" x14ac:dyDescent="0.25">
      <c r="A16" s="4" t="s">
        <v>29</v>
      </c>
      <c r="B16" s="2">
        <v>454</v>
      </c>
    </row>
    <row r="17" spans="1:2" x14ac:dyDescent="0.25">
      <c r="A17" s="4" t="s">
        <v>30</v>
      </c>
      <c r="B17" s="2">
        <v>111</v>
      </c>
    </row>
    <row r="18" spans="1:2" x14ac:dyDescent="0.25">
      <c r="A18" s="4" t="s">
        <v>31</v>
      </c>
      <c r="B18" s="2">
        <v>212</v>
      </c>
    </row>
    <row r="19" spans="1:2" x14ac:dyDescent="0.25">
      <c r="A19" s="4" t="s">
        <v>24</v>
      </c>
      <c r="B19" s="2">
        <v>8518</v>
      </c>
    </row>
    <row r="20" spans="1:2" x14ac:dyDescent="0.25">
      <c r="A20" s="2" t="s">
        <v>43</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4400E-ADD6-496D-870A-E3E35738395E}">
  <dimension ref="B16:K32"/>
  <sheetViews>
    <sheetView topLeftCell="A17" workbookViewId="0">
      <selection activeCell="B33" sqref="B33"/>
    </sheetView>
  </sheetViews>
  <sheetFormatPr defaultRowHeight="15.75" x14ac:dyDescent="0.25"/>
  <cols>
    <col min="1" max="16384" width="9.140625" style="2"/>
  </cols>
  <sheetData>
    <row r="16" spans="2:11" x14ac:dyDescent="0.25">
      <c r="B16" s="2" t="s">
        <v>44</v>
      </c>
      <c r="K16" s="2" t="s">
        <v>45</v>
      </c>
    </row>
    <row r="32" spans="2:2" x14ac:dyDescent="0.25">
      <c r="B32" s="2" t="s">
        <v>46</v>
      </c>
    </row>
  </sheetData>
  <pageMargins left="0.7" right="0.7" top="0.75" bottom="0.75" header="0.3" footer="0.3"/>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CEA-53D0-45F1-8FD7-B18EA4B5C569}">
  <dimension ref="B1:N41"/>
  <sheetViews>
    <sheetView tabSelected="1" topLeftCell="A24" zoomScale="61" zoomScaleNormal="50" workbookViewId="0">
      <selection activeCell="G41" sqref="G41"/>
    </sheetView>
  </sheetViews>
  <sheetFormatPr defaultColWidth="20.7109375" defaultRowHeight="15.75" x14ac:dyDescent="0.25"/>
  <cols>
    <col min="1" max="1" width="10.7109375" style="2" customWidth="1"/>
    <col min="2" max="4" width="30.7109375" style="2" customWidth="1"/>
    <col min="5" max="5" width="10.7109375" style="2" customWidth="1"/>
    <col min="6" max="6" width="35.7109375" style="2" customWidth="1"/>
    <col min="7" max="7" width="34.42578125" style="2" bestFit="1" customWidth="1"/>
    <col min="8" max="8" width="10.7109375" style="2" customWidth="1"/>
    <col min="9" max="9" width="35.7109375" style="2" customWidth="1"/>
    <col min="10" max="10" width="37.5703125" style="2" bestFit="1" customWidth="1"/>
    <col min="11" max="11" width="30.7109375" style="2" customWidth="1"/>
    <col min="12" max="12" width="10.7109375" style="2" customWidth="1"/>
    <col min="13" max="43" width="30.7109375" style="2" customWidth="1"/>
    <col min="44" max="16384" width="20.7109375" style="2"/>
  </cols>
  <sheetData>
    <row r="1" spans="2:14" ht="20.100000000000001" customHeight="1" x14ac:dyDescent="0.25"/>
    <row r="2" spans="2:14" x14ac:dyDescent="0.25">
      <c r="B2" s="1" t="s">
        <v>36</v>
      </c>
      <c r="F2" s="1" t="s">
        <v>38</v>
      </c>
      <c r="I2" s="1" t="s">
        <v>37</v>
      </c>
      <c r="M2" s="12" t="s">
        <v>39</v>
      </c>
    </row>
    <row r="3" spans="2:14" x14ac:dyDescent="0.25">
      <c r="B3" s="3" t="s">
        <v>33</v>
      </c>
      <c r="C3" s="2" t="s">
        <v>26</v>
      </c>
      <c r="F3" s="3" t="s">
        <v>32</v>
      </c>
      <c r="G3" s="2" t="s">
        <v>25</v>
      </c>
      <c r="I3" s="3" t="s">
        <v>32</v>
      </c>
      <c r="J3" s="2" t="s">
        <v>35</v>
      </c>
      <c r="N3" s="1"/>
    </row>
    <row r="4" spans="2:14" x14ac:dyDescent="0.25">
      <c r="B4" s="4">
        <v>3</v>
      </c>
      <c r="C4" s="2">
        <v>139.8125</v>
      </c>
      <c r="F4" s="4" t="s">
        <v>27</v>
      </c>
      <c r="G4" s="2">
        <v>109146</v>
      </c>
      <c r="I4" s="4" t="s">
        <v>27</v>
      </c>
      <c r="J4" s="2">
        <v>4914</v>
      </c>
    </row>
    <row r="5" spans="2:14" x14ac:dyDescent="0.25">
      <c r="B5" s="4">
        <v>4</v>
      </c>
      <c r="C5" s="2">
        <v>179.17857142857142</v>
      </c>
      <c r="F5" s="4" t="s">
        <v>28</v>
      </c>
      <c r="G5" s="2">
        <v>59040</v>
      </c>
      <c r="I5" s="4" t="s">
        <v>28</v>
      </c>
      <c r="J5" s="2">
        <v>2827</v>
      </c>
    </row>
    <row r="6" spans="2:14" x14ac:dyDescent="0.25">
      <c r="B6" s="4">
        <v>5</v>
      </c>
      <c r="C6" s="2">
        <v>199.8</v>
      </c>
      <c r="F6" s="4" t="s">
        <v>29</v>
      </c>
      <c r="G6" s="2">
        <v>10266</v>
      </c>
      <c r="I6" s="4" t="s">
        <v>29</v>
      </c>
      <c r="J6" s="2">
        <v>454</v>
      </c>
    </row>
    <row r="7" spans="2:14" x14ac:dyDescent="0.25">
      <c r="B7" s="4">
        <v>6</v>
      </c>
      <c r="C7" s="2">
        <v>265</v>
      </c>
      <c r="F7" s="4" t="s">
        <v>30</v>
      </c>
      <c r="G7" s="2">
        <v>3205</v>
      </c>
      <c r="I7" s="4" t="s">
        <v>30</v>
      </c>
      <c r="J7" s="2">
        <v>111</v>
      </c>
    </row>
    <row r="8" spans="2:14" x14ac:dyDescent="0.25">
      <c r="B8" s="4" t="s">
        <v>24</v>
      </c>
      <c r="C8" s="2">
        <v>170.36</v>
      </c>
      <c r="F8" s="4" t="s">
        <v>31</v>
      </c>
      <c r="G8" s="2">
        <v>3648</v>
      </c>
      <c r="I8" s="4" t="s">
        <v>31</v>
      </c>
      <c r="J8" s="2">
        <v>212</v>
      </c>
    </row>
    <row r="9" spans="2:14" x14ac:dyDescent="0.25">
      <c r="B9" s="4" t="s">
        <v>47</v>
      </c>
      <c r="F9" s="4" t="s">
        <v>24</v>
      </c>
      <c r="G9" s="2">
        <v>185305</v>
      </c>
      <c r="I9" s="4" t="s">
        <v>24</v>
      </c>
      <c r="J9" s="2">
        <v>8518</v>
      </c>
    </row>
    <row r="10" spans="2:14" x14ac:dyDescent="0.25">
      <c r="F10" s="4" t="s">
        <v>41</v>
      </c>
      <c r="I10" s="4" t="s">
        <v>48</v>
      </c>
    </row>
    <row r="12" spans="2:14" x14ac:dyDescent="0.25">
      <c r="B12" s="4"/>
    </row>
    <row r="18" spans="2:13" x14ac:dyDescent="0.25">
      <c r="M18" s="2" t="s">
        <v>51</v>
      </c>
    </row>
    <row r="20" spans="2:13" x14ac:dyDescent="0.25">
      <c r="F20" s="2" t="s">
        <v>53</v>
      </c>
      <c r="I20" s="2" t="s">
        <v>54</v>
      </c>
    </row>
    <row r="21" spans="2:13" x14ac:dyDescent="0.25">
      <c r="B21" s="4"/>
    </row>
    <row r="24" spans="2:13" x14ac:dyDescent="0.25">
      <c r="B24" s="2" t="s">
        <v>52</v>
      </c>
    </row>
    <row r="37" spans="2:9" x14ac:dyDescent="0.25">
      <c r="I37" s="2" t="s">
        <v>50</v>
      </c>
    </row>
    <row r="38" spans="2:9" x14ac:dyDescent="0.25">
      <c r="I38" s="2" t="s">
        <v>50</v>
      </c>
    </row>
    <row r="41" spans="2:9" x14ac:dyDescent="0.25">
      <c r="B41" s="2" t="s">
        <v>49</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 tables</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Dashinee Parmanum</cp:lastModifiedBy>
  <dcterms:created xsi:type="dcterms:W3CDTF">2025-06-15T16:22:42Z</dcterms:created>
  <dcterms:modified xsi:type="dcterms:W3CDTF">2025-06-17T17:11:09Z</dcterms:modified>
</cp:coreProperties>
</file>