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Finances/"/>
    </mc:Choice>
  </mc:AlternateContent>
  <xr:revisionPtr revIDLastSave="1823" documentId="11_E7C3A79D9532FCD98FE9649724B9F50AAA46E58F" xr6:coauthVersionLast="47" xr6:coauthVersionMax="47" xr10:uidLastSave="{C0A36CEA-B9B2-4182-8596-AB3FC51AEEC8}"/>
  <bookViews>
    <workbookView xWindow="-120" yWindow="-120" windowWidth="29040" windowHeight="15840" xr2:uid="{00000000-000D-0000-FFFF-FFFF00000000}"/>
  </bookViews>
  <sheets>
    <sheet name="Budget 3.5" sheetId="4" r:id="rId1"/>
    <sheet name="Budget 3.0" sheetId="3" r:id="rId2"/>
    <sheet name="Sheet1" sheetId="1" r:id="rId3"/>
    <sheet name="Budget 2.0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E47" i="4" s="1"/>
  <c r="E40" i="4"/>
  <c r="E41" i="4" s="1"/>
  <c r="E35" i="4"/>
  <c r="E34" i="4"/>
  <c r="E33" i="4"/>
  <c r="E32" i="4"/>
  <c r="E31" i="4"/>
  <c r="E30" i="4"/>
  <c r="E29" i="4"/>
  <c r="E28" i="4"/>
  <c r="E27" i="4"/>
  <c r="E26" i="4"/>
  <c r="E37" i="4" s="1"/>
  <c r="E23" i="4"/>
  <c r="E22" i="4"/>
  <c r="E24" i="4" s="1"/>
  <c r="E17" i="4"/>
  <c r="E16" i="4"/>
  <c r="E19" i="4" s="1"/>
  <c r="E11" i="4"/>
  <c r="E10" i="4"/>
  <c r="E9" i="4"/>
  <c r="E6" i="4"/>
  <c r="E5" i="4"/>
  <c r="E4" i="4"/>
  <c r="E3" i="4"/>
  <c r="E13" i="4" s="1"/>
  <c r="E19" i="3"/>
  <c r="E37" i="3"/>
  <c r="E47" i="3"/>
  <c r="E31" i="3"/>
  <c r="E27" i="3"/>
  <c r="E28" i="3"/>
  <c r="E29" i="3"/>
  <c r="E30" i="3"/>
  <c r="E22" i="3"/>
  <c r="E43" i="3"/>
  <c r="E40" i="3"/>
  <c r="E41" i="3"/>
  <c r="E35" i="3"/>
  <c r="E34" i="3"/>
  <c r="E33" i="3"/>
  <c r="E32" i="3"/>
  <c r="E26" i="3"/>
  <c r="E23" i="3"/>
  <c r="E24" i="3"/>
  <c r="E17" i="3"/>
  <c r="E16" i="3"/>
  <c r="E11" i="3"/>
  <c r="E10" i="3"/>
  <c r="E9" i="3"/>
  <c r="E6" i="3"/>
  <c r="E5" i="3"/>
  <c r="E4" i="3"/>
  <c r="E3" i="3"/>
  <c r="E13" i="3" s="1"/>
  <c r="E29" i="2"/>
  <c r="E28" i="2"/>
  <c r="E3" i="2"/>
  <c r="E11" i="2"/>
  <c r="E18" i="2"/>
  <c r="E27" i="2"/>
  <c r="E26" i="2"/>
  <c r="E39" i="2"/>
  <c r="E37" i="2"/>
  <c r="E41" i="2" s="1"/>
  <c r="E10" i="2"/>
  <c r="E34" i="2"/>
  <c r="E33" i="2"/>
  <c r="E35" i="2" s="1"/>
  <c r="E25" i="2"/>
  <c r="E22" i="2"/>
  <c r="E21" i="2"/>
  <c r="E23" i="2" s="1"/>
  <c r="E17" i="2"/>
  <c r="E16" i="2"/>
  <c r="E15" i="2"/>
  <c r="E19" i="2" s="1"/>
  <c r="E9" i="2"/>
  <c r="E4" i="2"/>
  <c r="E5" i="2"/>
  <c r="E6" i="2"/>
  <c r="B37" i="1"/>
  <c r="I29" i="1"/>
  <c r="N49" i="1"/>
  <c r="J20" i="1" s="1"/>
  <c r="T49" i="1"/>
  <c r="J23" i="1" s="1"/>
  <c r="L49" i="1"/>
  <c r="J19" i="1" s="1"/>
  <c r="R42" i="1"/>
  <c r="R41" i="1"/>
  <c r="R49" i="1" s="1"/>
  <c r="J22" i="1" s="1"/>
  <c r="P49" i="1"/>
  <c r="J21" i="1" s="1"/>
  <c r="J42" i="1"/>
  <c r="J49" i="1" s="1"/>
  <c r="J18" i="1" s="1"/>
  <c r="AB30" i="1"/>
  <c r="B30" i="1"/>
  <c r="B27" i="1"/>
  <c r="B25" i="1"/>
  <c r="B26" i="1"/>
  <c r="Y46" i="1"/>
  <c r="Y57" i="1"/>
  <c r="Y58" i="1"/>
  <c r="AB29" i="1"/>
  <c r="AB20" i="1"/>
  <c r="U32" i="1"/>
  <c r="W32" i="1"/>
  <c r="E49" i="4" l="1"/>
  <c r="E49" i="3"/>
  <c r="E31" i="2"/>
  <c r="E13" i="2"/>
  <c r="E43" i="2"/>
  <c r="B42" i="1"/>
  <c r="U49" i="1"/>
  <c r="J24" i="1"/>
</calcChain>
</file>

<file path=xl/sharedStrings.xml><?xml version="1.0" encoding="utf-8"?>
<sst xmlns="http://schemas.openxmlformats.org/spreadsheetml/2006/main" count="670" uniqueCount="183">
  <si>
    <t xml:space="preserve"> </t>
  </si>
  <si>
    <t>Item</t>
  </si>
  <si>
    <t>Quantity</t>
  </si>
  <si>
    <t>Cost per unit</t>
  </si>
  <si>
    <t>Total Cost</t>
  </si>
  <si>
    <t>Supplier</t>
  </si>
  <si>
    <t>Link</t>
  </si>
  <si>
    <t>On PO?</t>
  </si>
  <si>
    <t>Delivered?</t>
  </si>
  <si>
    <t>Electrolysis</t>
  </si>
  <si>
    <t>Polycarbonate (6"x6")(1/2" thick)</t>
  </si>
  <si>
    <t>McMaster</t>
  </si>
  <si>
    <t>https://www.mcmaster.com/8574K321/</t>
  </si>
  <si>
    <t>X</t>
  </si>
  <si>
    <t>Copper plates (pack of 2)</t>
  </si>
  <si>
    <t>Amazon</t>
  </si>
  <si>
    <t>https://www.amazon.com/dp/B089VTMBCC/ref=sspa_dk_detail_0?psc=1&amp;pd_rd_i=B089VTMBCC&amp;pd_rd_w=0MHqN&amp;content-id=amzn1.sym.88097cb9-5064-44ef-891b-abfacbc1c44b&amp;pf_rd_p=88097cb9-5064-44ef-891b-abfacbc1c44b&amp;pf_rd_r=MP6A4QMW2N2BQSZ2QFGT&amp;pd_rd_wg=zgAWS&amp;pd_rd_r=ddc09515-29d3-45f4-ba86-01248904a2fd&amp;s=industrial&amp;sp_csd=d2lkZ2V0TmFtZT1zcF9kZXRhaWw&amp;spLa=ZW5jcnlwdGVkUXVhbGlmaWVyPUFMVVozUkhGMUIzMUYmZW5jcnlwdGVkSWQ9QTA4OTgyMTkxUVU4WlFWNTBZR1NRJmVuY3J5cHRlZEFkSWQ9QTA0NDg1NzlVWlpHSEg5MDhaQTgmd2lkZ2V0TmFtZT1zcF9kZXRhaWwmYWN0aW9uPWNsaWNrUmVkaXJlY3QmZG9Ob3RMb2dDbGljaz10cnVl</t>
  </si>
  <si>
    <t>Rubber Tape (1/2") (25ft)</t>
  </si>
  <si>
    <t>https://www.mcmaster.com/tape/rubber-sealing-tape/</t>
  </si>
  <si>
    <t>Nickel Mesh</t>
  </si>
  <si>
    <t>https://www.mcmaster.com/9225T361-9225T321/</t>
  </si>
  <si>
    <t>Bolts</t>
  </si>
  <si>
    <t>https://www.mcmaster.com/90272A363/</t>
  </si>
  <si>
    <t>Nuts</t>
  </si>
  <si>
    <t>https://www.mcmaster.com/90631A009/</t>
  </si>
  <si>
    <t>Liquid Gasket</t>
  </si>
  <si>
    <t>https://www.amazon.com/Permatex-81160-High-Temp-Silicone-Gasket/dp/B0002UEN1A/ref=zg_bs_15719581_sccl_2/145-3672795-4571569?th=1</t>
  </si>
  <si>
    <t>Power Supply</t>
  </si>
  <si>
    <t>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</t>
  </si>
  <si>
    <t>Potassium Hydroxide</t>
  </si>
  <si>
    <t>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</t>
  </si>
  <si>
    <t>DI Water</t>
  </si>
  <si>
    <t>N/A Chem Lab</t>
  </si>
  <si>
    <t>Chem lab</t>
  </si>
  <si>
    <t>Material Storage</t>
  </si>
  <si>
    <t>Lithium Doped Graphitic Carbon Nitride</t>
  </si>
  <si>
    <t>Nanochem</t>
  </si>
  <si>
    <t>https://www.nanochemazone.com/product/doped-graphitic-carbon-nitrides/</t>
  </si>
  <si>
    <t>1 Micron SS Mesh</t>
  </si>
  <si>
    <t>TWP</t>
  </si>
  <si>
    <t>https://www.twpinc.com/1-micron-1-layer-sintered-stainless-mesh</t>
  </si>
  <si>
    <t>1 ft 3/4" 304 Stainless Steel</t>
  </si>
  <si>
    <t>https://www.mcmaster.com/89535K12-89535K121/</t>
  </si>
  <si>
    <t>Stainless Steel Zipties</t>
  </si>
  <si>
    <t>HarborFreight</t>
  </si>
  <si>
    <t>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</t>
  </si>
  <si>
    <t>Extraction</t>
  </si>
  <si>
    <t>Nichrome Wire</t>
  </si>
  <si>
    <t>https://www.amazon.com/Nichrome-80-Gauge-Resistance-Wire/dp/B07CHTT73J/ref=sr_1_6?crid=N27PPANUHGZZ&amp;keywords=nichrome+wire&amp;qid=1679688321&amp;sprefix=nicrome+wire%2Caps%2C168&amp;sr=8-6</t>
  </si>
  <si>
    <t>High Temp Sleeve</t>
  </si>
  <si>
    <t>https://www.mcmaster.com/88155K64/</t>
  </si>
  <si>
    <t>High Temp Insulating Fabric Roll (25ft)</t>
  </si>
  <si>
    <t>https://www.mcmaster.com/4057K3/</t>
  </si>
  <si>
    <t>Interfaces</t>
  </si>
  <si>
    <t>Valves</t>
  </si>
  <si>
    <t>https://www.mcmaster.com/4629K14/</t>
  </si>
  <si>
    <t>Barbed Hose Fitting</t>
  </si>
  <si>
    <t>https://www.mcmaster.com/5350K52/</t>
  </si>
  <si>
    <t>Flared Fitting Adapter</t>
  </si>
  <si>
    <t>https://www.mcmaster.com/2227K14/</t>
  </si>
  <si>
    <t>Nut for Flared Fitting</t>
  </si>
  <si>
    <t>https://www.mcmaster.com/2227K64/</t>
  </si>
  <si>
    <t>Sleeve for Flared Fitting</t>
  </si>
  <si>
    <t>https://www.mcmaster.com/2227K74/</t>
  </si>
  <si>
    <t>3/4 to 1/4 fitting</t>
  </si>
  <si>
    <t>Home Depot</t>
  </si>
  <si>
    <t>https://www.homedepot.com/p/Southland-3-4-in-x-1-4-in-Galvanized-Malleable-Iron-MPT-x-FPT-Hex-Bushing-Fitting-511-941HN/100200963</t>
  </si>
  <si>
    <t>Threaded Barbed fitting</t>
  </si>
  <si>
    <t>https://www.mcmaster.com/53505K64/</t>
  </si>
  <si>
    <t>Barbed T fitting</t>
  </si>
  <si>
    <t>https://www.mcmaster.com/5779K175/</t>
  </si>
  <si>
    <t>1/4 NPT female to female (pack of 2)</t>
  </si>
  <si>
    <t>https://www.amazon.com/Pack-Coupler-Brass-Female-Fitting/dp/B082V8FJQJ?th=1</t>
  </si>
  <si>
    <t>Thermocouple Compression Fitting</t>
  </si>
  <si>
    <t>hgsind</t>
  </si>
  <si>
    <t>https://www.hgsind.com/product/thermocouple-compression-fittings-npt-thread?v=74</t>
  </si>
  <si>
    <t>Epoxys</t>
  </si>
  <si>
    <t>Piping</t>
  </si>
  <si>
    <t>Instrumentation</t>
  </si>
  <si>
    <t>PTFE Tubing (1/4") (10ft)</t>
  </si>
  <si>
    <t>EZ-FLO 0.17 Inch ID (1/4 Inch OD) PVC Clear Vinyl Tubing, 10 Foot Length, 98615: Amazon.com: Industrial &amp; Scientific</t>
  </si>
  <si>
    <t>Stainless Steel Pipe (0.75" OD 0.68" ID) (3ft)</t>
  </si>
  <si>
    <t>https://www.mcmaster.com/89895K757/</t>
  </si>
  <si>
    <t>Pressure Gauge 0-15 in wc</t>
  </si>
  <si>
    <t>Grainger</t>
  </si>
  <si>
    <t>https://www.grainger.com/product/WINTERS-Low-Pressure-Gauge-For-Natural-491C64</t>
  </si>
  <si>
    <t>Thermocouple wire</t>
  </si>
  <si>
    <t>N/A Prop Lab</t>
  </si>
  <si>
    <t>Prop lab</t>
  </si>
  <si>
    <t>Thermocouple probes</t>
  </si>
  <si>
    <t>Prop Lab</t>
  </si>
  <si>
    <t>https://www.omega.com/en-us/temperature-measurement/temperature-probes/probes-with-lead-wires/blmi/p/BLMI-304-J-18E-6</t>
  </si>
  <si>
    <t>Thermocouple readers</t>
  </si>
  <si>
    <t>TOTAL:</t>
  </si>
  <si>
    <t>System</t>
  </si>
  <si>
    <t>Cost</t>
  </si>
  <si>
    <t>Income</t>
  </si>
  <si>
    <t>Source</t>
  </si>
  <si>
    <t>Expenses</t>
  </si>
  <si>
    <t>Base</t>
  </si>
  <si>
    <t>INCOME</t>
  </si>
  <si>
    <t>Weight</t>
  </si>
  <si>
    <t>Shirts</t>
  </si>
  <si>
    <t>N/A</t>
  </si>
  <si>
    <t>https://www.amazon.com/dp/B010C7MBXE/ref=twister_B010C7LC0M?th=1&amp;psc=1</t>
  </si>
  <si>
    <t>Charge/Discharge</t>
  </si>
  <si>
    <t>TOTAL INCOME</t>
  </si>
  <si>
    <t>Urea</t>
  </si>
  <si>
    <t>Fuel Cell</t>
  </si>
  <si>
    <t>EXPENSES</t>
  </si>
  <si>
    <t>lithium Chloride 30grams</t>
  </si>
  <si>
    <t>HomeScienceTools</t>
  </si>
  <si>
    <t>https://www.homesciencetools.com/product/lithium-chloride-30-g/</t>
  </si>
  <si>
    <t>Plumbing</t>
  </si>
  <si>
    <t>Plexiglass</t>
  </si>
  <si>
    <t>https://www.mcmaster.com/8560K267/</t>
  </si>
  <si>
    <t>9.3 lbs</t>
  </si>
  <si>
    <t>IUI</t>
  </si>
  <si>
    <t>Sensors/Alarms</t>
  </si>
  <si>
    <t>Pressure gauge</t>
  </si>
  <si>
    <t>Cole-Parmer</t>
  </si>
  <si>
    <t>https://www.mcmaster.com/2798K211/</t>
  </si>
  <si>
    <t>https://www.coleparmer.com/i/cole-parmer-pressure-gauge-1-4-npt-m-process-connection-0-to-30-water-column/6835704</t>
  </si>
  <si>
    <t>Miscillaneous</t>
  </si>
  <si>
    <t>Control System</t>
  </si>
  <si>
    <t>Mesh X 2</t>
  </si>
  <si>
    <t>PTFE Tubing x 25ft</t>
  </si>
  <si>
    <t>https://www.mcmaster.com/5239K13/</t>
  </si>
  <si>
    <t>F-F Thread Adapter x2</t>
  </si>
  <si>
    <t>https://www.mcmaster.com/4429K111/</t>
  </si>
  <si>
    <t>Sealant</t>
  </si>
  <si>
    <t>User Interfaces</t>
  </si>
  <si>
    <t>https://www.mcmaster.com/92949A831/</t>
  </si>
  <si>
    <t>Electrical</t>
  </si>
  <si>
    <t>Team Shirts</t>
  </si>
  <si>
    <t>Stainless Tube</t>
  </si>
  <si>
    <t>https://www.mcmaster.com/89895K757-89895K259/</t>
  </si>
  <si>
    <t>TOTAL EXPENSES</t>
  </si>
  <si>
    <t>Barbed T fitting x 2</t>
  </si>
  <si>
    <t>https://www.mcmaster.com/44555K162/</t>
  </si>
  <si>
    <t>TBD</t>
  </si>
  <si>
    <t>TOTAL</t>
  </si>
  <si>
    <t>Barbed Fitting x3</t>
  </si>
  <si>
    <t>https://www.mcmaster.com/catalog/128/344</t>
  </si>
  <si>
    <t>Misc.</t>
  </si>
  <si>
    <t>Insulating Strips</t>
  </si>
  <si>
    <t>Thomas Scientific</t>
  </si>
  <si>
    <t>https://www.thomassci.com/Equipment/Heaters/_/Heater-Element-Wire-Electrically-Insulated</t>
  </si>
  <si>
    <t>Solder</t>
  </si>
  <si>
    <t>AUSTOR 60-40 Tin Lead Rosin Core Solder Wire for Electrical Soldering (100g, 1.0mm): Amazon.com: Tools &amp; Home Improvement</t>
  </si>
  <si>
    <t>Rubber Plug</t>
  </si>
  <si>
    <t>Rubber Tape (25ft)</t>
  </si>
  <si>
    <t>Pro</t>
  </si>
  <si>
    <t>Valves x2</t>
  </si>
  <si>
    <t>https://www.mcmaster.com/4537k24/</t>
  </si>
  <si>
    <t>Epoxy's</t>
  </si>
  <si>
    <t>https://www.mcmaster.com/90480A195/</t>
  </si>
  <si>
    <t>Column1</t>
  </si>
  <si>
    <t>Column2</t>
  </si>
  <si>
    <t>Column3</t>
  </si>
  <si>
    <t>Column4</t>
  </si>
  <si>
    <t>Column5</t>
  </si>
  <si>
    <t>Column6</t>
  </si>
  <si>
    <t>Column7</t>
  </si>
  <si>
    <t>Other Plastic</t>
  </si>
  <si>
    <t>https://www.mcmaster.com/4296A57/</t>
  </si>
  <si>
    <t>https://www.amazon.com/Adjustable-Converter-Switching-Regulated-4-Digital/dp/B09QZ1R84M/ref=sr_1_3?keywords=Lab+Power+Supplies+20+amps&amp;qid=1669946118&amp;s=industrial&amp;sr=1-3&amp;ufe=app_do%3Aamzn1.fos.c3015c4a-46bb-44b9-81a4-dc28e6d374b3</t>
  </si>
  <si>
    <t>Total</t>
  </si>
  <si>
    <t>12" Stainless Steel Pipe</t>
  </si>
  <si>
    <t>Copper Pipe (2ft)</t>
  </si>
  <si>
    <t>ALLOCATIONS</t>
  </si>
  <si>
    <t>TOTAL ALLOCATIONS</t>
  </si>
  <si>
    <t>System Total</t>
  </si>
  <si>
    <t>Rubber Tape</t>
  </si>
  <si>
    <t>stainless steel</t>
  </si>
  <si>
    <t>https://www.mcmaster.com/6622K12-6622K122/</t>
  </si>
  <si>
    <t>3/4 od 0.71 id</t>
  </si>
  <si>
    <t>1 micron mesh</t>
  </si>
  <si>
    <t>copper plates</t>
  </si>
  <si>
    <t>https://www.amazon.com/CCTVMTST-Copper-Industry-Projects-Experiments/dp/B09NPWTT8M/ref=sr_1_10?content-id=amzn1.sym.9575273b-ecd8-4648-9bf0-15f20c657e0a&amp;keywords=20+ga+copper+sheet&amp;pd_rd_r=d028e275-c271-4a27-aef7-8073dbd5bf3f&amp;pd_rd_w=1bEci&amp;pd_rd_wg=a09dM&amp;pf_rd_p=9575273b-ecd8-4648-9bf0-15f20c657e0a&amp;pf_rd_r=8B54MW8RBSAH1T2C98WQ&amp;qid=1674501096&amp;sr=8-10</t>
  </si>
  <si>
    <t>Nichrome Wire, Electrically Insulted (50ft)</t>
  </si>
  <si>
    <t>https://www.mcmaster.com/4537K24/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</si>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</sst>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74">
    <xf numFmtId="0" fontId="0" fillId="0" borderId="0" xfId="0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44" fontId="0" fillId="0" borderId="1" xfId="0" applyNumberFormat="1" applyBorder="1"/>
    <xf numFmtId="165" fontId="0" fillId="0" borderId="0" xfId="0" applyNumberFormat="1"/>
    <xf numFmtId="0" fontId="2" fillId="0" borderId="0" xfId="1"/>
    <xf numFmtId="0" fontId="1" fillId="0" borderId="0" xfId="0" applyFont="1" applyAlignment="1">
      <alignment horizontal="center"/>
    </xf>
    <xf numFmtId="8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/>
    <xf numFmtId="164" fontId="0" fillId="0" borderId="8" xfId="0" applyNumberFormat="1" applyBorder="1"/>
    <xf numFmtId="44" fontId="0" fillId="0" borderId="0" xfId="0" applyNumberFormat="1"/>
    <xf numFmtId="0" fontId="1" fillId="0" borderId="0" xfId="0" applyFont="1"/>
    <xf numFmtId="6" fontId="0" fillId="0" borderId="0" xfId="0" applyNumberFormat="1"/>
    <xf numFmtId="0" fontId="0" fillId="0" borderId="9" xfId="0" applyBorder="1"/>
    <xf numFmtId="165" fontId="0" fillId="0" borderId="10" xfId="0" applyNumberFormat="1" applyBorder="1"/>
    <xf numFmtId="0" fontId="0" fillId="4" borderId="9" xfId="0" applyFill="1" applyBorder="1"/>
    <xf numFmtId="165" fontId="0" fillId="4" borderId="10" xfId="0" applyNumberFormat="1" applyFill="1" applyBorder="1"/>
    <xf numFmtId="6" fontId="0" fillId="4" borderId="10" xfId="0" applyNumberFormat="1" applyFill="1" applyBorder="1"/>
    <xf numFmtId="8" fontId="0" fillId="0" borderId="10" xfId="0" applyNumberFormat="1" applyBorder="1"/>
    <xf numFmtId="0" fontId="0" fillId="0" borderId="10" xfId="0" applyBorder="1"/>
    <xf numFmtId="0" fontId="3" fillId="0" borderId="0" xfId="0" applyFont="1"/>
    <xf numFmtId="0" fontId="4" fillId="0" borderId="0" xfId="0" applyFont="1"/>
    <xf numFmtId="8" fontId="0" fillId="4" borderId="10" xfId="0" applyNumberFormat="1" applyFill="1" applyBorder="1"/>
    <xf numFmtId="8" fontId="4" fillId="0" borderId="0" xfId="0" applyNumberFormat="1" applyFont="1"/>
    <xf numFmtId="0" fontId="2" fillId="0" borderId="0" xfId="1" applyFill="1" applyBorder="1"/>
    <xf numFmtId="0" fontId="2" fillId="0" borderId="0" xfId="1" applyFill="1" applyBorder="1" applyAlignment="1"/>
    <xf numFmtId="164" fontId="0" fillId="0" borderId="0" xfId="0" applyNumberFormat="1" applyAlignment="1">
      <alignment horizontal="center"/>
    </xf>
    <xf numFmtId="0" fontId="0" fillId="5" borderId="9" xfId="0" applyFill="1" applyBorder="1"/>
    <xf numFmtId="0" fontId="0" fillId="6" borderId="9" xfId="0" applyFill="1" applyBorder="1"/>
    <xf numFmtId="0" fontId="0" fillId="0" borderId="11" xfId="0" applyBorder="1"/>
    <xf numFmtId="165" fontId="0" fillId="0" borderId="11" xfId="0" applyNumberFormat="1" applyBorder="1"/>
    <xf numFmtId="165" fontId="1" fillId="0" borderId="11" xfId="0" applyNumberFormat="1" applyFont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0" fillId="0" borderId="6" xfId="0" applyBorder="1"/>
    <xf numFmtId="165" fontId="0" fillId="0" borderId="6" xfId="0" applyNumberFormat="1" applyBorder="1"/>
    <xf numFmtId="0" fontId="1" fillId="0" borderId="13" xfId="0" applyFont="1" applyBorder="1"/>
    <xf numFmtId="0" fontId="0" fillId="0" borderId="14" xfId="0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1" fillId="0" borderId="19" xfId="0" applyNumberFormat="1" applyFont="1" applyBorder="1"/>
    <xf numFmtId="0" fontId="0" fillId="0" borderId="20" xfId="0" applyBorder="1"/>
    <xf numFmtId="0" fontId="0" fillId="0" borderId="21" xfId="0" applyBorder="1"/>
    <xf numFmtId="165" fontId="1" fillId="0" borderId="12" xfId="0" applyNumberFormat="1" applyFont="1" applyBorder="1"/>
    <xf numFmtId="0" fontId="0" fillId="0" borderId="22" xfId="0" applyBorder="1"/>
    <xf numFmtId="165" fontId="0" fillId="0" borderId="12" xfId="0" applyNumberFormat="1" applyBorder="1"/>
    <xf numFmtId="165" fontId="1" fillId="0" borderId="11" xfId="0" applyNumberFormat="1" applyFont="1" applyBorder="1" applyAlignment="1">
      <alignment horizontal="right"/>
    </xf>
    <xf numFmtId="0" fontId="0" fillId="7" borderId="11" xfId="0" applyFill="1" applyBorder="1"/>
    <xf numFmtId="0" fontId="0" fillId="5" borderId="11" xfId="0" applyFill="1" applyBorder="1"/>
    <xf numFmtId="0" fontId="0" fillId="2" borderId="11" xfId="0" applyFill="1" applyBorder="1"/>
    <xf numFmtId="0" fontId="0" fillId="7" borderId="12" xfId="0" applyFill="1" applyBorder="1"/>
    <xf numFmtId="0" fontId="0" fillId="2" borderId="12" xfId="0" applyFill="1" applyBorder="1"/>
    <xf numFmtId="165" fontId="0" fillId="2" borderId="11" xfId="0" applyNumberFormat="1" applyFill="1" applyBorder="1"/>
    <xf numFmtId="0" fontId="0" fillId="2" borderId="17" xfId="0" applyFill="1" applyBorder="1"/>
    <xf numFmtId="0" fontId="5" fillId="0" borderId="23" xfId="0" applyFont="1" applyBorder="1"/>
    <xf numFmtId="0" fontId="2" fillId="0" borderId="23" xfId="1" applyBorder="1"/>
    <xf numFmtId="44" fontId="0" fillId="0" borderId="0" xfId="2" applyFont="1"/>
    <xf numFmtId="0" fontId="0" fillId="0" borderId="24" xfId="0" applyBorder="1"/>
    <xf numFmtId="0" fontId="1" fillId="0" borderId="24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 diagonalUp="0" diagonalDown="0">
        <left/>
        <right style="thin">
          <color rgb="FF000000"/>
        </right>
        <top/>
        <bottom/>
        <vertical/>
        <horizontal/>
      </border>
    </dxf>
    <dxf>
      <numFmt numFmtId="164" formatCode="_([$$-409]* #,##0.00_);_([$$-409]* \(#,##0.00\);_([$$-409]* &quot;-&quot;??_);_(@_)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ERH2</a:t>
            </a:r>
            <a:r>
              <a:rPr lang="en-US" sz="1800" baseline="0"/>
              <a:t> Budget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0-4BB4-BD60-46AFFA5D341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0-4BB4-BD60-46AFFA5D341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0-4BB4-BD60-46AFFA5D341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0-4BB4-BD60-46AFFA5D3412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0-4BB4-BD60-46AFFA5D3412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0-4BB4-BD60-46AFFA5D3412}"/>
              </c:ext>
            </c:extLst>
          </c:dPt>
          <c:dLbls>
            <c:dLbl>
              <c:idx val="0"/>
              <c:layout>
                <c:manualLayout>
                  <c:x val="-2.3339745442080938E-5"/>
                  <c:y val="2.2437042593614853E-2"/>
                </c:manualLayout>
              </c:layout>
              <c:tx>
                <c:rich>
                  <a:bodyPr/>
                  <a:lstStyle/>
                  <a:p>
                    <a:fld id="{5EB95B4D-3D3A-455B-B8CE-3C0A3227CF1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50-4BB4-BD60-46AFFA5D3412}"/>
                </c:ext>
              </c:extLst>
            </c:dLbl>
            <c:dLbl>
              <c:idx val="1"/>
              <c:layout>
                <c:manualLayout>
                  <c:x val="6.5622611778781807E-3"/>
                  <c:y val="-2.3597597526407228E-2"/>
                </c:manualLayout>
              </c:layout>
              <c:tx>
                <c:rich>
                  <a:bodyPr/>
                  <a:lstStyle/>
                  <a:p>
                    <a:fld id="{2D19B6B6-7C62-42FC-AECB-DAA6918953E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50-4BB4-BD60-46AFFA5D3412}"/>
                </c:ext>
              </c:extLst>
            </c:dLbl>
            <c:dLbl>
              <c:idx val="2"/>
              <c:layout>
                <c:manualLayout>
                  <c:x val="1.7827189315531332E-3"/>
                  <c:y val="5.758113512982636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D3F0B30-BA17-49E3-B7C3-265C8B120C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950-4BB4-BD60-46AFFA5D3412}"/>
                </c:ext>
              </c:extLst>
            </c:dLbl>
            <c:dLbl>
              <c:idx val="3"/>
              <c:layout>
                <c:manualLayout>
                  <c:x val="-1.755586477476635E-3"/>
                  <c:y val="2.0330136921352347E-2"/>
                </c:manualLayout>
              </c:layout>
              <c:tx>
                <c:rich>
                  <a:bodyPr/>
                  <a:lstStyle/>
                  <a:p>
                    <a:fld id="{8F05F665-C0BB-46DC-A361-DC5D68997B9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950-4BB4-BD60-46AFFA5D34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52BD8-B9FA-4B0C-BA7C-EC1A6400A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950-4BB4-BD60-46AFFA5D3412}"/>
                </c:ext>
              </c:extLst>
            </c:dLbl>
            <c:dLbl>
              <c:idx val="5"/>
              <c:layout>
                <c:manualLayout>
                  <c:x val="3.9609663179757323E-2"/>
                  <c:y val="-2.8382055615197828E-3"/>
                </c:manualLayout>
              </c:layout>
              <c:tx>
                <c:rich>
                  <a:bodyPr/>
                  <a:lstStyle/>
                  <a:p>
                    <a:fld id="{C0198CD3-4501-4BCE-A12A-5AF4837FA5A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950-4BB4-BD60-46AFFA5D3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3.5'!$D$13,'Budget 3.5'!$D$19,'Budget 3.5'!$D$24,'Budget 3.5'!$D$37,'Budget 3.5'!$D$41,'Budget 3.5'!$D$47)</c:f>
              <c:strCache>
                <c:ptCount val="6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Instrumentation</c:v>
                </c:pt>
              </c:strCache>
            </c:strRef>
          </c:cat>
          <c:val>
            <c:numRef>
              <c:f>('Budget 3.5'!$E$13,'Budget 3.5'!$E$19,'Budget 3.5'!$E$24,'Budget 3.5'!$E$37,'Budget 3.5'!$E$41,'Budget 3.5'!$E$47)</c:f>
              <c:numCache>
                <c:formatCode>"$"#,##0.00</c:formatCode>
                <c:ptCount val="6"/>
                <c:pt idx="0">
                  <c:v>317.14999999999998</c:v>
                </c:pt>
                <c:pt idx="1">
                  <c:v>512.15</c:v>
                </c:pt>
                <c:pt idx="2">
                  <c:v>81.33</c:v>
                </c:pt>
                <c:pt idx="3">
                  <c:v>229.42999999999998</c:v>
                </c:pt>
                <c:pt idx="4">
                  <c:v>39.229999999999997</c:v>
                </c:pt>
                <c:pt idx="5">
                  <c:v>103.4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50-4BB4-BD60-46AFFA5D341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4737572163766"/>
          <c:y val="0.3115648696679062"/>
          <c:w val="0.21557921965770266"/>
          <c:h val="0.37421502641564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3-42D7-8249-AD96AA72E43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3-42D7-8249-AD96AA72E43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3-42D7-8249-AD96AA72E43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C3-42D7-8249-AD96AA72E431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C3-42D7-8249-AD96AA72E431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C3-42D7-8249-AD96AA72E431}"/>
              </c:ext>
            </c:extLst>
          </c:dPt>
          <c:dLbls>
            <c:dLbl>
              <c:idx val="0"/>
              <c:layout>
                <c:manualLayout>
                  <c:x val="-2.3339745442080938E-5"/>
                  <c:y val="2.2437042593614853E-2"/>
                </c:manualLayout>
              </c:layout>
              <c:tx>
                <c:rich>
                  <a:bodyPr/>
                  <a:lstStyle/>
                  <a:p>
                    <a:fld id="{5EB95B4D-3D3A-455B-B8CE-3C0A3227CF1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C3-42D7-8249-AD96AA72E431}"/>
                </c:ext>
              </c:extLst>
            </c:dLbl>
            <c:dLbl>
              <c:idx val="1"/>
              <c:layout>
                <c:manualLayout>
                  <c:x val="6.5622611778781807E-3"/>
                  <c:y val="-2.3597597526407228E-2"/>
                </c:manualLayout>
              </c:layout>
              <c:tx>
                <c:rich>
                  <a:bodyPr/>
                  <a:lstStyle/>
                  <a:p>
                    <a:fld id="{2D19B6B6-7C62-42FC-AECB-DAA6918953E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C3-42D7-8249-AD96AA72E431}"/>
                </c:ext>
              </c:extLst>
            </c:dLbl>
            <c:dLbl>
              <c:idx val="2"/>
              <c:layout>
                <c:manualLayout>
                  <c:x val="1.7827189315531332E-3"/>
                  <c:y val="5.758113512982636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D3F0B30-BA17-49E3-B7C3-265C8B120C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DC3-42D7-8249-AD96AA72E431}"/>
                </c:ext>
              </c:extLst>
            </c:dLbl>
            <c:dLbl>
              <c:idx val="3"/>
              <c:layout>
                <c:manualLayout>
                  <c:x val="-1.755586477476635E-3"/>
                  <c:y val="2.0330136921352347E-2"/>
                </c:manualLayout>
              </c:layout>
              <c:tx>
                <c:rich>
                  <a:bodyPr/>
                  <a:lstStyle/>
                  <a:p>
                    <a:fld id="{8F05F665-C0BB-46DC-A361-DC5D68997B9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DC3-42D7-8249-AD96AA72E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52BD8-B9FA-4B0C-BA7C-EC1A6400A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DC3-42D7-8249-AD96AA72E431}"/>
                </c:ext>
              </c:extLst>
            </c:dLbl>
            <c:dLbl>
              <c:idx val="5"/>
              <c:layout>
                <c:manualLayout>
                  <c:x val="3.9609663179757323E-2"/>
                  <c:y val="-2.8382055615197828E-3"/>
                </c:manualLayout>
              </c:layout>
              <c:tx>
                <c:rich>
                  <a:bodyPr/>
                  <a:lstStyle/>
                  <a:p>
                    <a:fld id="{C0198CD3-4501-4BCE-A12A-5AF4837FA5A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DC3-42D7-8249-AD96AA72E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3.5'!$T$33:$T$38</c:f>
              <c:strCache>
                <c:ptCount val="6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Instrumentation</c:v>
                </c:pt>
              </c:strCache>
            </c:strRef>
          </c:cat>
          <c:val>
            <c:numRef>
              <c:f>'Budget 3.5'!$U$33:$U$38</c:f>
              <c:numCache>
                <c:formatCode>_("$"* #,##0.00_);_("$"* \(#,##0.00\);_("$"* "-"??_);_(@_)</c:formatCode>
                <c:ptCount val="6"/>
                <c:pt idx="0">
                  <c:v>367.15</c:v>
                </c:pt>
                <c:pt idx="1">
                  <c:v>545.11</c:v>
                </c:pt>
                <c:pt idx="2">
                  <c:v>99.72</c:v>
                </c:pt>
                <c:pt idx="3">
                  <c:v>269.43</c:v>
                </c:pt>
                <c:pt idx="4">
                  <c:v>54.23</c:v>
                </c:pt>
                <c:pt idx="5">
                  <c:v>159.43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C3-42D7-8249-AD96AA72E43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364737572163766"/>
          <c:y val="0.3115648696679062"/>
          <c:w val="0.21557921965770266"/>
          <c:h val="0.37421502641564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ERH2</a:t>
            </a:r>
            <a:r>
              <a:rPr lang="en-US" sz="1800" baseline="0"/>
              <a:t> Budget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0-4529-B831-4D9F1AA3D4E3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0-4529-B831-4D9F1AA3D4E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0-4529-B831-4D9F1AA3D4E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0-4529-B831-4D9F1AA3D4E3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0-4529-B831-4D9F1AA3D4E3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0-4529-B831-4D9F1AA3D4E3}"/>
              </c:ext>
            </c:extLst>
          </c:dPt>
          <c:dLbls>
            <c:dLbl>
              <c:idx val="0"/>
              <c:layout>
                <c:manualLayout>
                  <c:x val="-2.3339745442080938E-5"/>
                  <c:y val="2.2437042593614853E-2"/>
                </c:manualLayout>
              </c:layout>
              <c:tx>
                <c:rich>
                  <a:bodyPr/>
                  <a:lstStyle/>
                  <a:p>
                    <a:fld id="{5EB95B4D-3D3A-455B-B8CE-3C0A3227CF1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70-4529-B831-4D9F1AA3D4E3}"/>
                </c:ext>
              </c:extLst>
            </c:dLbl>
            <c:dLbl>
              <c:idx val="1"/>
              <c:layout>
                <c:manualLayout>
                  <c:x val="6.5622611778781807E-3"/>
                  <c:y val="-2.3597597526407228E-2"/>
                </c:manualLayout>
              </c:layout>
              <c:tx>
                <c:rich>
                  <a:bodyPr/>
                  <a:lstStyle/>
                  <a:p>
                    <a:fld id="{2D19B6B6-7C62-42FC-AECB-DAA6918953E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70-4529-B831-4D9F1AA3D4E3}"/>
                </c:ext>
              </c:extLst>
            </c:dLbl>
            <c:dLbl>
              <c:idx val="2"/>
              <c:layout>
                <c:manualLayout>
                  <c:x val="1.7827189315531332E-3"/>
                  <c:y val="5.758113512982636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D3F0B30-BA17-49E3-B7C3-265C8B120C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770-4529-B831-4D9F1AA3D4E3}"/>
                </c:ext>
              </c:extLst>
            </c:dLbl>
            <c:dLbl>
              <c:idx val="3"/>
              <c:layout>
                <c:manualLayout>
                  <c:x val="-1.755586477476635E-3"/>
                  <c:y val="2.0330136921352347E-2"/>
                </c:manualLayout>
              </c:layout>
              <c:tx>
                <c:rich>
                  <a:bodyPr/>
                  <a:lstStyle/>
                  <a:p>
                    <a:fld id="{8F05F665-C0BB-46DC-A361-DC5D68997B9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70-4529-B831-4D9F1AA3D4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52BD8-B9FA-4B0C-BA7C-EC1A6400A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70-4529-B831-4D9F1AA3D4E3}"/>
                </c:ext>
              </c:extLst>
            </c:dLbl>
            <c:dLbl>
              <c:idx val="5"/>
              <c:layout>
                <c:manualLayout>
                  <c:x val="3.9609663179757323E-2"/>
                  <c:y val="-2.8382055615197828E-3"/>
                </c:manualLayout>
              </c:layout>
              <c:tx>
                <c:rich>
                  <a:bodyPr/>
                  <a:lstStyle/>
                  <a:p>
                    <a:fld id="{C0198CD3-4501-4BCE-A12A-5AF4837FA5A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770-4529-B831-4D9F1AA3D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3.0'!$D$13,'Budget 3.0'!$D$19,'Budget 3.0'!$D$24,'Budget 3.0'!$D$37,'Budget 3.0'!$D$41,'Budget 3.0'!$D$47)</c:f>
              <c:strCache>
                <c:ptCount val="6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Instrumentation</c:v>
                </c:pt>
              </c:strCache>
            </c:strRef>
          </c:cat>
          <c:val>
            <c:numRef>
              <c:f>('Budget 3.0'!$E$13,'Budget 3.0'!$E$19,'Budget 3.0'!$E$24,'Budget 3.0'!$E$37,'Budget 3.0'!$E$41,'Budget 3.0'!$E$47)</c:f>
              <c:numCache>
                <c:formatCode>"$"#,##0.00</c:formatCode>
                <c:ptCount val="6"/>
                <c:pt idx="0">
                  <c:v>347.15</c:v>
                </c:pt>
                <c:pt idx="1">
                  <c:v>517.16000000000008</c:v>
                </c:pt>
                <c:pt idx="2">
                  <c:v>81.33</c:v>
                </c:pt>
                <c:pt idx="3">
                  <c:v>274.42999999999995</c:v>
                </c:pt>
                <c:pt idx="4">
                  <c:v>65.75</c:v>
                </c:pt>
                <c:pt idx="5">
                  <c:v>133.71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70-4529-B831-4D9F1AA3D4E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4737572163766"/>
          <c:y val="0.3115648696679062"/>
          <c:w val="0.21557921965770266"/>
          <c:h val="0.37421502641564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4-4F0E-88E8-BB1F50F3BC0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84-4F0E-88E8-BB1F50F3BC0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84-4F0E-88E8-BB1F50F3BC0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84-4F0E-88E8-BB1F50F3BC01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84-4F0E-88E8-BB1F50F3BC01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84-4F0E-88E8-BB1F50F3BC01}"/>
              </c:ext>
            </c:extLst>
          </c:dPt>
          <c:dLbls>
            <c:dLbl>
              <c:idx val="0"/>
              <c:layout>
                <c:manualLayout>
                  <c:x val="-2.3339745442080938E-5"/>
                  <c:y val="2.2437042593614853E-2"/>
                </c:manualLayout>
              </c:layout>
              <c:tx>
                <c:rich>
                  <a:bodyPr/>
                  <a:lstStyle/>
                  <a:p>
                    <a:fld id="{5EB95B4D-3D3A-455B-B8CE-3C0A3227CF1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84-4F0E-88E8-BB1F50F3BC01}"/>
                </c:ext>
              </c:extLst>
            </c:dLbl>
            <c:dLbl>
              <c:idx val="1"/>
              <c:layout>
                <c:manualLayout>
                  <c:x val="6.5622611778781807E-3"/>
                  <c:y val="-2.3597597526407228E-2"/>
                </c:manualLayout>
              </c:layout>
              <c:tx>
                <c:rich>
                  <a:bodyPr/>
                  <a:lstStyle/>
                  <a:p>
                    <a:fld id="{2D19B6B6-7C62-42FC-AECB-DAA6918953E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484-4F0E-88E8-BB1F50F3BC01}"/>
                </c:ext>
              </c:extLst>
            </c:dLbl>
            <c:dLbl>
              <c:idx val="2"/>
              <c:layout>
                <c:manualLayout>
                  <c:x val="1.7827189315531332E-3"/>
                  <c:y val="5.758113512982636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D3F0B30-BA17-49E3-B7C3-265C8B120C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484-4F0E-88E8-BB1F50F3BC01}"/>
                </c:ext>
              </c:extLst>
            </c:dLbl>
            <c:dLbl>
              <c:idx val="3"/>
              <c:layout>
                <c:manualLayout>
                  <c:x val="-1.755586477476635E-3"/>
                  <c:y val="2.0330136921352347E-2"/>
                </c:manualLayout>
              </c:layout>
              <c:tx>
                <c:rich>
                  <a:bodyPr/>
                  <a:lstStyle/>
                  <a:p>
                    <a:fld id="{8F05F665-C0BB-46DC-A361-DC5D68997B9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484-4F0E-88E8-BB1F50F3BC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52BD8-B9FA-4B0C-BA7C-EC1A6400A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484-4F0E-88E8-BB1F50F3BC01}"/>
                </c:ext>
              </c:extLst>
            </c:dLbl>
            <c:dLbl>
              <c:idx val="5"/>
              <c:layout>
                <c:manualLayout>
                  <c:x val="3.9609663179757323E-2"/>
                  <c:y val="-2.8382055615197828E-3"/>
                </c:manualLayout>
              </c:layout>
              <c:tx>
                <c:rich>
                  <a:bodyPr/>
                  <a:lstStyle/>
                  <a:p>
                    <a:fld id="{C0198CD3-4501-4BCE-A12A-5AF4837FA5A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484-4F0E-88E8-BB1F50F3B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3.0'!$T$33:$T$38</c:f>
              <c:strCache>
                <c:ptCount val="6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Instrumentation</c:v>
                </c:pt>
              </c:strCache>
            </c:strRef>
          </c:cat>
          <c:val>
            <c:numRef>
              <c:f>'Budget 3.0'!$U$33:$U$38</c:f>
              <c:numCache>
                <c:formatCode>_("$"* #,##0.00_);_("$"* \(#,##0.00\);_("$"* "-"??_);_(@_)</c:formatCode>
                <c:ptCount val="6"/>
                <c:pt idx="0">
                  <c:v>367.15</c:v>
                </c:pt>
                <c:pt idx="1">
                  <c:v>545.11</c:v>
                </c:pt>
                <c:pt idx="2">
                  <c:v>99.72</c:v>
                </c:pt>
                <c:pt idx="3">
                  <c:v>269.43</c:v>
                </c:pt>
                <c:pt idx="4">
                  <c:v>54.23</c:v>
                </c:pt>
                <c:pt idx="5">
                  <c:v>159.43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84-4F0E-88E8-BB1F50F3BC0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364737572163766"/>
          <c:y val="0.3115648696679062"/>
          <c:w val="0.21557921965770266"/>
          <c:h val="0.37421502641564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Subsystems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Sheet1!$J$17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6C-4FBC-B292-3F4994FB784E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6C-4FBC-B292-3F4994FB784E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6C-4FBC-B292-3F4994FB784E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6C-4FBC-B292-3F4994FB784E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6C-4FBC-B292-3F4994FB784E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6C-4FBC-B292-3F4994FB784E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6C-4FBC-B292-3F4994FB784E}"/>
              </c:ext>
            </c:extLst>
          </c:dPt>
          <c:dLbls>
            <c:dLbl>
              <c:idx val="0"/>
              <c:layout>
                <c:manualLayout>
                  <c:x val="5.1880674448767832E-3"/>
                  <c:y val="-3.12722103766879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451DC6-8F82-4DE9-BC01-1D4D4F7DF8D8}" type="CATEGORYNAME">
                      <a:rPr lang="en-US" sz="1400" baseline="0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sz="1400" baseline="0"/>
                      <a:t>, </a:t>
                    </a:r>
                    <a:fld id="{BFA640AC-CC85-424F-B56D-9C4480934557}" type="VALUE">
                      <a:rPr lang="en-US" sz="1400" baseline="0"/>
                      <a:pPr>
                        <a:defRPr sz="1400"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86C-4FBC-B292-3F4994FB784E}"/>
                </c:ext>
              </c:extLst>
            </c:dLbl>
            <c:dLbl>
              <c:idx val="1"/>
              <c:layout>
                <c:manualLayout>
                  <c:x val="7.2632944228274973E-2"/>
                  <c:y val="-1.042394970720613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6C-4FBC-B292-3F4994FB784E}"/>
                </c:ext>
              </c:extLst>
            </c:dLbl>
            <c:dLbl>
              <c:idx val="2"/>
              <c:layout>
                <c:manualLayout>
                  <c:x val="1.0376134889753566E-2"/>
                  <c:y val="2.84292821606254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6C-4FBC-B292-3F4994FB784E}"/>
                </c:ext>
              </c:extLst>
            </c:dLbl>
            <c:dLbl>
              <c:idx val="3"/>
              <c:layout>
                <c:manualLayout>
                  <c:x val="-1.2105490704712526E-2"/>
                  <c:y val="-3.12722103766879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6C-4FBC-B292-3F4994FB784E}"/>
                </c:ext>
              </c:extLst>
            </c:dLbl>
            <c:dLbl>
              <c:idx val="4"/>
              <c:layout>
                <c:manualLayout>
                  <c:x val="-1.5564202334630366E-2"/>
                  <c:y val="-1.42146410803127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6C-4FBC-B292-3F4994FB784E}"/>
                </c:ext>
              </c:extLst>
            </c:dLbl>
            <c:dLbl>
              <c:idx val="5"/>
              <c:layout>
                <c:manualLayout>
                  <c:x val="-5.1880674448768153E-3"/>
                  <c:y val="-2.55863539445628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6C-4FBC-B292-3F4994FB784E}"/>
                </c:ext>
              </c:extLst>
            </c:dLbl>
            <c:dLbl>
              <c:idx val="6"/>
              <c:layout>
                <c:manualLayout>
                  <c:x val="1.0376134889753535E-2"/>
                  <c:y val="2.84292821606254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6C-4FBC-B292-3F4994FB7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Sheet1!$I$18:$I$24</c:f>
              <c:strCache>
                <c:ptCount val="7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IUI</c:v>
                </c:pt>
                <c:pt idx="6">
                  <c:v>Miscillaneous</c:v>
                </c:pt>
              </c:strCache>
            </c:strRef>
          </c:cat>
          <c:val>
            <c:numRef>
              <c:f>Sheet1!$J$18:$J$24</c:f>
              <c:numCache>
                <c:formatCode>"$"#,##0.00_);[Red]\("$"#,##0.00\)</c:formatCode>
                <c:ptCount val="7"/>
                <c:pt idx="0" formatCode="&quot;$&quot;#,##0.00">
                  <c:v>542.76</c:v>
                </c:pt>
                <c:pt idx="1">
                  <c:v>57.9</c:v>
                </c:pt>
                <c:pt idx="2">
                  <c:v>201.43</c:v>
                </c:pt>
                <c:pt idx="3">
                  <c:v>71.22</c:v>
                </c:pt>
                <c:pt idx="4">
                  <c:v>86.86</c:v>
                </c:pt>
                <c:pt idx="5" formatCode="&quot;$&quot;#,##0.00">
                  <c:v>35.65</c:v>
                </c:pt>
                <c:pt idx="6" formatCode="&quot;$&quot;#,##0.00">
                  <c:v>304.18000000000006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A-4FD4-957B-6B40792C9A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ERH2</a:t>
            </a:r>
            <a:r>
              <a:rPr lang="en-US" baseline="0"/>
              <a:t>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8-4335-A51C-8C580F53C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8-4335-A51C-8C580F53C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8-4335-A51C-8C580F53C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8-4335-A51C-8C580F53C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8-4335-A51C-8C580F53CF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8-4335-A51C-8C580F53CF4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EB95B4D-3D3A-455B-B8CE-3C0A3227CF1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B8-4335-A51C-8C580F53CF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19B6B6-7C62-42FC-AECB-DAA6918953E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2B8-4335-A51C-8C580F53CF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D3F0B30-BA17-49E3-B7C3-265C8B120C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2B8-4335-A51C-8C580F53CF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05F665-C0BB-46DC-A361-DC5D68997B9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B8-4335-A51C-8C580F53CF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52BD8-B9FA-4B0C-BA7C-EC1A6400A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B8-4335-A51C-8C580F53CF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198CD3-4501-4BCE-A12A-5AF4837FA5A8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B8-4335-A51C-8C580F53C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('Budget 2.0'!$D$13,'Budget 2.0'!$D$19,'Budget 2.0'!$D$23,'Budget 2.0'!$D$31,'Budget 2.0'!$D$35,'Budget 2.0'!$D$41)</c:f>
              <c:strCache>
                <c:ptCount val="6"/>
                <c:pt idx="0">
                  <c:v>Electrolysis</c:v>
                </c:pt>
                <c:pt idx="1">
                  <c:v>Material Storage</c:v>
                </c:pt>
                <c:pt idx="2">
                  <c:v>Extraction</c:v>
                </c:pt>
                <c:pt idx="3">
                  <c:v>Interfaces</c:v>
                </c:pt>
                <c:pt idx="4">
                  <c:v>Piping</c:v>
                </c:pt>
                <c:pt idx="5">
                  <c:v>Instrumentation</c:v>
                </c:pt>
              </c:strCache>
            </c:strRef>
          </c:cat>
          <c:val>
            <c:numRef>
              <c:f>('Budget 2.0'!$E$13,'Budget 2.0'!$E$19,'Budget 2.0'!$E$23,'Budget 2.0'!$E$31,'Budget 2.0'!$E$35,'Budget 2.0'!$E$41)</c:f>
              <c:numCache>
                <c:formatCode>"$"#,##0.00</c:formatCode>
                <c:ptCount val="6"/>
                <c:pt idx="0">
                  <c:v>317.14999999999998</c:v>
                </c:pt>
                <c:pt idx="1">
                  <c:v>512.15</c:v>
                </c:pt>
                <c:pt idx="2">
                  <c:v>201.29</c:v>
                </c:pt>
                <c:pt idx="3">
                  <c:v>423.59000000000003</c:v>
                </c:pt>
                <c:pt idx="4">
                  <c:v>39.229999999999997</c:v>
                </c:pt>
                <c:pt idx="5">
                  <c:v>150.06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335-A51C-8C580F53CF4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4737572163766"/>
          <c:y val="0.3115648696679062"/>
          <c:w val="0.21557921965770266"/>
          <c:h val="0.37421502641564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45079</xdr:colOff>
      <xdr:row>22</xdr:row>
      <xdr:rowOff>95708</xdr:rowOff>
    </xdr:from>
    <xdr:to>
      <xdr:col>18</xdr:col>
      <xdr:colOff>42338</xdr:colOff>
      <xdr:row>47</xdr:row>
      <xdr:rowOff>57672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0B850-7B83-4196-8596-973F3A7B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27</xdr:row>
      <xdr:rowOff>85725</xdr:rowOff>
    </xdr:from>
    <xdr:to>
      <xdr:col>30</xdr:col>
      <xdr:colOff>190500</xdr:colOff>
      <xdr:row>52</xdr:row>
      <xdr:rowOff>42862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92BFC4F5-4FCE-43F0-88B1-E3A9F2B41E00}"/>
            </a:ext>
            <a:ext uri="{147F2762-F138-4A5C-976F-8EAC2B608ADB}">
              <a16:predDERef xmlns:a16="http://schemas.microsoft.com/office/drawing/2014/main" pred="{A3E0B850-7B83-4196-8596-973F3A7B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45079</xdr:colOff>
      <xdr:row>22</xdr:row>
      <xdr:rowOff>95708</xdr:rowOff>
    </xdr:from>
    <xdr:to>
      <xdr:col>18</xdr:col>
      <xdr:colOff>42338</xdr:colOff>
      <xdr:row>47</xdr:row>
      <xdr:rowOff>57672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4395098-F7AE-41F1-A2EE-EB423D7DC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27</xdr:row>
      <xdr:rowOff>85725</xdr:rowOff>
    </xdr:from>
    <xdr:to>
      <xdr:col>30</xdr:col>
      <xdr:colOff>190500</xdr:colOff>
      <xdr:row>52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35107-FEF2-E644-6F04-F8F36E0CB93D}"/>
            </a:ext>
            <a:ext uri="{147F2762-F138-4A5C-976F-8EAC2B608ADB}">
              <a16:predDERef xmlns:a16="http://schemas.microsoft.com/office/drawing/2014/main" pred="{84395098-F7AE-41F1-A2EE-EB423D7DC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1152525</xdr:colOff>
      <xdr:row>7</xdr:row>
      <xdr:rowOff>19050</xdr:rowOff>
    </xdr:from>
    <xdr:to>
      <xdr:col>16</xdr:col>
      <xdr:colOff>1104900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394E36-C7BB-27BC-2612-806B4598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645154</xdr:colOff>
      <xdr:row>25</xdr:row>
      <xdr:rowOff>124283</xdr:rowOff>
    </xdr:from>
    <xdr:to>
      <xdr:col>19</xdr:col>
      <xdr:colOff>642413</xdr:colOff>
      <xdr:row>50</xdr:row>
      <xdr:rowOff>86247</xdr:rowOff>
    </xdr:to>
    <xdr:graphicFrame macro="">
      <xdr:nvGraphicFramePr>
        <xdr:cNvPr id="150" name="Chart 4">
          <a:extLst>
            <a:ext uri="{FF2B5EF4-FFF2-40B4-BE49-F238E27FC236}">
              <a16:creationId xmlns:a16="http://schemas.microsoft.com/office/drawing/2014/main" id="{57B45AE0-2053-27B5-21E8-9375B190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B46CC5-F62F-4EC6-B646-AC25189DEB5D}" name="Table7" displayName="Table7" ref="A1:F49" totalsRowShown="0" headerRowDxfId="13" tableBorderDxfId="12">
  <autoFilter ref="A1:F49" xr:uid="{75B46CC5-F62F-4EC6-B646-AC25189DEB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8A258B-A108-4E3A-B7B7-2B794D265CF9}" name=" " dataDxfId="11"/>
    <tableColumn id="2" xr3:uid="{EF387558-BF2B-4EF1-8F4C-BCA83EAFEB06}" name="Item"/>
    <tableColumn id="3" xr3:uid="{B592FA14-F8AF-4313-A171-F3314651309D}" name="Quantity" dataDxfId="10"/>
    <tableColumn id="4" xr3:uid="{CF7F1630-17FA-45F1-BCE4-0DD4D6B7876B}" name="Cost per unit"/>
    <tableColumn id="5" xr3:uid="{09A133AA-E33D-4A3E-A76E-EA726573CD59}" name="Total Cost"/>
    <tableColumn id="6" xr3:uid="{930D3877-C4C2-43FE-92C8-0AAACD39C51C}" name="Supplie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3D63C-9B5A-4933-A21E-EEADCB09C5E8}" name="Table1" displayName="Table1" ref="T17:W32" totalsRowShown="0" headerRowBorderDxfId="8" tableBorderDxfId="7">
  <autoFilter ref="T17:W32" xr:uid="{7353D63C-9B5A-4933-A21E-EEADCB09C5E8}">
    <filterColumn colId="0" hiddenButton="1"/>
    <filterColumn colId="1" hiddenButton="1"/>
    <filterColumn colId="2" hiddenButton="1"/>
    <filterColumn colId="3" hiddenButton="1"/>
  </autoFilter>
  <tableColumns count="4">
    <tableColumn id="1" xr3:uid="{1E299CA4-E5F2-4597-A409-46E887ACBEA2}" name="Income" dataDxfId="6"/>
    <tableColumn id="2" xr3:uid="{1D67DD3D-222A-4758-9F32-C62B62071C33}" name="Source"/>
    <tableColumn id="3" xr3:uid="{2646B83B-5B22-4230-A030-81FDE959A607}" name="Expenses" dataDxfId="5"/>
    <tableColumn id="4" xr3:uid="{C5E79BB0-4D4C-43D5-8593-4EF699614020}" name="Item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4104E-2F11-4DD1-A604-33577528DB92}" name="Table2" displayName="Table2" ref="Z18:AB30" headerRowCount="0" totalsRowShown="0">
  <tableColumns count="3">
    <tableColumn id="1" xr3:uid="{11C6764D-2729-429C-BDA3-90639BF451B8}" name="Column1"/>
    <tableColumn id="2" xr3:uid="{04F88C53-E6C8-4864-952F-816E89BEF1F5}" name="Column2"/>
    <tableColumn id="3" xr3:uid="{E8D7BA23-CCDE-4710-B8FB-6AEB17F3F42A}" name="Column3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1050A-A8E9-4A45-BE9D-16A20E9D463B}" name="Table24" displayName="Table24" ref="W44:Y58" headerRowCount="0" totalsRowShown="0">
  <tableColumns count="3">
    <tableColumn id="1" xr3:uid="{C5F382F0-B371-4E64-BC96-F94187077AEE}" name="Column1"/>
    <tableColumn id="2" xr3:uid="{EA74C743-E541-4440-A03C-B2EB7579B1A7}" name="Column2"/>
    <tableColumn id="3" xr3:uid="{8171AEBB-0978-419C-B5DA-3ECCDD9F73ED}" name="Column3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80FA77-6B22-43EC-A570-3DA4460A28C7}" name="Table4" displayName="Table4" ref="A19:C42" totalsRowShown="0" headerRowDxfId="1">
  <autoFilter ref="A19:C42" xr:uid="{BB80FA77-6B22-43EC-A570-3DA4460A28C7}">
    <filterColumn colId="0" hiddenButton="1"/>
    <filterColumn colId="1" hiddenButton="1"/>
    <filterColumn colId="2" hiddenButton="1"/>
  </autoFilter>
  <tableColumns count="3">
    <tableColumn id="1" xr3:uid="{D40173E1-2F02-4FBB-BC34-BB95FA6077C6}" name="Item"/>
    <tableColumn id="2" xr3:uid="{34CCAB26-2C0F-4FE8-9102-69ACEA205609}" name="Cost"/>
    <tableColumn id="3" xr3:uid="{27018C0D-B470-4CDC-A429-A77D38D764D3}" name="Suppli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87A03F-2900-4FB6-830D-A963DF64EDD6}" name="Table5" displayName="Table5" ref="I39:U49" totalsRowShown="0" headerRowDxfId="0">
  <autoFilter ref="I39:U49" xr:uid="{5087A03F-2900-4FB6-830D-A963DF64ED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7B1707C-81AC-4A5D-A155-388BEE834D00}" name="Electrolysis"/>
    <tableColumn id="2" xr3:uid="{812492B5-B228-4C18-9C5B-EC44B845E242}" name="Column1"/>
    <tableColumn id="3" xr3:uid="{C62A5CAB-2908-4552-8CE7-3393FEE1CE1E}" name="Material Storage"/>
    <tableColumn id="4" xr3:uid="{A41DF44F-1472-4330-813D-E8B3269C2A18}" name="Column2"/>
    <tableColumn id="5" xr3:uid="{4E0F6853-BF5C-474B-BAE5-7C050664CD1F}" name="Extraction"/>
    <tableColumn id="6" xr3:uid="{6A41541B-C6E2-4BA2-A694-DAA30260868E}" name="Column3"/>
    <tableColumn id="7" xr3:uid="{0FC8798A-80ED-40D1-857E-6E45F675D9F8}" name="Interfaces"/>
    <tableColumn id="8" xr3:uid="{D3DD8EEC-9106-4262-A883-F40C1B05D595}" name="Column4"/>
    <tableColumn id="9" xr3:uid="{8BC1ADB7-1E5F-43B9-9884-74A0C94483BA}" name="Piping"/>
    <tableColumn id="10" xr3:uid="{58C37D0C-95C4-47B9-B874-4D3FF63DCEF7}" name="Column5"/>
    <tableColumn id="11" xr3:uid="{D6D66874-F863-4029-95F1-6B6FCD9C61CB}" name="IUI"/>
    <tableColumn id="12" xr3:uid="{F96BD18E-3E1F-4AA0-B45F-AC8F7C2FF387}" name="Column6"/>
    <tableColumn id="13" xr3:uid="{D6333E74-3172-4ACE-8BEA-EBEF11FEB24C}" name="Column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F4F5BA-8C79-4C13-8FED-0DE4E6728E3B}" name="Table6" displayName="Table6" ref="I17:J24" totalsRowShown="0">
  <autoFilter ref="I17:J24" xr:uid="{47F4F5BA-8C79-4C13-8FED-0DE4E6728E3B}">
    <filterColumn colId="0" hiddenButton="1"/>
    <filterColumn colId="1" hiddenButton="1"/>
  </autoFilter>
  <tableColumns count="2">
    <tableColumn id="1" xr3:uid="{A6BAF764-6DFB-40E4-B5C7-B55899CA6702}" name="System"/>
    <tableColumn id="2" xr3:uid="{508056D8-7B17-4D77-8583-3362F3ECC5C5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3505K64/" TargetMode="External"/><Relationship Id="rId13" Type="http://schemas.openxmlformats.org/officeDocument/2006/relationships/hyperlink" Target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TargetMode="External"/><Relationship Id="rId18" Type="http://schemas.openxmlformats.org/officeDocument/2006/relationships/hyperlink" Target="https://www.mcmaster.com/90631A009/" TargetMode="External"/><Relationship Id="rId3" Type="http://schemas.openxmlformats.org/officeDocument/2006/relationships/hyperlink" Target="https://www.amazon.com/Permatex-81160-High-Temp-Silicone-Gasket/dp/B0002UEN1A/ref=zg_bs_15719581_sccl_2/145-3672795-4571569?th=1" TargetMode="External"/><Relationship Id="rId21" Type="http://schemas.openxmlformats.org/officeDocument/2006/relationships/hyperlink" Target="https://www.hgsind.com/product/thermocouple-compression-fittings-npt-thread?v=74" TargetMode="External"/><Relationship Id="rId7" Type="http://schemas.openxmlformats.org/officeDocument/2006/relationships/hyperlink" Target="https://www.omega.com/en-us/temperature-measurement/temperature-probes/probes-with-lead-wires/blmi/p/BLMI-304-J-18E-6" TargetMode="External"/><Relationship Id="rId12" Type="http://schemas.openxmlformats.org/officeDocument/2006/relationships/hyperlink" Target="https://www.twpinc.com/1-micron-1-layer-sintered-stainless-mesh" TargetMode="External"/><Relationship Id="rId17" Type="http://schemas.openxmlformats.org/officeDocument/2006/relationships/hyperlink" Target="https://www.mcmaster.com/90272A363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mcmaster.com/9225T361-9225T321/" TargetMode="External"/><Relationship Id="rId16" Type="http://schemas.openxmlformats.org/officeDocument/2006/relationships/hyperlink" Target="https://www.mcmaster.com/4057K3/" TargetMode="External"/><Relationship Id="rId20" Type="http://schemas.openxmlformats.org/officeDocument/2006/relationships/hyperlink" Target="https://www.amazon.com/Ez-Flo-98615-Clear-Vinyl-Tubing/dp/B07Q1D14HF/ref=sr_1_8?crid=NXO1CWM8J9S1&amp;keywords=ptfe+tubing+1%2F4+in+od&amp;qid=1677532041&amp;sprefix=ptfe+tubing+1%2F4+in+od%2Caps%2C200&amp;sr=8-8" TargetMode="External"/><Relationship Id="rId1" Type="http://schemas.openxmlformats.org/officeDocument/2006/relationships/hyperlink" Target="https://www.mcmaster.com/tape/rubber-sealing-tape/" TargetMode="External"/><Relationship Id="rId6" Type="http://schemas.openxmlformats.org/officeDocument/2006/relationships/hyperlink" Target="https://www.grainger.com/product/WINTERS-Low-Pressure-Gauge-For-Natural-491C64" TargetMode="External"/><Relationship Id="rId11" Type="http://schemas.openxmlformats.org/officeDocument/2006/relationships/hyperlink" Target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mcmaster.com/89895K757/" TargetMode="External"/><Relationship Id="rId15" Type="http://schemas.openxmlformats.org/officeDocument/2006/relationships/hyperlink" Target="https://www.mcmaster.com/8574K321/" TargetMode="External"/><Relationship Id="rId23" Type="http://schemas.openxmlformats.org/officeDocument/2006/relationships/hyperlink" Target="https://www.amazon.com/Nichrome-80-Gauge-Resistance-Wire/dp/B07CHTT73J/ref=sr_1_6?crid=N27PPANUHGZZ&amp;keywords=nichrome+wire&amp;qid=1679688321&amp;sprefix=nicrome+wire%2Caps%2C168&amp;sr=8-6" TargetMode="External"/><Relationship Id="rId10" Type="http://schemas.openxmlformats.org/officeDocument/2006/relationships/hyperlink" Target="https://www.nanochemazone.com/product/doped-graphitic-carbon-nitrides/" TargetMode="External"/><Relationship Id="rId19" Type="http://schemas.openxmlformats.org/officeDocument/2006/relationships/hyperlink" Target="https://www.amazon.com/Pack-Coupler-Brass-Female-Fitting/dp/B082V8FJQJ?th=1" TargetMode="External"/><Relationship Id="rId4" Type="http://schemas.openxmlformats.org/officeDocument/2006/relationships/hyperlink" Target="https://www.mcmaster.com/89535K12-89535K121/" TargetMode="External"/><Relationship Id="rId9" Type="http://schemas.openxmlformats.org/officeDocument/2006/relationships/hyperlink" Target="https://www.mcmaster.com/5779K175/" TargetMode="External"/><Relationship Id="rId14" Type="http://schemas.openxmlformats.org/officeDocument/2006/relationships/hyperlink" Target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TargetMode="External"/><Relationship Id="rId22" Type="http://schemas.openxmlformats.org/officeDocument/2006/relationships/hyperlink" Target="https://www.mcmaster.com/88155K6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3505K64/" TargetMode="External"/><Relationship Id="rId13" Type="http://schemas.openxmlformats.org/officeDocument/2006/relationships/hyperlink" Target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TargetMode="External"/><Relationship Id="rId18" Type="http://schemas.openxmlformats.org/officeDocument/2006/relationships/hyperlink" Target="https://www.mcmaster.com/90631A009/" TargetMode="External"/><Relationship Id="rId3" Type="http://schemas.openxmlformats.org/officeDocument/2006/relationships/hyperlink" Target="https://www.amazon.com/Permatex-81160-High-Temp-Silicone-Gasket/dp/B0002UEN1A/ref=zg_bs_15719581_sccl_2/145-3672795-4571569?th=1" TargetMode="External"/><Relationship Id="rId21" Type="http://schemas.openxmlformats.org/officeDocument/2006/relationships/hyperlink" Target="https://www.hgsind.com/product/thermocouple-compression-fittings-npt-thread?v=74" TargetMode="External"/><Relationship Id="rId7" Type="http://schemas.openxmlformats.org/officeDocument/2006/relationships/hyperlink" Target="https://www.omega.com/en-us/temperature-measurement/temperature-probes/probes-with-lead-wires/blmi/p/BLMI-304-J-18E-6" TargetMode="External"/><Relationship Id="rId12" Type="http://schemas.openxmlformats.org/officeDocument/2006/relationships/hyperlink" Target="https://www.twpinc.com/1-micron-1-layer-sintered-stainless-mesh" TargetMode="External"/><Relationship Id="rId17" Type="http://schemas.openxmlformats.org/officeDocument/2006/relationships/hyperlink" Target="https://www.mcmaster.com/90272A363/" TargetMode="External"/><Relationship Id="rId2" Type="http://schemas.openxmlformats.org/officeDocument/2006/relationships/hyperlink" Target="https://www.mcmaster.com/9225T361-9225T321/" TargetMode="External"/><Relationship Id="rId16" Type="http://schemas.openxmlformats.org/officeDocument/2006/relationships/hyperlink" Target="https://www.mcmaster.com/4057K3/" TargetMode="External"/><Relationship Id="rId20" Type="http://schemas.openxmlformats.org/officeDocument/2006/relationships/hyperlink" Target="https://www.amazon.com/Ez-Flo-98615-Clear-Vinyl-Tubing/dp/B07Q1D14HF/ref=sr_1_8?crid=NXO1CWM8J9S1&amp;keywords=ptfe+tubing+1%2F4+in+od&amp;qid=1677532041&amp;sprefix=ptfe+tubing+1%2F4+in+od%2Caps%2C200&amp;sr=8-8" TargetMode="External"/><Relationship Id="rId1" Type="http://schemas.openxmlformats.org/officeDocument/2006/relationships/hyperlink" Target="https://www.mcmaster.com/tape/rubber-sealing-tape/" TargetMode="External"/><Relationship Id="rId6" Type="http://schemas.openxmlformats.org/officeDocument/2006/relationships/hyperlink" Target="https://www.grainger.com/product/WINTERS-Low-Pressure-Gauge-For-Natural-491C64" TargetMode="External"/><Relationship Id="rId11" Type="http://schemas.openxmlformats.org/officeDocument/2006/relationships/hyperlink" Target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www.mcmaster.com/89895K757/" TargetMode="External"/><Relationship Id="rId15" Type="http://schemas.openxmlformats.org/officeDocument/2006/relationships/hyperlink" Target="https://www.mcmaster.com/8574K321/" TargetMode="External"/><Relationship Id="rId23" Type="http://schemas.openxmlformats.org/officeDocument/2006/relationships/hyperlink" Target="https://www.amazon.com/Nichrome-80-Gauge-Resistance-Wire/dp/B07CHTT73J/ref=sr_1_6?crid=N27PPANUHGZZ&amp;keywords=nichrome+wire&amp;qid=1679688321&amp;sprefix=nicrome+wire%2Caps%2C168&amp;sr=8-6" TargetMode="External"/><Relationship Id="rId10" Type="http://schemas.openxmlformats.org/officeDocument/2006/relationships/hyperlink" Target="https://www.nanochemazone.com/product/doped-graphitic-carbon-nitrides/" TargetMode="External"/><Relationship Id="rId19" Type="http://schemas.openxmlformats.org/officeDocument/2006/relationships/hyperlink" Target="https://www.amazon.com/Pack-Coupler-Brass-Female-Fitting/dp/B082V8FJQJ?th=1" TargetMode="External"/><Relationship Id="rId4" Type="http://schemas.openxmlformats.org/officeDocument/2006/relationships/hyperlink" Target="https://www.mcmaster.com/89535K12-89535K121/" TargetMode="External"/><Relationship Id="rId9" Type="http://schemas.openxmlformats.org/officeDocument/2006/relationships/hyperlink" Target="https://www.mcmaster.com/5779K175/" TargetMode="External"/><Relationship Id="rId14" Type="http://schemas.openxmlformats.org/officeDocument/2006/relationships/hyperlink" Target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TargetMode="External"/><Relationship Id="rId22" Type="http://schemas.openxmlformats.org/officeDocument/2006/relationships/hyperlink" Target="https://www.mcmaster.com/88155K64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239K13/" TargetMode="External"/><Relationship Id="rId13" Type="http://schemas.openxmlformats.org/officeDocument/2006/relationships/hyperlink" Target="https://www.mcmaster.com/8560K267/" TargetMode="External"/><Relationship Id="rId18" Type="http://schemas.openxmlformats.org/officeDocument/2006/relationships/hyperlink" Target="https://www.thomassci.com/Equipment/Heaters/_/Heater-Element-Wire-Electrically-Insulated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www.amazon.com/AUSTOR-60-40-Solder-Electrical-Soldering/dp/B073LT2PKB/ref=asc_df_B073LT2PKB?tag=bingshoppinga-20&amp;linkCode=df0&amp;hvadid=80195681205767&amp;hvnetw=o&amp;hvqmt=e&amp;hvbmt=be&amp;hvdev=c&amp;hvlocint=&amp;hvlocphy=&amp;hvtargid=pla-4583795260880415&amp;psc=1" TargetMode="External"/><Relationship Id="rId21" Type="http://schemas.openxmlformats.org/officeDocument/2006/relationships/hyperlink" Target="https://www.amazon.com/CCTVMTST-Copper-Industry-Projects-Experiments/dp/B09NPWTT8M/ref=sr_1_10?content-id=amzn1.sym.9575273b-ecd8-4648-9bf0-15f20c657e0a&amp;keywords=20+ga+copper+sheet&amp;pd_rd_r=d028e275-c271-4a27-aef7-8073dbd5bf3f&amp;pd_rd_w=1bEci&amp;pd_rd_wg=a09dM&amp;pf_rd_p=9575273b-ecd8-4648-9bf0-15f20c657e0a&amp;pf_rd_r=8B54MW8RBSAH1T2C98WQ&amp;qid=1674501096&amp;sr=8-10" TargetMode="External"/><Relationship Id="rId7" Type="http://schemas.openxmlformats.org/officeDocument/2006/relationships/hyperlink" Target="https://www.mcmaster.com/4429K111/" TargetMode="External"/><Relationship Id="rId12" Type="http://schemas.openxmlformats.org/officeDocument/2006/relationships/hyperlink" Target="https://www.coleparmer.com/i/cole-parmer-pressure-gauge-1-4-npt-m-process-connection-0-to-30-water-column/6835704" TargetMode="External"/><Relationship Id="rId17" Type="http://schemas.openxmlformats.org/officeDocument/2006/relationships/hyperlink" Target="https://www.mcmaster.com/4296A57/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mcmaster.com/9225T361-9225T321/" TargetMode="External"/><Relationship Id="rId16" Type="http://schemas.openxmlformats.org/officeDocument/2006/relationships/hyperlink" Target="https://www.amazon.com/Adjustable-Converter-Switching-Regulated-4-Digital/dp/B09QZ1R84M/ref=sr_1_3?keywords=Lab+Power+Supplies+20+amps&amp;qid=1669946118&amp;s=industrial&amp;sr=1-3&amp;ufe=app_do%3Aamzn1.fos.c3015c4a-46bb-44b9-81a4-dc28e6d374b3" TargetMode="External"/><Relationship Id="rId20" Type="http://schemas.openxmlformats.org/officeDocument/2006/relationships/hyperlink" Target="https://www.mcmaster.com/6622K12-6622K122/" TargetMode="External"/><Relationship Id="rId29" Type="http://schemas.openxmlformats.org/officeDocument/2006/relationships/table" Target="../tables/table7.xml"/><Relationship Id="rId1" Type="http://schemas.openxmlformats.org/officeDocument/2006/relationships/hyperlink" Target="https://www.amazon.com/dp/B010C7MBXE/ref=twister_B010C7LC0M?th=1&amp;psc=1" TargetMode="External"/><Relationship Id="rId6" Type="http://schemas.openxmlformats.org/officeDocument/2006/relationships/hyperlink" Target="https://www.mcmaster.com/44555K162/" TargetMode="External"/><Relationship Id="rId11" Type="http://schemas.openxmlformats.org/officeDocument/2006/relationships/hyperlink" Target="https://www.homesciencetools.com/product/lithium-chloride-30-g/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mcmaster.com/catalog/128/344" TargetMode="External"/><Relationship Id="rId15" Type="http://schemas.openxmlformats.org/officeDocument/2006/relationships/hyperlink" Target="https://www.mcmaster.com/90480A195/" TargetMode="External"/><Relationship Id="rId23" Type="http://schemas.openxmlformats.org/officeDocument/2006/relationships/drawing" Target="../drawings/drawing3.xml"/><Relationship Id="rId28" Type="http://schemas.openxmlformats.org/officeDocument/2006/relationships/table" Target="../tables/table6.xml"/><Relationship Id="rId10" Type="http://schemas.openxmlformats.org/officeDocument/2006/relationships/hyperlink" Target="https://www.mcmaster.com/tape/rubber-sealing-tape/" TargetMode="External"/><Relationship Id="rId19" Type="http://schemas.openxmlformats.org/officeDocument/2006/relationships/hyperlink" Target="https://www.mcmaster.com/4537k24/" TargetMode="External"/><Relationship Id="rId4" Type="http://schemas.openxmlformats.org/officeDocument/2006/relationships/hyperlink" Target="https://www.mcmaster.com/4057K3/" TargetMode="External"/><Relationship Id="rId9" Type="http://schemas.openxmlformats.org/officeDocument/2006/relationships/hyperlink" Target="https://www.mcmaster.com/2798K211/" TargetMode="External"/><Relationship Id="rId14" Type="http://schemas.openxmlformats.org/officeDocument/2006/relationships/hyperlink" Target="https://www.mcmaster.com/92949A831/" TargetMode="External"/><Relationship Id="rId22" Type="http://schemas.openxmlformats.org/officeDocument/2006/relationships/hyperlink" Target="https://www.mcmaster.com/89895K757-89895K259/" TargetMode="External"/><Relationship Id="rId27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3505K64/" TargetMode="External"/><Relationship Id="rId13" Type="http://schemas.openxmlformats.org/officeDocument/2006/relationships/hyperlink" Target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TargetMode="External"/><Relationship Id="rId18" Type="http://schemas.openxmlformats.org/officeDocument/2006/relationships/hyperlink" Target="https://www.mcmaster.com/4057K3/" TargetMode="External"/><Relationship Id="rId3" Type="http://schemas.openxmlformats.org/officeDocument/2006/relationships/hyperlink" Target="https://www.amazon.com/Permatex-81160-High-Temp-Silicone-Gasket/dp/B0002UEN1A/ref=zg_bs_15719581_sccl_2/145-3672795-4571569?th=1" TargetMode="External"/><Relationship Id="rId21" Type="http://schemas.openxmlformats.org/officeDocument/2006/relationships/hyperlink" Target="https://www.amazon.com/Pack-Coupler-Brass-Female-Fitting/dp/B082V8FJQJ?th=1" TargetMode="External"/><Relationship Id="rId7" Type="http://schemas.openxmlformats.org/officeDocument/2006/relationships/hyperlink" Target="https://www.omega.com/en-us/temperature-measurement/temperature-probes/probes-with-lead-wires/blmi/p/BLMI-304-J-18E-6" TargetMode="External"/><Relationship Id="rId12" Type="http://schemas.openxmlformats.org/officeDocument/2006/relationships/hyperlink" Target="https://www.twpinc.com/1-micron-1-layer-sintered-stainless-mesh" TargetMode="External"/><Relationship Id="rId17" Type="http://schemas.openxmlformats.org/officeDocument/2006/relationships/hyperlink" Target="https://www.thomassci.com/Equipment/Heaters/_/Heater-Element-Wire-Electrically-Insulated" TargetMode="External"/><Relationship Id="rId2" Type="http://schemas.openxmlformats.org/officeDocument/2006/relationships/hyperlink" Target="https://www.mcmaster.com/9225T361-9225T321/" TargetMode="External"/><Relationship Id="rId16" Type="http://schemas.openxmlformats.org/officeDocument/2006/relationships/hyperlink" Target="https://www.mcmaster.com/8574K321/" TargetMode="External"/><Relationship Id="rId20" Type="http://schemas.openxmlformats.org/officeDocument/2006/relationships/hyperlink" Target="https://www.mcmaster.com/90631A009/" TargetMode="External"/><Relationship Id="rId1" Type="http://schemas.openxmlformats.org/officeDocument/2006/relationships/hyperlink" Target="https://www.mcmaster.com/tape/rubber-sealing-tape/" TargetMode="External"/><Relationship Id="rId6" Type="http://schemas.openxmlformats.org/officeDocument/2006/relationships/hyperlink" Target="https://www.grainger.com/product/WINTERS-Low-Pressure-Gauge-For-Natural-491C64" TargetMode="External"/><Relationship Id="rId11" Type="http://schemas.openxmlformats.org/officeDocument/2006/relationships/hyperlink" Target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https://www.mcmaster.com/89895K757/" TargetMode="External"/><Relationship Id="rId15" Type="http://schemas.openxmlformats.org/officeDocument/2006/relationships/hyperlink" Target="https://www.mcmaster.com/4537K24/" TargetMode="External"/><Relationship Id="rId23" Type="http://schemas.openxmlformats.org/officeDocument/2006/relationships/hyperlink" Target="https://www.hgsind.com/product/thermocouple-compression-fittings-npt-thread?v=74" TargetMode="External"/><Relationship Id="rId10" Type="http://schemas.openxmlformats.org/officeDocument/2006/relationships/hyperlink" Target="https://www.nanochemazone.com/product/doped-graphitic-carbon-nitrides/" TargetMode="External"/><Relationship Id="rId19" Type="http://schemas.openxmlformats.org/officeDocument/2006/relationships/hyperlink" Target="https://www.mcmaster.com/90272A363/" TargetMode="External"/><Relationship Id="rId4" Type="http://schemas.openxmlformats.org/officeDocument/2006/relationships/hyperlink" Target="https://www.mcmaster.com/89535K12-89535K121/" TargetMode="External"/><Relationship Id="rId9" Type="http://schemas.openxmlformats.org/officeDocument/2006/relationships/hyperlink" Target="https://www.mcmaster.com/5779K175/" TargetMode="External"/><Relationship Id="rId14" Type="http://schemas.openxmlformats.org/officeDocument/2006/relationships/hyperlink" Target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TargetMode="External"/><Relationship Id="rId22" Type="http://schemas.openxmlformats.org/officeDocument/2006/relationships/hyperlink" Target="https://www.amazon.com/Ez-Flo-98615-Clear-Vinyl-Tubing/dp/B07Q1D14HF/ref=sr_1_8?crid=NXO1CWM8J9S1&amp;keywords=ptfe+tubing+1%2F4+in+od&amp;qid=1677532041&amp;sprefix=ptfe+tubing+1%2F4+in+od%2Caps%2C200&amp;sr=8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7B41-9740-40EA-B99E-79369D599667}">
  <dimension ref="A1:U67"/>
  <sheetViews>
    <sheetView tabSelected="1" topLeftCell="A13" zoomScaleNormal="100" workbookViewId="0">
      <selection sqref="A1:F49"/>
    </sheetView>
  </sheetViews>
  <sheetFormatPr defaultColWidth="11.42578125" defaultRowHeight="15" x14ac:dyDescent="0.25"/>
  <cols>
    <col min="1" max="1" width="15.85546875" bestFit="1" customWidth="1"/>
    <col min="2" max="2" width="40.140625" bestFit="1" customWidth="1"/>
    <col min="3" max="3" width="8.7109375" bestFit="1" customWidth="1"/>
    <col min="4" max="4" width="15.85546875" style="8" bestFit="1" customWidth="1"/>
    <col min="5" max="5" width="9.7109375" style="8" bestFit="1" customWidth="1"/>
    <col min="6" max="6" width="13.42578125" bestFit="1" customWidth="1"/>
    <col min="7" max="7" width="25.7109375" customWidth="1"/>
  </cols>
  <sheetData>
    <row r="1" spans="1:9" x14ac:dyDescent="0.25">
      <c r="A1" s="69" t="s">
        <v>0</v>
      </c>
      <c r="B1" s="70" t="s">
        <v>1</v>
      </c>
      <c r="C1" s="70" t="s">
        <v>2</v>
      </c>
      <c r="D1" s="71" t="s">
        <v>3</v>
      </c>
      <c r="E1" s="71" t="s">
        <v>4</v>
      </c>
      <c r="F1" s="70" t="s">
        <v>5</v>
      </c>
      <c r="G1" s="10" t="s">
        <v>6</v>
      </c>
      <c r="H1" t="s">
        <v>7</v>
      </c>
      <c r="I1" t="s">
        <v>8</v>
      </c>
    </row>
    <row r="2" spans="1:9" x14ac:dyDescent="0.25">
      <c r="A2" s="44" t="s">
        <v>9</v>
      </c>
      <c r="B2" s="45"/>
      <c r="C2" s="45"/>
      <c r="D2" s="46"/>
      <c r="E2" s="46"/>
      <c r="F2" s="47"/>
    </row>
    <row r="3" spans="1:9" x14ac:dyDescent="0.25">
      <c r="A3" s="48"/>
      <c r="B3" s="36" t="s">
        <v>10</v>
      </c>
      <c r="C3" s="36">
        <v>7</v>
      </c>
      <c r="D3" s="37">
        <v>12.2</v>
      </c>
      <c r="E3" s="37">
        <f>D3*C3</f>
        <v>85.399999999999991</v>
      </c>
      <c r="F3" s="49" t="s">
        <v>11</v>
      </c>
      <c r="G3" s="9" t="s">
        <v>12</v>
      </c>
      <c r="H3" t="s">
        <v>13</v>
      </c>
      <c r="I3" t="s">
        <v>13</v>
      </c>
    </row>
    <row r="4" spans="1:9" x14ac:dyDescent="0.25">
      <c r="A4" s="48"/>
      <c r="B4" s="36" t="s">
        <v>14</v>
      </c>
      <c r="C4" s="36">
        <v>1</v>
      </c>
      <c r="D4" s="37">
        <v>10.99</v>
      </c>
      <c r="E4" s="37">
        <f>C4*D4</f>
        <v>10.99</v>
      </c>
      <c r="F4" s="49" t="s">
        <v>15</v>
      </c>
      <c r="G4" s="9" t="s">
        <v>16</v>
      </c>
      <c r="H4" t="s">
        <v>13</v>
      </c>
      <c r="I4" t="s">
        <v>13</v>
      </c>
    </row>
    <row r="5" spans="1:9" x14ac:dyDescent="0.25">
      <c r="A5" s="48"/>
      <c r="B5" s="36" t="s">
        <v>17</v>
      </c>
      <c r="C5" s="36">
        <v>1</v>
      </c>
      <c r="D5" s="37">
        <v>18.37</v>
      </c>
      <c r="E5" s="37">
        <f>C5*D5</f>
        <v>18.37</v>
      </c>
      <c r="F5" s="49" t="s">
        <v>11</v>
      </c>
      <c r="G5" s="9" t="s">
        <v>18</v>
      </c>
      <c r="H5" t="s">
        <v>13</v>
      </c>
      <c r="I5" t="s">
        <v>13</v>
      </c>
    </row>
    <row r="6" spans="1:9" x14ac:dyDescent="0.25">
      <c r="A6" s="48"/>
      <c r="B6" s="36" t="s">
        <v>19</v>
      </c>
      <c r="C6" s="36">
        <v>2</v>
      </c>
      <c r="D6" s="37">
        <v>11</v>
      </c>
      <c r="E6" s="37">
        <f>C6*D6</f>
        <v>22</v>
      </c>
      <c r="F6" s="49" t="s">
        <v>11</v>
      </c>
      <c r="G6" s="9" t="s">
        <v>20</v>
      </c>
      <c r="H6" t="s">
        <v>13</v>
      </c>
      <c r="I6" t="s">
        <v>13</v>
      </c>
    </row>
    <row r="7" spans="1:9" x14ac:dyDescent="0.25">
      <c r="A7" s="48"/>
      <c r="B7" s="36" t="s">
        <v>21</v>
      </c>
      <c r="C7" s="36">
        <v>1</v>
      </c>
      <c r="D7" s="37">
        <v>11.32</v>
      </c>
      <c r="E7" s="37">
        <v>11.32</v>
      </c>
      <c r="F7" s="49" t="s">
        <v>11</v>
      </c>
      <c r="G7" s="9" t="s">
        <v>22</v>
      </c>
      <c r="H7" t="s">
        <v>13</v>
      </c>
      <c r="I7" t="s">
        <v>13</v>
      </c>
    </row>
    <row r="8" spans="1:9" x14ac:dyDescent="0.25">
      <c r="A8" s="48"/>
      <c r="B8" s="36" t="s">
        <v>23</v>
      </c>
      <c r="C8" s="36">
        <v>1</v>
      </c>
      <c r="D8" s="37">
        <v>4.5999999999999996</v>
      </c>
      <c r="E8" s="37">
        <v>4.5999999999999996</v>
      </c>
      <c r="F8" s="49" t="s">
        <v>11</v>
      </c>
      <c r="G8" s="9" t="s">
        <v>24</v>
      </c>
      <c r="H8" t="s">
        <v>13</v>
      </c>
      <c r="I8" t="s">
        <v>13</v>
      </c>
    </row>
    <row r="9" spans="1:9" x14ac:dyDescent="0.25">
      <c r="A9" s="48"/>
      <c r="B9" s="36" t="s">
        <v>25</v>
      </c>
      <c r="C9" s="36">
        <v>1</v>
      </c>
      <c r="D9" s="37">
        <v>6.49</v>
      </c>
      <c r="E9" s="37">
        <f>D9*C9</f>
        <v>6.49</v>
      </c>
      <c r="F9" s="49" t="s">
        <v>15</v>
      </c>
      <c r="G9" s="9" t="s">
        <v>26</v>
      </c>
      <c r="H9" t="s">
        <v>13</v>
      </c>
    </row>
    <row r="10" spans="1:9" x14ac:dyDescent="0.25">
      <c r="A10" s="48"/>
      <c r="B10" s="36" t="s">
        <v>27</v>
      </c>
      <c r="C10" s="36">
        <v>1</v>
      </c>
      <c r="D10" s="37">
        <v>141.99</v>
      </c>
      <c r="E10" s="37">
        <f>D10*C10</f>
        <v>141.99</v>
      </c>
      <c r="F10" s="49" t="s">
        <v>15</v>
      </c>
      <c r="G10" s="9" t="s">
        <v>28</v>
      </c>
      <c r="H10" t="s">
        <v>13</v>
      </c>
      <c r="I10" t="s">
        <v>13</v>
      </c>
    </row>
    <row r="11" spans="1:9" x14ac:dyDescent="0.25">
      <c r="A11" s="54"/>
      <c r="B11" s="39" t="s">
        <v>29</v>
      </c>
      <c r="C11" s="39">
        <v>1</v>
      </c>
      <c r="D11" s="57">
        <v>15.99</v>
      </c>
      <c r="E11" s="57">
        <f>D11*C11</f>
        <v>15.99</v>
      </c>
      <c r="F11" s="56" t="s">
        <v>15</v>
      </c>
      <c r="G11" s="9" t="s">
        <v>30</v>
      </c>
      <c r="H11" t="s">
        <v>13</v>
      </c>
    </row>
    <row r="12" spans="1:9" x14ac:dyDescent="0.25">
      <c r="A12" s="54"/>
      <c r="B12" s="39" t="s">
        <v>31</v>
      </c>
      <c r="C12" s="39">
        <v>1</v>
      </c>
      <c r="D12" s="57" t="s">
        <v>32</v>
      </c>
      <c r="E12" s="57">
        <v>0</v>
      </c>
      <c r="F12" s="56" t="s">
        <v>33</v>
      </c>
      <c r="G12" s="9"/>
    </row>
    <row r="13" spans="1:9" x14ac:dyDescent="0.25">
      <c r="A13" s="54"/>
      <c r="B13" s="39"/>
      <c r="C13" s="39"/>
      <c r="D13" s="55" t="s">
        <v>9</v>
      </c>
      <c r="E13" s="55">
        <f>SUM(E3:E12)</f>
        <v>317.14999999999998</v>
      </c>
      <c r="F13" s="56"/>
    </row>
    <row r="14" spans="1:9" x14ac:dyDescent="0.25">
      <c r="A14" s="44" t="s">
        <v>34</v>
      </c>
      <c r="B14" s="45"/>
      <c r="C14" s="45"/>
      <c r="D14" s="46"/>
      <c r="E14" s="46"/>
      <c r="F14" s="47"/>
    </row>
    <row r="15" spans="1:9" x14ac:dyDescent="0.25">
      <c r="A15" s="48"/>
      <c r="B15" s="36" t="s">
        <v>35</v>
      </c>
      <c r="C15" s="36">
        <v>1</v>
      </c>
      <c r="D15" s="37">
        <v>450</v>
      </c>
      <c r="E15" s="37">
        <v>450</v>
      </c>
      <c r="F15" s="49" t="s">
        <v>36</v>
      </c>
      <c r="G15" s="9" t="s">
        <v>37</v>
      </c>
      <c r="H15" t="s">
        <v>13</v>
      </c>
    </row>
    <row r="16" spans="1:9" x14ac:dyDescent="0.25">
      <c r="A16" s="48"/>
      <c r="B16" s="36" t="s">
        <v>38</v>
      </c>
      <c r="C16" s="36">
        <v>4</v>
      </c>
      <c r="D16" s="37">
        <v>10</v>
      </c>
      <c r="E16" s="37">
        <f>C16*D16</f>
        <v>40</v>
      </c>
      <c r="F16" s="49" t="s">
        <v>39</v>
      </c>
      <c r="G16" s="9" t="s">
        <v>40</v>
      </c>
      <c r="H16" t="s">
        <v>13</v>
      </c>
      <c r="I16" t="s">
        <v>13</v>
      </c>
    </row>
    <row r="17" spans="1:9" x14ac:dyDescent="0.25">
      <c r="A17" s="48"/>
      <c r="B17" s="36" t="s">
        <v>41</v>
      </c>
      <c r="C17" s="36">
        <v>1</v>
      </c>
      <c r="D17" s="37">
        <v>17.16</v>
      </c>
      <c r="E17" s="37">
        <f>D17*C17</f>
        <v>17.16</v>
      </c>
      <c r="F17" s="49" t="s">
        <v>11</v>
      </c>
      <c r="G17" s="9" t="s">
        <v>42</v>
      </c>
      <c r="H17" t="s">
        <v>13</v>
      </c>
      <c r="I17" t="s">
        <v>13</v>
      </c>
    </row>
    <row r="18" spans="1:9" x14ac:dyDescent="0.25">
      <c r="A18" s="48"/>
      <c r="B18" s="36" t="s">
        <v>43</v>
      </c>
      <c r="C18" s="36">
        <v>1</v>
      </c>
      <c r="D18" s="37">
        <v>4.99</v>
      </c>
      <c r="E18" s="37">
        <v>4.99</v>
      </c>
      <c r="F18" s="49" t="s">
        <v>44</v>
      </c>
      <c r="G18" s="9" t="s">
        <v>45</v>
      </c>
    </row>
    <row r="19" spans="1:9" x14ac:dyDescent="0.25">
      <c r="A19" s="54"/>
      <c r="B19" s="39"/>
      <c r="C19" s="39"/>
      <c r="D19" s="55" t="s">
        <v>34</v>
      </c>
      <c r="E19" s="55">
        <f>SUM(E15:E18)</f>
        <v>512.15</v>
      </c>
      <c r="F19" s="56"/>
    </row>
    <row r="20" spans="1:9" x14ac:dyDescent="0.25">
      <c r="A20" s="44" t="s">
        <v>46</v>
      </c>
      <c r="B20" s="45"/>
      <c r="C20" s="45"/>
      <c r="D20" s="46"/>
      <c r="E20" s="46"/>
      <c r="F20" s="47"/>
    </row>
    <row r="21" spans="1:9" x14ac:dyDescent="0.25">
      <c r="A21" s="48"/>
      <c r="B21" s="36" t="s">
        <v>47</v>
      </c>
      <c r="C21" s="36">
        <v>1</v>
      </c>
      <c r="D21" s="37">
        <v>7.39</v>
      </c>
      <c r="E21" s="37">
        <v>30</v>
      </c>
      <c r="F21" s="49" t="s">
        <v>15</v>
      </c>
      <c r="G21" s="67" t="s">
        <v>48</v>
      </c>
      <c r="H21" t="s">
        <v>13</v>
      </c>
    </row>
    <row r="22" spans="1:9" x14ac:dyDescent="0.25">
      <c r="A22" s="48"/>
      <c r="B22" s="36" t="s">
        <v>49</v>
      </c>
      <c r="C22" s="36">
        <v>1</v>
      </c>
      <c r="D22" s="37">
        <v>8.02</v>
      </c>
      <c r="E22" s="37">
        <f>D22*C22</f>
        <v>8.02</v>
      </c>
      <c r="F22" s="49" t="s">
        <v>11</v>
      </c>
      <c r="G22" s="67" t="s">
        <v>50</v>
      </c>
      <c r="H22" t="s">
        <v>13</v>
      </c>
    </row>
    <row r="23" spans="1:9" x14ac:dyDescent="0.25">
      <c r="A23" s="48"/>
      <c r="B23" s="36" t="s">
        <v>51</v>
      </c>
      <c r="C23" s="36">
        <v>1</v>
      </c>
      <c r="D23" s="37">
        <v>43.31</v>
      </c>
      <c r="E23" s="37">
        <f>D23*C23</f>
        <v>43.31</v>
      </c>
      <c r="F23" s="49" t="s">
        <v>11</v>
      </c>
      <c r="G23" s="9" t="s">
        <v>52</v>
      </c>
      <c r="H23" t="s">
        <v>13</v>
      </c>
      <c r="I23" t="s">
        <v>13</v>
      </c>
    </row>
    <row r="24" spans="1:9" x14ac:dyDescent="0.25">
      <c r="A24" s="54"/>
      <c r="B24" s="39"/>
      <c r="C24" s="39"/>
      <c r="D24" s="55" t="s">
        <v>46</v>
      </c>
      <c r="E24" s="55">
        <f>SUM(E21:E23)</f>
        <v>81.33</v>
      </c>
      <c r="F24" s="56"/>
    </row>
    <row r="25" spans="1:9" x14ac:dyDescent="0.25">
      <c r="A25" s="44" t="s">
        <v>53</v>
      </c>
      <c r="B25" s="45"/>
      <c r="C25" s="45"/>
      <c r="D25" s="46"/>
      <c r="E25" s="46"/>
      <c r="F25" s="47"/>
    </row>
    <row r="26" spans="1:9" x14ac:dyDescent="0.25">
      <c r="A26" s="48"/>
      <c r="B26" s="36" t="s">
        <v>54</v>
      </c>
      <c r="C26" s="36">
        <v>2</v>
      </c>
      <c r="D26" s="37">
        <v>21.61</v>
      </c>
      <c r="E26" s="37">
        <f>D26*C26</f>
        <v>43.22</v>
      </c>
      <c r="F26" s="49" t="s">
        <v>11</v>
      </c>
      <c r="G26" s="66" t="s">
        <v>55</v>
      </c>
      <c r="H26" t="s">
        <v>13</v>
      </c>
    </row>
    <row r="27" spans="1:9" x14ac:dyDescent="0.25">
      <c r="A27" s="48"/>
      <c r="B27" s="36" t="s">
        <v>56</v>
      </c>
      <c r="C27" s="36">
        <v>2</v>
      </c>
      <c r="D27" s="37">
        <v>10.5</v>
      </c>
      <c r="E27" s="37">
        <f t="shared" ref="E27:E31" si="0">D27*C27</f>
        <v>21</v>
      </c>
      <c r="F27" s="49" t="s">
        <v>11</v>
      </c>
      <c r="G27" s="66" t="s">
        <v>57</v>
      </c>
      <c r="H27" t="s">
        <v>13</v>
      </c>
    </row>
    <row r="28" spans="1:9" x14ac:dyDescent="0.25">
      <c r="A28" s="48"/>
      <c r="B28" s="36" t="s">
        <v>58</v>
      </c>
      <c r="C28" s="36">
        <v>2</v>
      </c>
      <c r="D28" s="37">
        <v>15.54</v>
      </c>
      <c r="E28" s="37">
        <f t="shared" si="0"/>
        <v>31.08</v>
      </c>
      <c r="F28" s="49" t="s">
        <v>11</v>
      </c>
      <c r="G28" s="66" t="s">
        <v>59</v>
      </c>
      <c r="H28" t="s">
        <v>13</v>
      </c>
    </row>
    <row r="29" spans="1:9" x14ac:dyDescent="0.25">
      <c r="A29" s="48"/>
      <c r="B29" s="36" t="s">
        <v>60</v>
      </c>
      <c r="C29" s="36">
        <v>2</v>
      </c>
      <c r="D29" s="37">
        <v>5.7</v>
      </c>
      <c r="E29" s="37">
        <f t="shared" si="0"/>
        <v>11.4</v>
      </c>
      <c r="F29" s="49" t="s">
        <v>11</v>
      </c>
      <c r="G29" s="66" t="s">
        <v>61</v>
      </c>
      <c r="H29" t="s">
        <v>13</v>
      </c>
    </row>
    <row r="30" spans="1:9" x14ac:dyDescent="0.25">
      <c r="A30" s="48"/>
      <c r="B30" s="36" t="s">
        <v>62</v>
      </c>
      <c r="C30" s="36">
        <v>2</v>
      </c>
      <c r="D30" s="37">
        <v>5.76</v>
      </c>
      <c r="E30" s="37">
        <f t="shared" si="0"/>
        <v>11.52</v>
      </c>
      <c r="F30" s="49" t="s">
        <v>11</v>
      </c>
      <c r="G30" s="66" t="s">
        <v>63</v>
      </c>
      <c r="H30" t="s">
        <v>13</v>
      </c>
    </row>
    <row r="31" spans="1:9" x14ac:dyDescent="0.25">
      <c r="A31" s="48"/>
      <c r="B31" s="36" t="s">
        <v>64</v>
      </c>
      <c r="C31" s="36">
        <v>2</v>
      </c>
      <c r="D31" s="37">
        <v>4.32</v>
      </c>
      <c r="E31" s="37">
        <f t="shared" si="0"/>
        <v>8.64</v>
      </c>
      <c r="F31" s="49" t="s">
        <v>65</v>
      </c>
      <c r="G31" s="66" t="s">
        <v>66</v>
      </c>
      <c r="H31" t="s">
        <v>13</v>
      </c>
    </row>
    <row r="32" spans="1:9" x14ac:dyDescent="0.25">
      <c r="A32" s="48"/>
      <c r="B32" s="36" t="s">
        <v>67</v>
      </c>
      <c r="C32" s="36">
        <v>2</v>
      </c>
      <c r="D32" s="37">
        <v>21.31</v>
      </c>
      <c r="E32" s="37">
        <f>D32*C32</f>
        <v>42.62</v>
      </c>
      <c r="F32" s="49" t="s">
        <v>11</v>
      </c>
      <c r="G32" s="9" t="s">
        <v>68</v>
      </c>
      <c r="H32" t="s">
        <v>13</v>
      </c>
      <c r="I32" t="s">
        <v>13</v>
      </c>
    </row>
    <row r="33" spans="1:21" x14ac:dyDescent="0.25">
      <c r="A33" s="48"/>
      <c r="B33" s="36" t="s">
        <v>69</v>
      </c>
      <c r="C33" s="36">
        <v>3</v>
      </c>
      <c r="D33" s="37">
        <v>7.49</v>
      </c>
      <c r="E33" s="37">
        <f>D33*C33</f>
        <v>22.47</v>
      </c>
      <c r="F33" s="49" t="s">
        <v>11</v>
      </c>
      <c r="G33" s="9" t="s">
        <v>70</v>
      </c>
      <c r="H33" t="s">
        <v>13</v>
      </c>
      <c r="I33" t="s">
        <v>13</v>
      </c>
      <c r="T33" t="s">
        <v>9</v>
      </c>
      <c r="U33" s="68">
        <v>367.15</v>
      </c>
    </row>
    <row r="34" spans="1:21" x14ac:dyDescent="0.25">
      <c r="A34" s="48"/>
      <c r="B34" s="36" t="s">
        <v>71</v>
      </c>
      <c r="C34" s="36">
        <v>2</v>
      </c>
      <c r="D34" s="37">
        <v>4.99</v>
      </c>
      <c r="E34" s="37">
        <f>D34*C34</f>
        <v>9.98</v>
      </c>
      <c r="F34" s="49" t="s">
        <v>15</v>
      </c>
      <c r="G34" s="9" t="s">
        <v>72</v>
      </c>
      <c r="H34" t="s">
        <v>13</v>
      </c>
      <c r="I34" t="s">
        <v>13</v>
      </c>
      <c r="T34" t="s">
        <v>34</v>
      </c>
      <c r="U34" s="68">
        <v>545.11</v>
      </c>
    </row>
    <row r="35" spans="1:21" x14ac:dyDescent="0.25">
      <c r="A35" s="48"/>
      <c r="B35" s="36" t="s">
        <v>73</v>
      </c>
      <c r="C35" s="36">
        <v>1</v>
      </c>
      <c r="D35" s="37">
        <v>7.5</v>
      </c>
      <c r="E35" s="37">
        <f>D35*C35</f>
        <v>7.5</v>
      </c>
      <c r="F35" s="49" t="s">
        <v>74</v>
      </c>
      <c r="G35" s="9" t="s">
        <v>75</v>
      </c>
      <c r="H35" t="s">
        <v>13</v>
      </c>
      <c r="I35" t="s">
        <v>13</v>
      </c>
      <c r="T35" t="s">
        <v>46</v>
      </c>
      <c r="U35" s="68">
        <v>99.72</v>
      </c>
    </row>
    <row r="36" spans="1:21" x14ac:dyDescent="0.25">
      <c r="A36" s="48"/>
      <c r="B36" s="36" t="s">
        <v>76</v>
      </c>
      <c r="C36" s="36">
        <v>1</v>
      </c>
      <c r="D36" s="37">
        <v>20</v>
      </c>
      <c r="E36" s="37">
        <v>20</v>
      </c>
      <c r="F36" s="49"/>
      <c r="T36" t="s">
        <v>53</v>
      </c>
      <c r="U36" s="68">
        <v>269.43</v>
      </c>
    </row>
    <row r="37" spans="1:21" x14ac:dyDescent="0.25">
      <c r="A37" s="54"/>
      <c r="B37" s="39"/>
      <c r="C37" s="39"/>
      <c r="D37" s="55" t="s">
        <v>53</v>
      </c>
      <c r="E37" s="55">
        <f>SUM(E26:E36)</f>
        <v>229.42999999999998</v>
      </c>
      <c r="F37" s="56"/>
      <c r="T37" t="s">
        <v>77</v>
      </c>
      <c r="U37" s="68">
        <v>54.23</v>
      </c>
    </row>
    <row r="38" spans="1:21" x14ac:dyDescent="0.25">
      <c r="A38" s="44" t="s">
        <v>77</v>
      </c>
      <c r="B38" s="45"/>
      <c r="C38" s="45"/>
      <c r="D38" s="46"/>
      <c r="E38" s="46"/>
      <c r="F38" s="47"/>
      <c r="T38" t="s">
        <v>78</v>
      </c>
      <c r="U38" s="68">
        <v>159.43</v>
      </c>
    </row>
    <row r="39" spans="1:21" x14ac:dyDescent="0.25">
      <c r="A39" s="48"/>
      <c r="B39" s="36" t="s">
        <v>79</v>
      </c>
      <c r="C39" s="36">
        <v>1</v>
      </c>
      <c r="D39" s="37">
        <v>3.48</v>
      </c>
      <c r="E39" s="37">
        <v>3.48</v>
      </c>
      <c r="F39" s="49" t="s">
        <v>15</v>
      </c>
      <c r="G39" s="9" t="s">
        <v>80</v>
      </c>
      <c r="H39" t="s">
        <v>13</v>
      </c>
      <c r="I39" t="s">
        <v>13</v>
      </c>
    </row>
    <row r="40" spans="1:21" x14ac:dyDescent="0.25">
      <c r="A40" s="48"/>
      <c r="B40" s="36" t="s">
        <v>81</v>
      </c>
      <c r="C40" s="36">
        <v>1</v>
      </c>
      <c r="D40" s="37">
        <v>35.75</v>
      </c>
      <c r="E40" s="37">
        <f>D40*C40</f>
        <v>35.75</v>
      </c>
      <c r="F40" s="49" t="s">
        <v>11</v>
      </c>
      <c r="G40" s="9" t="s">
        <v>82</v>
      </c>
      <c r="H40" t="s">
        <v>13</v>
      </c>
      <c r="I40" t="s">
        <v>13</v>
      </c>
    </row>
    <row r="41" spans="1:21" x14ac:dyDescent="0.25">
      <c r="A41" s="54"/>
      <c r="B41" s="39"/>
      <c r="C41" s="39"/>
      <c r="D41" s="55" t="s">
        <v>77</v>
      </c>
      <c r="E41" s="55">
        <f>SUM(E39:E40)</f>
        <v>39.229999999999997</v>
      </c>
      <c r="F41" s="56"/>
    </row>
    <row r="42" spans="1:21" x14ac:dyDescent="0.25">
      <c r="A42" s="44" t="s">
        <v>78</v>
      </c>
      <c r="B42" s="45"/>
      <c r="C42" s="45"/>
      <c r="D42" s="46"/>
      <c r="E42" s="46"/>
      <c r="F42" s="47"/>
    </row>
    <row r="43" spans="1:21" x14ac:dyDescent="0.25">
      <c r="A43" s="48"/>
      <c r="B43" s="36" t="s">
        <v>83</v>
      </c>
      <c r="C43" s="36">
        <v>2</v>
      </c>
      <c r="D43" s="37">
        <v>51.7</v>
      </c>
      <c r="E43" s="37">
        <f>C43*D43</f>
        <v>103.4</v>
      </c>
      <c r="F43" s="49" t="s">
        <v>84</v>
      </c>
      <c r="G43" s="9" t="s">
        <v>85</v>
      </c>
      <c r="H43" t="s">
        <v>13</v>
      </c>
      <c r="I43" t="s">
        <v>13</v>
      </c>
    </row>
    <row r="44" spans="1:21" x14ac:dyDescent="0.25">
      <c r="A44" s="48"/>
      <c r="B44" s="36" t="s">
        <v>86</v>
      </c>
      <c r="C44" s="36">
        <v>1</v>
      </c>
      <c r="D44" s="37" t="s">
        <v>87</v>
      </c>
      <c r="E44" s="37">
        <v>0</v>
      </c>
      <c r="F44" s="49" t="s">
        <v>88</v>
      </c>
    </row>
    <row r="45" spans="1:21" x14ac:dyDescent="0.25">
      <c r="A45" s="48"/>
      <c r="B45" s="36" t="s">
        <v>89</v>
      </c>
      <c r="C45" s="36">
        <v>1</v>
      </c>
      <c r="D45" s="37" t="s">
        <v>87</v>
      </c>
      <c r="E45" s="37">
        <v>0</v>
      </c>
      <c r="F45" s="49" t="s">
        <v>90</v>
      </c>
      <c r="G45" s="9" t="s">
        <v>91</v>
      </c>
      <c r="I45" t="s">
        <v>13</v>
      </c>
    </row>
    <row r="46" spans="1:21" x14ac:dyDescent="0.25">
      <c r="A46" s="54"/>
      <c r="B46" s="39" t="s">
        <v>92</v>
      </c>
      <c r="C46" s="39">
        <v>2</v>
      </c>
      <c r="D46" s="57" t="s">
        <v>87</v>
      </c>
      <c r="E46" s="57">
        <v>0</v>
      </c>
      <c r="F46" s="56" t="s">
        <v>90</v>
      </c>
      <c r="G46" s="9"/>
    </row>
    <row r="47" spans="1:21" x14ac:dyDescent="0.25">
      <c r="A47" s="50"/>
      <c r="B47" s="51"/>
      <c r="C47" s="51"/>
      <c r="D47" s="52" t="s">
        <v>78</v>
      </c>
      <c r="E47" s="52">
        <f>SUM(E43:E46)</f>
        <v>103.4</v>
      </c>
      <c r="F47" s="53"/>
    </row>
    <row r="48" spans="1:21" x14ac:dyDescent="0.25">
      <c r="A48" s="42"/>
      <c r="B48" s="42"/>
      <c r="C48" s="42"/>
      <c r="D48" s="43"/>
      <c r="E48" s="43"/>
      <c r="F48" s="42"/>
    </row>
    <row r="49" spans="1:6" x14ac:dyDescent="0.25">
      <c r="A49" s="39"/>
      <c r="B49" s="39"/>
      <c r="C49" s="39"/>
      <c r="D49" s="72" t="s">
        <v>93</v>
      </c>
      <c r="E49" s="55">
        <f>SUM(E47,E41,E37,E24,E19,E13)</f>
        <v>1282.69</v>
      </c>
      <c r="F49" s="39"/>
    </row>
    <row r="58" spans="1:6" x14ac:dyDescent="0.25">
      <c r="E58" s="8">
        <v>217.3</v>
      </c>
    </row>
    <row r="59" spans="1:6" x14ac:dyDescent="0.25">
      <c r="E59" s="8">
        <v>956.89</v>
      </c>
    </row>
    <row r="60" spans="1:6" x14ac:dyDescent="0.25">
      <c r="E60" s="8">
        <v>46.85</v>
      </c>
    </row>
    <row r="65" spans="2:2" x14ac:dyDescent="0.25">
      <c r="B65">
        <v>45.01</v>
      </c>
    </row>
    <row r="66" spans="2:2" x14ac:dyDescent="0.25">
      <c r="B66">
        <v>1146.73</v>
      </c>
    </row>
    <row r="67" spans="2:2" x14ac:dyDescent="0.25">
      <c r="B67">
        <v>227.79</v>
      </c>
    </row>
  </sheetData>
  <hyperlinks>
    <hyperlink ref="G5" r:id="rId1" xr:uid="{6E8281F3-A3E1-47EB-B201-17E42AA27159}"/>
    <hyperlink ref="G6" r:id="rId2" xr:uid="{B889578A-EE70-4FA8-B44A-AF0DF5161F71}"/>
    <hyperlink ref="G9" r:id="rId3" xr:uid="{D47B4581-362C-4ACB-9AC5-731D3F36810B}"/>
    <hyperlink ref="G17" r:id="rId4" xr:uid="{6FEAC1E1-B8F3-4009-915E-B369A1BA1593}"/>
    <hyperlink ref="G40" r:id="rId5" xr:uid="{DF2EE1A2-9BFC-4938-B81A-8B2AAD94378B}"/>
    <hyperlink ref="G43" r:id="rId6" xr:uid="{4C12CB12-3AD9-4E73-A4A7-91DE515C69B2}"/>
    <hyperlink ref="G45" r:id="rId7" xr:uid="{AF912EDF-C605-476F-9688-C0ACF609DA7A}"/>
    <hyperlink ref="G32" r:id="rId8" xr:uid="{16FECDBD-C943-4E63-9DAC-466C53B2A635}"/>
    <hyperlink ref="G33" r:id="rId9" xr:uid="{80D3FDAE-605F-4588-AD90-495ADD6A0E3C}"/>
    <hyperlink ref="G15" r:id="rId10" xr:uid="{25BB7C9A-C77A-4D23-9636-A6E8B49C51A8}"/>
    <hyperlink ref="G10" r:id="rId11" display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xr:uid="{5DD3DA20-831E-4C58-8F68-A53E56B340E3}"/>
    <hyperlink ref="G16" r:id="rId12" xr:uid="{64E60569-E226-4F8B-976C-9C1A93C7598B}"/>
    <hyperlink ref="G18" r:id="rId13" display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xr:uid="{11293D85-7911-4039-B0DB-1A06670D05D7}"/>
    <hyperlink ref="G11" r:id="rId14" display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xr:uid="{68A88C4A-F7AB-4BE8-BC07-E3B98B9258C2}"/>
    <hyperlink ref="G3" r:id="rId15" xr:uid="{EA2F50C9-3BEF-440F-B5A2-29BD7F1778E8}"/>
    <hyperlink ref="G23" r:id="rId16" xr:uid="{9A47343A-68BF-4795-9825-3040F622039C}"/>
    <hyperlink ref="G7" r:id="rId17" xr:uid="{C72C18A8-6522-4B76-9ECA-A3D332B78704}"/>
    <hyperlink ref="G8" r:id="rId18" xr:uid="{60EAD7B0-34FE-4F5D-B678-A8C0710BA946}"/>
    <hyperlink ref="G34" r:id="rId19" xr:uid="{2776A25A-9CD1-4A11-BBB8-EAA9B7606091}"/>
    <hyperlink ref="G39" r:id="rId20" xr:uid="{8E67962E-2FF9-462D-BDE5-3201149751B3}"/>
    <hyperlink ref="G35" r:id="rId21" xr:uid="{1E3A18C2-D775-448A-B339-10818AC04D1E}"/>
    <hyperlink ref="G22" r:id="rId22" xr:uid="{3C43F327-5C0B-48FB-B2EE-F5B8BEDD0A1C}"/>
    <hyperlink ref="G21" r:id="rId23" xr:uid="{F5FB55DA-CD94-4E59-AB6E-1926BBF2EFE5}"/>
  </hyperlinks>
  <pageMargins left="0.7" right="0.7" top="0.75" bottom="0.75" header="0.3" footer="0.3"/>
  <drawing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3964-5B8D-4496-88C9-DFA4AC0BF1F1}">
  <dimension ref="A1:U67"/>
  <sheetViews>
    <sheetView zoomScaleNormal="100" workbookViewId="0">
      <selection activeCell="T51" sqref="T51"/>
    </sheetView>
  </sheetViews>
  <sheetFormatPr defaultColWidth="11.42578125" defaultRowHeight="15" x14ac:dyDescent="0.25"/>
  <cols>
    <col min="1" max="1" width="16.28515625" bestFit="1" customWidth="1"/>
    <col min="2" max="2" width="40.140625" bestFit="1" customWidth="1"/>
    <col min="3" max="3" width="7.85546875" bestFit="1" customWidth="1"/>
    <col min="4" max="4" width="21.5703125" style="8" bestFit="1" customWidth="1"/>
    <col min="5" max="5" width="10" style="8" bestFit="1" customWidth="1"/>
    <col min="6" max="6" width="16.42578125" bestFit="1" customWidth="1"/>
    <col min="7" max="7" width="25.7109375" customWidth="1"/>
  </cols>
  <sheetData>
    <row r="1" spans="1:9" x14ac:dyDescent="0.25">
      <c r="A1" s="39"/>
      <c r="B1" s="40" t="s">
        <v>1</v>
      </c>
      <c r="C1" s="40" t="s">
        <v>2</v>
      </c>
      <c r="D1" s="41" t="s">
        <v>3</v>
      </c>
      <c r="E1" s="41" t="s">
        <v>4</v>
      </c>
      <c r="F1" s="40" t="s">
        <v>5</v>
      </c>
      <c r="G1" s="10" t="s">
        <v>6</v>
      </c>
      <c r="H1" t="s">
        <v>7</v>
      </c>
      <c r="I1" t="s">
        <v>8</v>
      </c>
    </row>
    <row r="2" spans="1:9" x14ac:dyDescent="0.25">
      <c r="A2" s="44" t="s">
        <v>9</v>
      </c>
      <c r="B2" s="45"/>
      <c r="C2" s="45"/>
      <c r="D2" s="46"/>
      <c r="E2" s="46"/>
      <c r="F2" s="47"/>
    </row>
    <row r="3" spans="1:9" x14ac:dyDescent="0.25">
      <c r="A3" s="48"/>
      <c r="B3" s="59" t="s">
        <v>10</v>
      </c>
      <c r="C3" s="36">
        <v>7</v>
      </c>
      <c r="D3" s="37">
        <v>12.2</v>
      </c>
      <c r="E3" s="37">
        <f>D3*C3</f>
        <v>85.399999999999991</v>
      </c>
      <c r="F3" s="49" t="s">
        <v>11</v>
      </c>
      <c r="G3" s="9" t="s">
        <v>12</v>
      </c>
      <c r="H3" t="s">
        <v>13</v>
      </c>
      <c r="I3" t="s">
        <v>13</v>
      </c>
    </row>
    <row r="4" spans="1:9" x14ac:dyDescent="0.25">
      <c r="A4" s="48"/>
      <c r="B4" s="60" t="s">
        <v>14</v>
      </c>
      <c r="C4" s="36">
        <v>1</v>
      </c>
      <c r="D4" s="37">
        <v>10.99</v>
      </c>
      <c r="E4" s="37">
        <f>C4*D4</f>
        <v>10.99</v>
      </c>
      <c r="F4" s="49" t="s">
        <v>15</v>
      </c>
      <c r="G4" s="9" t="s">
        <v>16</v>
      </c>
      <c r="H4" t="s">
        <v>13</v>
      </c>
      <c r="I4" t="s">
        <v>13</v>
      </c>
    </row>
    <row r="5" spans="1:9" x14ac:dyDescent="0.25">
      <c r="A5" s="48"/>
      <c r="B5" s="59" t="s">
        <v>17</v>
      </c>
      <c r="C5" s="36">
        <v>1</v>
      </c>
      <c r="D5" s="37">
        <v>18.37</v>
      </c>
      <c r="E5" s="37">
        <f>C5*D5</f>
        <v>18.37</v>
      </c>
      <c r="F5" s="49" t="s">
        <v>11</v>
      </c>
      <c r="G5" s="9" t="s">
        <v>18</v>
      </c>
      <c r="H5" t="s">
        <v>13</v>
      </c>
      <c r="I5" t="s">
        <v>13</v>
      </c>
    </row>
    <row r="6" spans="1:9" x14ac:dyDescent="0.25">
      <c r="A6" s="48"/>
      <c r="B6" s="61" t="s">
        <v>19</v>
      </c>
      <c r="C6" s="36">
        <v>2</v>
      </c>
      <c r="D6" s="37">
        <v>11</v>
      </c>
      <c r="E6" s="37">
        <f>C6*D6</f>
        <v>22</v>
      </c>
      <c r="F6" s="49" t="s">
        <v>11</v>
      </c>
      <c r="G6" s="9" t="s">
        <v>20</v>
      </c>
      <c r="H6" t="s">
        <v>13</v>
      </c>
      <c r="I6" t="s">
        <v>13</v>
      </c>
    </row>
    <row r="7" spans="1:9" x14ac:dyDescent="0.25">
      <c r="A7" s="48"/>
      <c r="B7" s="59" t="s">
        <v>21</v>
      </c>
      <c r="C7" s="36">
        <v>1</v>
      </c>
      <c r="D7" s="37">
        <v>11.32</v>
      </c>
      <c r="E7" s="37">
        <v>11.32</v>
      </c>
      <c r="F7" s="49" t="s">
        <v>11</v>
      </c>
      <c r="G7" s="9" t="s">
        <v>22</v>
      </c>
      <c r="H7" t="s">
        <v>13</v>
      </c>
      <c r="I7" t="s">
        <v>13</v>
      </c>
    </row>
    <row r="8" spans="1:9" x14ac:dyDescent="0.25">
      <c r="A8" s="48"/>
      <c r="B8" s="59" t="s">
        <v>23</v>
      </c>
      <c r="C8" s="36">
        <v>1</v>
      </c>
      <c r="D8" s="37">
        <v>4.5999999999999996</v>
      </c>
      <c r="E8" s="37">
        <v>4.5999999999999996</v>
      </c>
      <c r="F8" s="49" t="s">
        <v>11</v>
      </c>
      <c r="G8" s="9" t="s">
        <v>24</v>
      </c>
      <c r="H8" t="s">
        <v>13</v>
      </c>
      <c r="I8" t="s">
        <v>13</v>
      </c>
    </row>
    <row r="9" spans="1:9" x14ac:dyDescent="0.25">
      <c r="A9" s="48"/>
      <c r="B9" s="59" t="s">
        <v>25</v>
      </c>
      <c r="C9" s="36">
        <v>1</v>
      </c>
      <c r="D9" s="37">
        <v>6.49</v>
      </c>
      <c r="E9" s="37">
        <f>D9*C9</f>
        <v>6.49</v>
      </c>
      <c r="F9" s="49" t="s">
        <v>15</v>
      </c>
      <c r="G9" s="9" t="s">
        <v>26</v>
      </c>
      <c r="H9" t="s">
        <v>13</v>
      </c>
    </row>
    <row r="10" spans="1:9" x14ac:dyDescent="0.25">
      <c r="A10" s="48"/>
      <c r="B10" s="59" t="s">
        <v>27</v>
      </c>
      <c r="C10" s="36">
        <v>1</v>
      </c>
      <c r="D10" s="37">
        <v>141.99</v>
      </c>
      <c r="E10" s="37">
        <f>D10*C10</f>
        <v>141.99</v>
      </c>
      <c r="F10" s="49" t="s">
        <v>15</v>
      </c>
      <c r="G10" s="9" t="s">
        <v>28</v>
      </c>
      <c r="H10" t="s">
        <v>13</v>
      </c>
      <c r="I10" t="s">
        <v>13</v>
      </c>
    </row>
    <row r="11" spans="1:9" x14ac:dyDescent="0.25">
      <c r="A11" s="54"/>
      <c r="B11" s="62" t="s">
        <v>29</v>
      </c>
      <c r="C11" s="39">
        <v>1</v>
      </c>
      <c r="D11" s="57">
        <v>15.99</v>
      </c>
      <c r="E11" s="57">
        <f>D11*C11</f>
        <v>15.99</v>
      </c>
      <c r="F11" s="56" t="s">
        <v>15</v>
      </c>
      <c r="G11" s="9" t="s">
        <v>30</v>
      </c>
      <c r="H11" t="s">
        <v>13</v>
      </c>
    </row>
    <row r="12" spans="1:9" x14ac:dyDescent="0.25">
      <c r="A12" s="54"/>
      <c r="B12" s="63" t="s">
        <v>31</v>
      </c>
      <c r="C12" s="39">
        <v>1</v>
      </c>
      <c r="D12" s="57" t="s">
        <v>32</v>
      </c>
      <c r="E12" s="57">
        <v>30</v>
      </c>
      <c r="F12" s="56" t="s">
        <v>33</v>
      </c>
      <c r="G12" s="9"/>
    </row>
    <row r="13" spans="1:9" x14ac:dyDescent="0.25">
      <c r="A13" s="54"/>
      <c r="B13" s="39"/>
      <c r="C13" s="39"/>
      <c r="D13" s="55" t="s">
        <v>9</v>
      </c>
      <c r="E13" s="55">
        <f>SUM(E3:E12)</f>
        <v>347.15</v>
      </c>
      <c r="F13" s="56"/>
    </row>
    <row r="14" spans="1:9" x14ac:dyDescent="0.25">
      <c r="A14" s="44" t="s">
        <v>34</v>
      </c>
      <c r="B14" s="45"/>
      <c r="C14" s="45"/>
      <c r="D14" s="46"/>
      <c r="E14" s="46"/>
      <c r="F14" s="47"/>
    </row>
    <row r="15" spans="1:9" x14ac:dyDescent="0.25">
      <c r="A15" s="48"/>
      <c r="B15" s="59" t="s">
        <v>35</v>
      </c>
      <c r="C15" s="36">
        <v>1</v>
      </c>
      <c r="D15" s="37">
        <v>450</v>
      </c>
      <c r="E15" s="37">
        <v>430</v>
      </c>
      <c r="F15" s="49" t="s">
        <v>36</v>
      </c>
      <c r="G15" s="9" t="s">
        <v>37</v>
      </c>
      <c r="H15" t="s">
        <v>13</v>
      </c>
    </row>
    <row r="16" spans="1:9" x14ac:dyDescent="0.25">
      <c r="A16" s="48"/>
      <c r="B16" s="59" t="s">
        <v>38</v>
      </c>
      <c r="C16" s="36">
        <v>4</v>
      </c>
      <c r="D16" s="37">
        <v>10</v>
      </c>
      <c r="E16" s="37">
        <f>C16*D16</f>
        <v>40</v>
      </c>
      <c r="F16" s="49" t="s">
        <v>39</v>
      </c>
      <c r="G16" s="9" t="s">
        <v>40</v>
      </c>
      <c r="H16" t="s">
        <v>13</v>
      </c>
      <c r="I16" t="s">
        <v>13</v>
      </c>
    </row>
    <row r="17" spans="1:9" x14ac:dyDescent="0.25">
      <c r="A17" s="48"/>
      <c r="B17" s="59" t="s">
        <v>41</v>
      </c>
      <c r="C17" s="36">
        <v>1</v>
      </c>
      <c r="D17" s="37">
        <v>17.16</v>
      </c>
      <c r="E17" s="37">
        <f>D17*C17</f>
        <v>17.16</v>
      </c>
      <c r="F17" s="49" t="s">
        <v>11</v>
      </c>
      <c r="G17" s="9" t="s">
        <v>42</v>
      </c>
      <c r="H17" t="s">
        <v>13</v>
      </c>
      <c r="I17" t="s">
        <v>13</v>
      </c>
    </row>
    <row r="18" spans="1:9" x14ac:dyDescent="0.25">
      <c r="A18" s="48"/>
      <c r="B18" s="36" t="s">
        <v>43</v>
      </c>
      <c r="C18" s="36">
        <v>1</v>
      </c>
      <c r="D18" s="37">
        <v>4.99</v>
      </c>
      <c r="E18" s="37">
        <v>30</v>
      </c>
      <c r="F18" s="49" t="s">
        <v>44</v>
      </c>
      <c r="G18" s="9" t="s">
        <v>45</v>
      </c>
    </row>
    <row r="19" spans="1:9" x14ac:dyDescent="0.25">
      <c r="A19" s="54"/>
      <c r="B19" s="39"/>
      <c r="C19" s="39"/>
      <c r="D19" s="55" t="s">
        <v>34</v>
      </c>
      <c r="E19" s="55">
        <f>SUM(E15:E18)</f>
        <v>517.16000000000008</v>
      </c>
      <c r="F19" s="56"/>
    </row>
    <row r="20" spans="1:9" x14ac:dyDescent="0.25">
      <c r="A20" s="44" t="s">
        <v>46</v>
      </c>
      <c r="B20" s="45"/>
      <c r="C20" s="45"/>
      <c r="D20" s="46"/>
      <c r="E20" s="46"/>
      <c r="F20" s="47"/>
    </row>
    <row r="21" spans="1:9" x14ac:dyDescent="0.25">
      <c r="A21" s="48"/>
      <c r="B21" s="59" t="s">
        <v>47</v>
      </c>
      <c r="C21" s="36">
        <v>1</v>
      </c>
      <c r="D21" s="37">
        <v>7.39</v>
      </c>
      <c r="E21" s="37">
        <v>30</v>
      </c>
      <c r="F21" s="49" t="s">
        <v>15</v>
      </c>
      <c r="G21" s="67" t="s">
        <v>48</v>
      </c>
      <c r="H21" t="s">
        <v>13</v>
      </c>
    </row>
    <row r="22" spans="1:9" x14ac:dyDescent="0.25">
      <c r="A22" s="48"/>
      <c r="B22" s="59" t="s">
        <v>49</v>
      </c>
      <c r="C22" s="36">
        <v>1</v>
      </c>
      <c r="D22" s="37">
        <v>8.02</v>
      </c>
      <c r="E22" s="37">
        <f>D22*C22</f>
        <v>8.02</v>
      </c>
      <c r="F22" s="49" t="s">
        <v>11</v>
      </c>
      <c r="G22" s="67" t="s">
        <v>50</v>
      </c>
      <c r="H22" t="s">
        <v>13</v>
      </c>
    </row>
    <row r="23" spans="1:9" x14ac:dyDescent="0.25">
      <c r="A23" s="48"/>
      <c r="B23" s="59" t="s">
        <v>51</v>
      </c>
      <c r="C23" s="36">
        <v>1</v>
      </c>
      <c r="D23" s="37">
        <v>43.31</v>
      </c>
      <c r="E23" s="37">
        <f>D23*C23</f>
        <v>43.31</v>
      </c>
      <c r="F23" s="49" t="s">
        <v>11</v>
      </c>
      <c r="G23" s="9" t="s">
        <v>52</v>
      </c>
      <c r="H23" t="s">
        <v>13</v>
      </c>
      <c r="I23" t="s">
        <v>13</v>
      </c>
    </row>
    <row r="24" spans="1:9" x14ac:dyDescent="0.25">
      <c r="A24" s="54"/>
      <c r="B24" s="39"/>
      <c r="C24" s="39"/>
      <c r="D24" s="55" t="s">
        <v>46</v>
      </c>
      <c r="E24" s="55">
        <f>SUM(E21:E23)</f>
        <v>81.33</v>
      </c>
      <c r="F24" s="56"/>
    </row>
    <row r="25" spans="1:9" x14ac:dyDescent="0.25">
      <c r="A25" s="44" t="s">
        <v>53</v>
      </c>
      <c r="B25" s="45"/>
      <c r="C25" s="45"/>
      <c r="D25" s="46"/>
      <c r="E25" s="46"/>
      <c r="F25" s="47"/>
    </row>
    <row r="26" spans="1:9" x14ac:dyDescent="0.25">
      <c r="A26" s="48"/>
      <c r="B26" s="59" t="s">
        <v>54</v>
      </c>
      <c r="C26" s="36">
        <v>2</v>
      </c>
      <c r="D26" s="37">
        <v>21.61</v>
      </c>
      <c r="E26" s="37">
        <f>D26*C26</f>
        <v>43.22</v>
      </c>
      <c r="F26" s="49" t="s">
        <v>11</v>
      </c>
      <c r="G26" s="66" t="s">
        <v>55</v>
      </c>
      <c r="H26" t="s">
        <v>13</v>
      </c>
    </row>
    <row r="27" spans="1:9" x14ac:dyDescent="0.25">
      <c r="A27" s="48"/>
      <c r="B27" s="59" t="s">
        <v>56</v>
      </c>
      <c r="C27" s="36">
        <v>2</v>
      </c>
      <c r="D27" s="37">
        <v>10.5</v>
      </c>
      <c r="E27" s="37">
        <f t="shared" ref="E27:E31" si="0">D27*C27</f>
        <v>21</v>
      </c>
      <c r="F27" s="49" t="s">
        <v>11</v>
      </c>
      <c r="G27" s="66" t="s">
        <v>57</v>
      </c>
      <c r="H27" t="s">
        <v>13</v>
      </c>
    </row>
    <row r="28" spans="1:9" x14ac:dyDescent="0.25">
      <c r="A28" s="48"/>
      <c r="B28" s="59" t="s">
        <v>58</v>
      </c>
      <c r="C28" s="36">
        <v>2</v>
      </c>
      <c r="D28" s="37">
        <v>15.54</v>
      </c>
      <c r="E28" s="37">
        <f t="shared" si="0"/>
        <v>31.08</v>
      </c>
      <c r="F28" s="49" t="s">
        <v>11</v>
      </c>
      <c r="G28" s="66" t="s">
        <v>59</v>
      </c>
      <c r="H28" t="s">
        <v>13</v>
      </c>
    </row>
    <row r="29" spans="1:9" x14ac:dyDescent="0.25">
      <c r="A29" s="48"/>
      <c r="B29" s="59" t="s">
        <v>60</v>
      </c>
      <c r="C29" s="36">
        <v>2</v>
      </c>
      <c r="D29" s="37">
        <v>5.7</v>
      </c>
      <c r="E29" s="37">
        <f t="shared" si="0"/>
        <v>11.4</v>
      </c>
      <c r="F29" s="49" t="s">
        <v>11</v>
      </c>
      <c r="G29" s="66" t="s">
        <v>61</v>
      </c>
      <c r="H29" t="s">
        <v>13</v>
      </c>
    </row>
    <row r="30" spans="1:9" x14ac:dyDescent="0.25">
      <c r="A30" s="48"/>
      <c r="B30" s="59" t="s">
        <v>62</v>
      </c>
      <c r="C30" s="36">
        <v>2</v>
      </c>
      <c r="D30" s="37">
        <v>5.76</v>
      </c>
      <c r="E30" s="37">
        <f t="shared" si="0"/>
        <v>11.52</v>
      </c>
      <c r="F30" s="49" t="s">
        <v>11</v>
      </c>
      <c r="G30" s="66" t="s">
        <v>63</v>
      </c>
      <c r="H30" t="s">
        <v>13</v>
      </c>
    </row>
    <row r="31" spans="1:9" x14ac:dyDescent="0.25">
      <c r="A31" s="48"/>
      <c r="B31" s="59" t="s">
        <v>64</v>
      </c>
      <c r="C31" s="36">
        <v>2</v>
      </c>
      <c r="D31" s="37">
        <v>4.32</v>
      </c>
      <c r="E31" s="37">
        <f t="shared" si="0"/>
        <v>8.64</v>
      </c>
      <c r="F31" s="49" t="s">
        <v>65</v>
      </c>
      <c r="G31" s="66" t="s">
        <v>66</v>
      </c>
      <c r="H31" t="s">
        <v>13</v>
      </c>
    </row>
    <row r="32" spans="1:9" x14ac:dyDescent="0.25">
      <c r="A32" s="48"/>
      <c r="B32" s="59" t="s">
        <v>67</v>
      </c>
      <c r="C32" s="36">
        <v>2</v>
      </c>
      <c r="D32" s="37">
        <v>21.31</v>
      </c>
      <c r="E32" s="37">
        <f>D32*C32</f>
        <v>42.62</v>
      </c>
      <c r="F32" s="49" t="s">
        <v>11</v>
      </c>
      <c r="G32" s="9" t="s">
        <v>68</v>
      </c>
      <c r="H32" t="s">
        <v>13</v>
      </c>
      <c r="I32" t="s">
        <v>13</v>
      </c>
    </row>
    <row r="33" spans="1:21" x14ac:dyDescent="0.25">
      <c r="A33" s="48"/>
      <c r="B33" s="59" t="s">
        <v>69</v>
      </c>
      <c r="C33" s="36">
        <v>3</v>
      </c>
      <c r="D33" s="37">
        <v>7.49</v>
      </c>
      <c r="E33" s="37">
        <f>D33*C33</f>
        <v>22.47</v>
      </c>
      <c r="F33" s="49" t="s">
        <v>11</v>
      </c>
      <c r="G33" s="9" t="s">
        <v>70</v>
      </c>
      <c r="H33" t="s">
        <v>13</v>
      </c>
      <c r="I33" t="s">
        <v>13</v>
      </c>
      <c r="T33" t="s">
        <v>9</v>
      </c>
      <c r="U33" s="68">
        <v>367.15</v>
      </c>
    </row>
    <row r="34" spans="1:21" x14ac:dyDescent="0.25">
      <c r="A34" s="48"/>
      <c r="B34" s="59" t="s">
        <v>71</v>
      </c>
      <c r="C34" s="36">
        <v>2</v>
      </c>
      <c r="D34" s="37">
        <v>4.99</v>
      </c>
      <c r="E34" s="37">
        <f>D34*C34</f>
        <v>9.98</v>
      </c>
      <c r="F34" s="49" t="s">
        <v>15</v>
      </c>
      <c r="G34" s="9" t="s">
        <v>72</v>
      </c>
      <c r="H34" t="s">
        <v>13</v>
      </c>
      <c r="I34" t="s">
        <v>13</v>
      </c>
      <c r="T34" t="s">
        <v>34</v>
      </c>
      <c r="U34" s="68">
        <v>545.11</v>
      </c>
    </row>
    <row r="35" spans="1:21" x14ac:dyDescent="0.25">
      <c r="A35" s="48"/>
      <c r="B35" s="59" t="s">
        <v>73</v>
      </c>
      <c r="C35" s="36">
        <v>1</v>
      </c>
      <c r="D35" s="37">
        <v>7.5</v>
      </c>
      <c r="E35" s="37">
        <f>D35*C35</f>
        <v>7.5</v>
      </c>
      <c r="F35" s="49" t="s">
        <v>74</v>
      </c>
      <c r="G35" s="9" t="s">
        <v>75</v>
      </c>
      <c r="H35" t="s">
        <v>13</v>
      </c>
      <c r="I35" t="s">
        <v>13</v>
      </c>
      <c r="T35" t="s">
        <v>46</v>
      </c>
      <c r="U35" s="68">
        <v>99.72</v>
      </c>
    </row>
    <row r="36" spans="1:21" x14ac:dyDescent="0.25">
      <c r="A36" s="48"/>
      <c r="B36" s="36" t="s">
        <v>76</v>
      </c>
      <c r="C36" s="36">
        <v>1</v>
      </c>
      <c r="D36" s="37">
        <v>20</v>
      </c>
      <c r="E36" s="37">
        <v>65</v>
      </c>
      <c r="F36" s="49"/>
      <c r="T36" t="s">
        <v>53</v>
      </c>
      <c r="U36" s="68">
        <v>269.43</v>
      </c>
    </row>
    <row r="37" spans="1:21" x14ac:dyDescent="0.25">
      <c r="A37" s="54"/>
      <c r="B37" s="39"/>
      <c r="C37" s="39"/>
      <c r="D37" s="55" t="s">
        <v>53</v>
      </c>
      <c r="E37" s="55">
        <f>SUM(E26:E36)</f>
        <v>274.42999999999995</v>
      </c>
      <c r="F37" s="56"/>
      <c r="T37" t="s">
        <v>77</v>
      </c>
      <c r="U37" s="68">
        <v>54.23</v>
      </c>
    </row>
    <row r="38" spans="1:21" x14ac:dyDescent="0.25">
      <c r="A38" s="44" t="s">
        <v>77</v>
      </c>
      <c r="B38" s="45"/>
      <c r="C38" s="45"/>
      <c r="D38" s="46"/>
      <c r="E38" s="46"/>
      <c r="F38" s="47"/>
      <c r="T38" t="s">
        <v>78</v>
      </c>
      <c r="U38" s="68">
        <v>159.43</v>
      </c>
    </row>
    <row r="39" spans="1:21" x14ac:dyDescent="0.25">
      <c r="A39" s="48"/>
      <c r="B39" s="59" t="s">
        <v>79</v>
      </c>
      <c r="C39" s="36">
        <v>1</v>
      </c>
      <c r="D39" s="37">
        <v>3.48</v>
      </c>
      <c r="E39" s="37">
        <v>30</v>
      </c>
      <c r="F39" s="49" t="s">
        <v>15</v>
      </c>
      <c r="G39" s="9" t="s">
        <v>80</v>
      </c>
      <c r="H39" t="s">
        <v>13</v>
      </c>
      <c r="I39" t="s">
        <v>13</v>
      </c>
    </row>
    <row r="40" spans="1:21" x14ac:dyDescent="0.25">
      <c r="A40" s="48"/>
      <c r="B40" s="59" t="s">
        <v>81</v>
      </c>
      <c r="C40" s="36">
        <v>1</v>
      </c>
      <c r="D40" s="37">
        <v>35.75</v>
      </c>
      <c r="E40" s="37">
        <f>D40*C40</f>
        <v>35.75</v>
      </c>
      <c r="F40" s="49" t="s">
        <v>11</v>
      </c>
      <c r="G40" s="9" t="s">
        <v>82</v>
      </c>
      <c r="H40" t="s">
        <v>13</v>
      </c>
      <c r="I40" t="s">
        <v>13</v>
      </c>
    </row>
    <row r="41" spans="1:21" x14ac:dyDescent="0.25">
      <c r="A41" s="54"/>
      <c r="B41" s="39"/>
      <c r="C41" s="39"/>
      <c r="D41" s="55" t="s">
        <v>77</v>
      </c>
      <c r="E41" s="55">
        <f>SUM(E39:E40)</f>
        <v>65.75</v>
      </c>
      <c r="F41" s="56"/>
    </row>
    <row r="42" spans="1:21" x14ac:dyDescent="0.25">
      <c r="A42" s="44" t="s">
        <v>78</v>
      </c>
      <c r="B42" s="45"/>
      <c r="C42" s="45"/>
      <c r="D42" s="46"/>
      <c r="E42" s="46"/>
      <c r="F42" s="47"/>
    </row>
    <row r="43" spans="1:21" x14ac:dyDescent="0.25">
      <c r="A43" s="48"/>
      <c r="B43" s="59" t="s">
        <v>83</v>
      </c>
      <c r="C43" s="36">
        <v>2</v>
      </c>
      <c r="D43" s="37">
        <v>51.7</v>
      </c>
      <c r="E43" s="37">
        <f>C43*D43</f>
        <v>103.4</v>
      </c>
      <c r="F43" s="49" t="s">
        <v>84</v>
      </c>
      <c r="G43" s="9" t="s">
        <v>85</v>
      </c>
      <c r="H43" t="s">
        <v>13</v>
      </c>
      <c r="I43" t="s">
        <v>13</v>
      </c>
    </row>
    <row r="44" spans="1:21" x14ac:dyDescent="0.25">
      <c r="A44" s="48"/>
      <c r="B44" s="61" t="s">
        <v>86</v>
      </c>
      <c r="C44" s="61">
        <v>1</v>
      </c>
      <c r="D44" s="64" t="s">
        <v>87</v>
      </c>
      <c r="E44" s="64">
        <v>0</v>
      </c>
      <c r="F44" s="65" t="s">
        <v>88</v>
      </c>
    </row>
    <row r="45" spans="1:21" x14ac:dyDescent="0.25">
      <c r="A45" s="48"/>
      <c r="B45" s="61" t="s">
        <v>89</v>
      </c>
      <c r="C45" s="61">
        <v>1</v>
      </c>
      <c r="D45" s="64" t="s">
        <v>87</v>
      </c>
      <c r="E45" s="64">
        <v>0</v>
      </c>
      <c r="F45" s="65" t="s">
        <v>90</v>
      </c>
      <c r="G45" s="9" t="s">
        <v>91</v>
      </c>
      <c r="I45" t="s">
        <v>13</v>
      </c>
    </row>
    <row r="46" spans="1:21" x14ac:dyDescent="0.25">
      <c r="A46" s="54"/>
      <c r="B46" s="63" t="s">
        <v>92</v>
      </c>
      <c r="C46" s="39">
        <v>2</v>
      </c>
      <c r="D46" s="57" t="s">
        <v>87</v>
      </c>
      <c r="E46" s="57">
        <v>30.31</v>
      </c>
      <c r="F46" s="56" t="s">
        <v>90</v>
      </c>
      <c r="G46" s="9"/>
    </row>
    <row r="47" spans="1:21" x14ac:dyDescent="0.25">
      <c r="A47" s="50"/>
      <c r="B47" s="51"/>
      <c r="C47" s="51"/>
      <c r="D47" s="52" t="s">
        <v>78</v>
      </c>
      <c r="E47" s="52">
        <f>SUM(E43:E46)</f>
        <v>133.71</v>
      </c>
      <c r="F47" s="53"/>
    </row>
    <row r="48" spans="1:21" x14ac:dyDescent="0.25">
      <c r="A48" s="42"/>
      <c r="B48" s="42"/>
      <c r="C48" s="42"/>
      <c r="D48" s="43"/>
      <c r="E48" s="43"/>
      <c r="F48" s="42"/>
    </row>
    <row r="49" spans="1:6" x14ac:dyDescent="0.25">
      <c r="A49" s="36"/>
      <c r="B49" s="36"/>
      <c r="C49" s="36"/>
      <c r="D49" s="58" t="s">
        <v>93</v>
      </c>
      <c r="E49" s="38">
        <f>SUM(E47,E41,E37,E24,E19,E13)</f>
        <v>1419.5300000000002</v>
      </c>
      <c r="F49" s="36"/>
    </row>
    <row r="58" spans="1:6" x14ac:dyDescent="0.25">
      <c r="E58" s="8">
        <v>217.3</v>
      </c>
    </row>
    <row r="59" spans="1:6" x14ac:dyDescent="0.25">
      <c r="E59" s="8">
        <v>956.89</v>
      </c>
    </row>
    <row r="60" spans="1:6" x14ac:dyDescent="0.25">
      <c r="E60" s="8">
        <v>46.85</v>
      </c>
    </row>
    <row r="65" spans="2:2" x14ac:dyDescent="0.25">
      <c r="B65">
        <v>45.01</v>
      </c>
    </row>
    <row r="66" spans="2:2" x14ac:dyDescent="0.25">
      <c r="B66">
        <v>1146.73</v>
      </c>
    </row>
    <row r="67" spans="2:2" x14ac:dyDescent="0.25">
      <c r="B67">
        <v>227.79</v>
      </c>
    </row>
  </sheetData>
  <hyperlinks>
    <hyperlink ref="G5" r:id="rId1" xr:uid="{B3145C65-DAE8-4C54-9294-AF01DFEB17CB}"/>
    <hyperlink ref="G6" r:id="rId2" xr:uid="{A923CA73-0F87-441A-8173-B0480C6EC023}"/>
    <hyperlink ref="G9" r:id="rId3" xr:uid="{BAE78CBC-8837-4D09-B03D-304B5C8321FA}"/>
    <hyperlink ref="G17" r:id="rId4" xr:uid="{8A0237D6-98F2-4C6E-888C-A1B234E823F2}"/>
    <hyperlink ref="G40" r:id="rId5" xr:uid="{86840F4E-35AE-4918-B6F1-7E5C5EAAEFDD}"/>
    <hyperlink ref="G43" r:id="rId6" xr:uid="{A50FBF3B-5596-4B84-B3DD-C0DE974886E6}"/>
    <hyperlink ref="G45" r:id="rId7" xr:uid="{54A1C50A-2C5A-4548-A583-23FBFE36F858}"/>
    <hyperlink ref="G32" r:id="rId8" xr:uid="{F94E39C2-333C-4EB5-B21D-E46C5C892AD1}"/>
    <hyperlink ref="G33" r:id="rId9" xr:uid="{56C49DFF-551F-4479-89FF-9897B369CED1}"/>
    <hyperlink ref="G15" r:id="rId10" xr:uid="{8DCF3EE6-899B-467D-A340-3870F85B515F}"/>
    <hyperlink ref="G10" r:id="rId11" display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xr:uid="{A322C562-651B-4CEA-845F-021DD900D58E}"/>
    <hyperlink ref="G16" r:id="rId12" xr:uid="{85FCE083-FB61-4701-8793-9C043798C792}"/>
    <hyperlink ref="G18" r:id="rId13" display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xr:uid="{50F3E5BF-FC03-4CA2-9F6D-8F5B695921A7}"/>
    <hyperlink ref="G11" r:id="rId14" display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xr:uid="{C26B3251-C293-46A3-A042-F0637743AD2C}"/>
    <hyperlink ref="G3" r:id="rId15" xr:uid="{866F18BE-2C03-4149-A9E8-FB7DFC8C6353}"/>
    <hyperlink ref="G23" r:id="rId16" xr:uid="{0B8A3B01-9379-4706-A049-E267BEFDFAC5}"/>
    <hyperlink ref="G7" r:id="rId17" xr:uid="{1A1A1B7D-562F-4D69-A3C2-D65F735BA6B5}"/>
    <hyperlink ref="G8" r:id="rId18" xr:uid="{25303565-EB86-436D-8474-0928E6567E4F}"/>
    <hyperlink ref="G34" r:id="rId19" xr:uid="{9FCE2F28-6D44-4194-86B8-BB4585C7CFB0}"/>
    <hyperlink ref="G39" r:id="rId20" xr:uid="{E5C01EB1-3A7C-43BD-A712-46B8CE74A8C0}"/>
    <hyperlink ref="G35" r:id="rId21" xr:uid="{A8CB3D25-09DE-4A49-A2A4-986627A927D9}"/>
    <hyperlink ref="G22" r:id="rId22" xr:uid="{8F7495A5-C4A0-446F-80AD-C12BE227D8D8}"/>
    <hyperlink ref="G21" r:id="rId23" xr:uid="{0034C03D-37B2-4557-B3A9-5B2440FACEC5}"/>
  </hyperlinks>
  <pageMargins left="0.7" right="0.7" top="0.75" bottom="0.75" header="0.3" footer="0.3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opLeftCell="A17" zoomScale="101" workbookViewId="0">
      <selection activeCell="D32" sqref="D32"/>
    </sheetView>
  </sheetViews>
  <sheetFormatPr defaultColWidth="8.85546875" defaultRowHeight="15" x14ac:dyDescent="0.25"/>
  <cols>
    <col min="1" max="1" width="28.28515625" customWidth="1"/>
    <col min="2" max="2" width="11.42578125" bestFit="1" customWidth="1"/>
    <col min="3" max="3" width="17.85546875" bestFit="1" customWidth="1"/>
    <col min="5" max="5" width="13.7109375" customWidth="1"/>
    <col min="9" max="9" width="16.28515625" customWidth="1"/>
    <col min="10" max="10" width="15.85546875" bestFit="1" customWidth="1"/>
    <col min="11" max="11" width="23.42578125" bestFit="1" customWidth="1"/>
    <col min="12" max="12" width="13.7109375" bestFit="1" customWidth="1"/>
    <col min="13" max="13" width="28.28515625" customWidth="1"/>
    <col min="14" max="14" width="13.7109375" bestFit="1" customWidth="1"/>
    <col min="15" max="15" width="17.85546875" bestFit="1" customWidth="1"/>
    <col min="16" max="16" width="13.7109375" bestFit="1" customWidth="1"/>
    <col min="17" max="17" width="20.7109375" bestFit="1" customWidth="1"/>
    <col min="18" max="18" width="13.7109375" bestFit="1" customWidth="1"/>
    <col min="19" max="19" width="14.42578125" bestFit="1" customWidth="1"/>
    <col min="20" max="20" width="13.42578125" customWidth="1"/>
    <col min="21" max="21" width="13.42578125" bestFit="1" customWidth="1"/>
    <col min="22" max="22" width="16.42578125" bestFit="1" customWidth="1"/>
    <col min="23" max="23" width="16.28515625" bestFit="1" customWidth="1"/>
    <col min="24" max="24" width="19.42578125" bestFit="1" customWidth="1"/>
    <col min="25" max="25" width="10.85546875" bestFit="1" customWidth="1"/>
    <col min="26" max="26" width="11.42578125" bestFit="1" customWidth="1"/>
    <col min="27" max="27" width="16.7109375" bestFit="1" customWidth="1"/>
    <col min="28" max="28" width="11.42578125" bestFit="1" customWidth="1"/>
  </cols>
  <sheetData>
    <row r="1" spans="1:25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5"/>
    </row>
    <row r="2" spans="1:25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4" spans="1:25" x14ac:dyDescent="0.25">
      <c r="B4" s="6"/>
      <c r="C4" s="6"/>
      <c r="D4" s="31"/>
      <c r="F4" s="6"/>
      <c r="G4" s="6"/>
      <c r="J4" s="6"/>
      <c r="K4" s="6"/>
      <c r="L4" s="31"/>
      <c r="N4" s="6"/>
      <c r="O4" s="6"/>
      <c r="R4" s="6"/>
      <c r="S4" s="6"/>
      <c r="T4" s="31"/>
      <c r="V4" s="6"/>
      <c r="W4" s="6"/>
    </row>
    <row r="5" spans="1:25" x14ac:dyDescent="0.25">
      <c r="B5" s="6"/>
      <c r="C5" s="6"/>
      <c r="D5" s="32"/>
      <c r="F5" s="6"/>
      <c r="G5" s="6"/>
      <c r="J5" s="6"/>
      <c r="K5" s="6"/>
      <c r="N5" s="6"/>
      <c r="O5" s="6"/>
      <c r="R5" s="6"/>
      <c r="S5" s="6"/>
      <c r="V5" s="6"/>
      <c r="W5" s="6"/>
    </row>
    <row r="6" spans="1:25" x14ac:dyDescent="0.25">
      <c r="B6" s="6"/>
      <c r="F6" s="6"/>
      <c r="H6" s="31"/>
      <c r="J6" s="6"/>
      <c r="K6" s="6"/>
      <c r="N6" s="6"/>
      <c r="O6" s="6"/>
      <c r="R6" s="6"/>
      <c r="S6" s="6"/>
      <c r="V6" s="6"/>
      <c r="W6" s="6"/>
    </row>
    <row r="7" spans="1:25" x14ac:dyDescent="0.25">
      <c r="B7" s="6"/>
      <c r="C7" s="6"/>
      <c r="F7" s="6"/>
      <c r="G7" s="6"/>
      <c r="H7" s="31"/>
      <c r="J7" s="6"/>
      <c r="K7" s="6"/>
      <c r="N7" s="6"/>
      <c r="O7" s="6"/>
      <c r="R7" s="6"/>
      <c r="S7" s="6"/>
      <c r="V7" s="6"/>
      <c r="W7" s="6"/>
    </row>
    <row r="8" spans="1:25" x14ac:dyDescent="0.25">
      <c r="B8" s="6"/>
      <c r="C8" s="6"/>
      <c r="F8" s="6"/>
      <c r="G8" s="6"/>
      <c r="J8" s="6"/>
      <c r="K8" s="6"/>
      <c r="N8" s="6"/>
      <c r="O8" s="6"/>
      <c r="R8" s="6"/>
      <c r="S8" s="6"/>
      <c r="V8" s="6"/>
      <c r="W8" s="6"/>
    </row>
    <row r="9" spans="1:25" x14ac:dyDescent="0.25">
      <c r="B9" s="6"/>
      <c r="C9" s="6"/>
      <c r="F9" s="6"/>
      <c r="G9" s="6"/>
      <c r="J9" s="6"/>
      <c r="K9" s="6"/>
      <c r="N9" s="6"/>
      <c r="O9" s="6"/>
      <c r="R9" s="6"/>
      <c r="S9" s="6"/>
      <c r="V9" s="6"/>
      <c r="W9" s="6"/>
    </row>
    <row r="10" spans="1:25" x14ac:dyDescent="0.25">
      <c r="B10" s="6"/>
      <c r="C10" s="6"/>
      <c r="F10" s="6"/>
      <c r="G10" s="6"/>
      <c r="J10" s="6"/>
      <c r="K10" s="6"/>
      <c r="N10" s="6"/>
      <c r="O10" s="6"/>
      <c r="R10" s="6"/>
      <c r="S10" s="6"/>
      <c r="V10" s="6"/>
      <c r="W10" s="6"/>
    </row>
    <row r="11" spans="1:25" x14ac:dyDescent="0.25">
      <c r="B11" s="6"/>
      <c r="C11" s="6"/>
      <c r="F11" s="6"/>
      <c r="G11" s="6"/>
      <c r="J11" s="6"/>
      <c r="K11" s="6"/>
      <c r="N11" s="6"/>
      <c r="O11" s="6"/>
      <c r="R11" s="6"/>
      <c r="S11" s="6"/>
      <c r="V11" s="6"/>
      <c r="W11" s="6"/>
    </row>
    <row r="12" spans="1:25" x14ac:dyDescent="0.25">
      <c r="B12" s="6"/>
      <c r="C12" s="6"/>
      <c r="F12" s="6"/>
      <c r="G12" s="6"/>
      <c r="J12" s="6"/>
      <c r="K12" s="6"/>
      <c r="N12" s="6"/>
      <c r="O12" s="6"/>
      <c r="R12" s="6"/>
      <c r="S12" s="6"/>
      <c r="V12" s="6"/>
      <c r="W12" s="6"/>
    </row>
    <row r="13" spans="1:25" ht="15" customHeight="1" x14ac:dyDescent="0.25">
      <c r="B13" s="6"/>
      <c r="C13" s="6"/>
      <c r="D13" s="6"/>
      <c r="F13" s="6"/>
      <c r="G13" s="6"/>
      <c r="J13" s="33"/>
      <c r="K13" s="33"/>
      <c r="N13" s="33"/>
      <c r="O13" s="33"/>
      <c r="R13" s="33"/>
      <c r="S13" s="33"/>
      <c r="V13" s="33"/>
      <c r="W13" s="33"/>
    </row>
    <row r="17" spans="1:28" x14ac:dyDescent="0.25">
      <c r="I17" t="s">
        <v>94</v>
      </c>
      <c r="J17" t="s">
        <v>95</v>
      </c>
      <c r="T17" s="12" t="s">
        <v>96</v>
      </c>
      <c r="U17" s="13" t="s">
        <v>97</v>
      </c>
      <c r="V17" s="14" t="s">
        <v>98</v>
      </c>
      <c r="W17" s="14" t="s">
        <v>1</v>
      </c>
    </row>
    <row r="18" spans="1:28" x14ac:dyDescent="0.25">
      <c r="I18" t="s">
        <v>9</v>
      </c>
      <c r="J18" s="8">
        <f>J49</f>
        <v>542.76</v>
      </c>
      <c r="T18" s="1">
        <v>1300</v>
      </c>
      <c r="U18" t="s">
        <v>99</v>
      </c>
      <c r="V18" s="1">
        <v>675</v>
      </c>
      <c r="W18" s="2" t="s">
        <v>9</v>
      </c>
      <c r="Z18" s="18" t="s">
        <v>100</v>
      </c>
    </row>
    <row r="19" spans="1:28" x14ac:dyDescent="0.25">
      <c r="A19" s="10" t="s">
        <v>1</v>
      </c>
      <c r="B19" s="10" t="s">
        <v>95</v>
      </c>
      <c r="C19" s="10" t="s">
        <v>5</v>
      </c>
      <c r="D19" s="10" t="s">
        <v>6</v>
      </c>
      <c r="F19" t="s">
        <v>101</v>
      </c>
      <c r="I19" t="s">
        <v>34</v>
      </c>
      <c r="J19" s="11">
        <f>L49</f>
        <v>57.9</v>
      </c>
      <c r="T19" s="7">
        <v>0</v>
      </c>
      <c r="V19" s="1">
        <v>129.54</v>
      </c>
      <c r="W19" s="2" t="s">
        <v>34</v>
      </c>
      <c r="AA19" t="s">
        <v>99</v>
      </c>
      <c r="AB19" s="17">
        <v>1300</v>
      </c>
    </row>
    <row r="20" spans="1:28" x14ac:dyDescent="0.25">
      <c r="A20" t="s">
        <v>102</v>
      </c>
      <c r="B20" s="8">
        <v>0</v>
      </c>
      <c r="C20" t="s">
        <v>103</v>
      </c>
      <c r="D20" s="9" t="s">
        <v>104</v>
      </c>
      <c r="F20">
        <v>0</v>
      </c>
      <c r="I20" t="s">
        <v>46</v>
      </c>
      <c r="J20" s="11">
        <f>N49</f>
        <v>201.43</v>
      </c>
      <c r="T20" s="7">
        <v>0</v>
      </c>
      <c r="V20" s="1">
        <v>87</v>
      </c>
      <c r="W20" s="2" t="s">
        <v>105</v>
      </c>
      <c r="AA20" s="18" t="s">
        <v>106</v>
      </c>
      <c r="AB20" s="17">
        <f>SUM(AB19)</f>
        <v>1300</v>
      </c>
    </row>
    <row r="21" spans="1:28" x14ac:dyDescent="0.25">
      <c r="A21" t="s">
        <v>107</v>
      </c>
      <c r="B21" s="8">
        <v>20</v>
      </c>
      <c r="F21">
        <v>0</v>
      </c>
      <c r="I21" t="s">
        <v>53</v>
      </c>
      <c r="J21" s="11">
        <f>P49</f>
        <v>71.22</v>
      </c>
      <c r="T21" s="7">
        <v>0</v>
      </c>
      <c r="V21" s="1">
        <v>400</v>
      </c>
      <c r="W21" s="2" t="s">
        <v>108</v>
      </c>
      <c r="Z21" s="18" t="s">
        <v>109</v>
      </c>
      <c r="AB21" s="17"/>
    </row>
    <row r="22" spans="1:28" x14ac:dyDescent="0.25">
      <c r="A22" t="s">
        <v>110</v>
      </c>
      <c r="B22" s="8">
        <v>17.899999999999999</v>
      </c>
      <c r="C22" t="s">
        <v>111</v>
      </c>
      <c r="D22" s="9" t="s">
        <v>112</v>
      </c>
      <c r="F22">
        <v>0</v>
      </c>
      <c r="I22" t="s">
        <v>77</v>
      </c>
      <c r="J22" s="11">
        <f>R49</f>
        <v>86.86</v>
      </c>
      <c r="T22" s="7">
        <v>0</v>
      </c>
      <c r="V22" s="1">
        <v>24</v>
      </c>
      <c r="W22" s="2" t="s">
        <v>113</v>
      </c>
      <c r="AA22" t="s">
        <v>9</v>
      </c>
      <c r="AB22" s="17">
        <v>675</v>
      </c>
    </row>
    <row r="23" spans="1:28" x14ac:dyDescent="0.25">
      <c r="A23" t="s">
        <v>114</v>
      </c>
      <c r="B23" s="8">
        <v>84.56</v>
      </c>
      <c r="C23" t="s">
        <v>11</v>
      </c>
      <c r="D23" s="9" t="s">
        <v>115</v>
      </c>
      <c r="F23" t="s">
        <v>116</v>
      </c>
      <c r="I23" t="s">
        <v>117</v>
      </c>
      <c r="J23" s="8">
        <f>T49</f>
        <v>35.65</v>
      </c>
      <c r="T23" s="7">
        <v>0</v>
      </c>
      <c r="V23" s="1">
        <v>0</v>
      </c>
      <c r="W23" s="2" t="s">
        <v>118</v>
      </c>
      <c r="AA23" t="s">
        <v>34</v>
      </c>
      <c r="AB23" s="17">
        <v>129.54</v>
      </c>
    </row>
    <row r="24" spans="1:28" x14ac:dyDescent="0.25">
      <c r="A24" t="s">
        <v>119</v>
      </c>
      <c r="B24" s="8">
        <v>35.65</v>
      </c>
      <c r="C24" t="s">
        <v>120</v>
      </c>
      <c r="D24" s="9" t="s">
        <v>121</v>
      </c>
      <c r="E24" s="9" t="s">
        <v>122</v>
      </c>
      <c r="F24">
        <v>0.5</v>
      </c>
      <c r="I24" t="s">
        <v>123</v>
      </c>
      <c r="J24" s="8">
        <f>1300-(J18+J19+J20+J21+J22+J23)</f>
        <v>304.18000000000006</v>
      </c>
      <c r="T24" s="7">
        <v>0</v>
      </c>
      <c r="V24" s="1">
        <v>0</v>
      </c>
      <c r="W24" s="2" t="s">
        <v>124</v>
      </c>
      <c r="AA24" t="s">
        <v>105</v>
      </c>
      <c r="AB24" s="17">
        <v>12</v>
      </c>
    </row>
    <row r="25" spans="1:28" x14ac:dyDescent="0.25">
      <c r="A25" t="s">
        <v>125</v>
      </c>
      <c r="B25" s="8">
        <f>2*11</f>
        <v>22</v>
      </c>
      <c r="C25" t="s">
        <v>11</v>
      </c>
      <c r="D25" s="9" t="s">
        <v>20</v>
      </c>
      <c r="F25">
        <v>0</v>
      </c>
      <c r="T25" s="7">
        <v>0</v>
      </c>
      <c r="V25" s="1">
        <v>0</v>
      </c>
      <c r="W25" s="2" t="s">
        <v>78</v>
      </c>
      <c r="AA25" t="s">
        <v>113</v>
      </c>
      <c r="AB25" s="17">
        <v>24</v>
      </c>
    </row>
    <row r="26" spans="1:28" x14ac:dyDescent="0.25">
      <c r="A26" t="s">
        <v>126</v>
      </c>
      <c r="B26" s="8">
        <f>2.49*25</f>
        <v>62.250000000000007</v>
      </c>
      <c r="C26" t="s">
        <v>11</v>
      </c>
      <c r="D26" s="9" t="s">
        <v>127</v>
      </c>
      <c r="T26" s="7">
        <v>0</v>
      </c>
      <c r="V26" s="1">
        <v>0</v>
      </c>
      <c r="W26" s="2" t="s">
        <v>54</v>
      </c>
      <c r="AA26" t="s">
        <v>53</v>
      </c>
      <c r="AB26" s="17">
        <v>0</v>
      </c>
    </row>
    <row r="27" spans="1:28" x14ac:dyDescent="0.25">
      <c r="A27" t="s">
        <v>128</v>
      </c>
      <c r="B27" s="8">
        <f>2*9.56</f>
        <v>19.12</v>
      </c>
      <c r="C27" t="s">
        <v>11</v>
      </c>
      <c r="D27" s="9" t="s">
        <v>129</v>
      </c>
      <c r="T27" s="7">
        <v>0</v>
      </c>
      <c r="V27" s="1">
        <v>0</v>
      </c>
      <c r="W27" s="2" t="s">
        <v>130</v>
      </c>
      <c r="AA27" t="s">
        <v>131</v>
      </c>
      <c r="AB27" s="17">
        <v>0</v>
      </c>
    </row>
    <row r="28" spans="1:28" x14ac:dyDescent="0.25">
      <c r="A28" t="s">
        <v>21</v>
      </c>
      <c r="B28" s="8">
        <v>7.6</v>
      </c>
      <c r="C28" t="s">
        <v>11</v>
      </c>
      <c r="D28" s="9" t="s">
        <v>132</v>
      </c>
      <c r="T28" s="7">
        <v>0</v>
      </c>
      <c r="V28" s="1">
        <v>0</v>
      </c>
      <c r="W28" s="2" t="s">
        <v>133</v>
      </c>
      <c r="AA28" t="s">
        <v>134</v>
      </c>
      <c r="AB28" s="17">
        <v>125</v>
      </c>
    </row>
    <row r="29" spans="1:28" x14ac:dyDescent="0.25">
      <c r="A29" t="s">
        <v>135</v>
      </c>
      <c r="B29" s="8">
        <v>16.12</v>
      </c>
      <c r="C29" t="s">
        <v>11</v>
      </c>
      <c r="D29" s="9" t="s">
        <v>136</v>
      </c>
      <c r="I29">
        <f>CONVERT(1,"in","cm")</f>
        <v>2.54</v>
      </c>
      <c r="T29" s="7">
        <v>0</v>
      </c>
      <c r="V29" s="1">
        <v>125</v>
      </c>
      <c r="W29" s="2" t="s">
        <v>134</v>
      </c>
      <c r="AA29" s="18" t="s">
        <v>137</v>
      </c>
      <c r="AB29" s="17">
        <f>SUM(AB22:AB28)</f>
        <v>965.54</v>
      </c>
    </row>
    <row r="30" spans="1:28" x14ac:dyDescent="0.25">
      <c r="A30" t="s">
        <v>138</v>
      </c>
      <c r="B30" s="8">
        <f>2*12.14</f>
        <v>24.28</v>
      </c>
      <c r="C30" t="s">
        <v>11</v>
      </c>
      <c r="D30" s="9" t="s">
        <v>139</v>
      </c>
      <c r="T30" s="7">
        <v>0</v>
      </c>
      <c r="V30" s="1">
        <v>0</v>
      </c>
      <c r="W30" s="2" t="s">
        <v>140</v>
      </c>
      <c r="Z30" s="18" t="s">
        <v>141</v>
      </c>
      <c r="AB30" s="17">
        <f>AB19-SUM(AB22:AB28)</f>
        <v>334.46000000000004</v>
      </c>
    </row>
    <row r="31" spans="1:28" x14ac:dyDescent="0.25">
      <c r="A31" t="s">
        <v>142</v>
      </c>
      <c r="B31">
        <v>9.02</v>
      </c>
      <c r="C31" t="s">
        <v>11</v>
      </c>
      <c r="D31" s="9" t="s">
        <v>143</v>
      </c>
      <c r="T31" s="7">
        <v>0</v>
      </c>
      <c r="U31" s="5"/>
      <c r="V31" s="3">
        <v>0</v>
      </c>
      <c r="W31" s="4" t="s">
        <v>144</v>
      </c>
    </row>
    <row r="32" spans="1:28" x14ac:dyDescent="0.25">
      <c r="A32" t="s">
        <v>145</v>
      </c>
      <c r="B32">
        <v>43.43</v>
      </c>
      <c r="C32" t="s">
        <v>11</v>
      </c>
      <c r="D32" s="9" t="s">
        <v>52</v>
      </c>
      <c r="F32">
        <v>1</v>
      </c>
      <c r="T32" s="15" t="s">
        <v>93</v>
      </c>
      <c r="U32" s="6">
        <f>SUM(T18:T31)</f>
        <v>1300</v>
      </c>
      <c r="V32" s="15" t="s">
        <v>93</v>
      </c>
      <c r="W32" s="16">
        <f>SUM(V18:V31)</f>
        <v>1440.54</v>
      </c>
    </row>
    <row r="33" spans="1:25" x14ac:dyDescent="0.25">
      <c r="A33" t="s">
        <v>47</v>
      </c>
      <c r="B33" s="11">
        <v>158</v>
      </c>
      <c r="C33" t="s">
        <v>146</v>
      </c>
      <c r="D33" s="9" t="s">
        <v>147</v>
      </c>
    </row>
    <row r="34" spans="1:25" x14ac:dyDescent="0.25">
      <c r="A34" t="s">
        <v>148</v>
      </c>
      <c r="B34" s="19">
        <v>30</v>
      </c>
      <c r="C34" t="s">
        <v>15</v>
      </c>
      <c r="D34" s="9" t="s">
        <v>149</v>
      </c>
    </row>
    <row r="35" spans="1:25" x14ac:dyDescent="0.25">
      <c r="A35" t="s">
        <v>150</v>
      </c>
      <c r="B35" s="11">
        <v>10.42</v>
      </c>
      <c r="D35" s="9"/>
    </row>
    <row r="36" spans="1:25" x14ac:dyDescent="0.25">
      <c r="A36" t="s">
        <v>151</v>
      </c>
      <c r="B36">
        <v>18.37</v>
      </c>
      <c r="C36" t="s">
        <v>11</v>
      </c>
      <c r="D36" s="9" t="s">
        <v>18</v>
      </c>
      <c r="U36" t="s">
        <v>152</v>
      </c>
    </row>
    <row r="37" spans="1:25" x14ac:dyDescent="0.25">
      <c r="A37" t="s">
        <v>153</v>
      </c>
      <c r="B37">
        <f>160.51*2</f>
        <v>321.02</v>
      </c>
      <c r="C37" t="s">
        <v>11</v>
      </c>
      <c r="D37" s="9" t="s">
        <v>154</v>
      </c>
    </row>
    <row r="38" spans="1:25" x14ac:dyDescent="0.25">
      <c r="A38" t="s">
        <v>155</v>
      </c>
      <c r="B38" s="19">
        <v>20</v>
      </c>
    </row>
    <row r="39" spans="1:25" ht="18.75" x14ac:dyDescent="0.3">
      <c r="A39" t="s">
        <v>23</v>
      </c>
      <c r="B39" s="8">
        <v>2.2000000000000002</v>
      </c>
      <c r="C39" t="s">
        <v>11</v>
      </c>
      <c r="D39" s="9" t="s">
        <v>156</v>
      </c>
      <c r="I39" s="27" t="s">
        <v>9</v>
      </c>
      <c r="J39" s="27" t="s">
        <v>157</v>
      </c>
      <c r="K39" s="27" t="s">
        <v>34</v>
      </c>
      <c r="L39" s="27" t="s">
        <v>158</v>
      </c>
      <c r="M39" s="27" t="s">
        <v>46</v>
      </c>
      <c r="N39" s="27" t="s">
        <v>159</v>
      </c>
      <c r="O39" s="27" t="s">
        <v>53</v>
      </c>
      <c r="P39" s="27" t="s">
        <v>160</v>
      </c>
      <c r="Q39" s="27" t="s">
        <v>77</v>
      </c>
      <c r="R39" s="27" t="s">
        <v>161</v>
      </c>
      <c r="S39" s="27" t="s">
        <v>117</v>
      </c>
      <c r="T39" t="s">
        <v>162</v>
      </c>
      <c r="U39" t="s">
        <v>163</v>
      </c>
    </row>
    <row r="40" spans="1:25" x14ac:dyDescent="0.25">
      <c r="A40" t="s">
        <v>164</v>
      </c>
      <c r="B40" s="8">
        <v>88.04</v>
      </c>
      <c r="C40" t="s">
        <v>11</v>
      </c>
      <c r="D40" s="9" t="s">
        <v>165</v>
      </c>
      <c r="F40">
        <v>9.7899999999999991</v>
      </c>
      <c r="I40" s="18" t="s">
        <v>1</v>
      </c>
      <c r="J40" s="18" t="s">
        <v>95</v>
      </c>
      <c r="K40" s="18" t="s">
        <v>1</v>
      </c>
      <c r="L40" s="18" t="s">
        <v>95</v>
      </c>
      <c r="M40" s="18" t="s">
        <v>1</v>
      </c>
      <c r="N40" s="18" t="s">
        <v>95</v>
      </c>
      <c r="O40" s="18" t="s">
        <v>1</v>
      </c>
      <c r="P40" s="18" t="s">
        <v>95</v>
      </c>
      <c r="Q40" s="18" t="s">
        <v>1</v>
      </c>
      <c r="R40" s="18" t="s">
        <v>95</v>
      </c>
      <c r="S40" s="18" t="s">
        <v>1</v>
      </c>
      <c r="T40" s="18" t="s">
        <v>95</v>
      </c>
    </row>
    <row r="41" spans="1:25" x14ac:dyDescent="0.25">
      <c r="A41" t="s">
        <v>27</v>
      </c>
      <c r="B41" s="8">
        <v>289.99</v>
      </c>
      <c r="C41" t="s">
        <v>15</v>
      </c>
      <c r="D41" s="9" t="s">
        <v>166</v>
      </c>
      <c r="F41">
        <v>4</v>
      </c>
      <c r="I41" s="20" t="s">
        <v>114</v>
      </c>
      <c r="J41" s="21">
        <v>84.56</v>
      </c>
      <c r="K41" s="20" t="s">
        <v>107</v>
      </c>
      <c r="L41" s="21">
        <v>20</v>
      </c>
      <c r="M41" s="20" t="s">
        <v>47</v>
      </c>
      <c r="N41" s="25">
        <v>158</v>
      </c>
      <c r="O41" s="20" t="s">
        <v>142</v>
      </c>
      <c r="P41" s="26">
        <v>9.02</v>
      </c>
      <c r="Q41" s="22" t="s">
        <v>126</v>
      </c>
      <c r="R41" s="23">
        <f>2.49*25</f>
        <v>62.250000000000007</v>
      </c>
      <c r="S41" s="35" t="s">
        <v>119</v>
      </c>
      <c r="T41" s="23">
        <v>35.65</v>
      </c>
    </row>
    <row r="42" spans="1:25" x14ac:dyDescent="0.25">
      <c r="A42" s="10" t="s">
        <v>167</v>
      </c>
      <c r="B42" s="8">
        <f>SUM(B20:B41)</f>
        <v>1299.97</v>
      </c>
      <c r="C42" s="9"/>
      <c r="I42" s="20" t="s">
        <v>125</v>
      </c>
      <c r="J42" s="21">
        <f>2*11</f>
        <v>22</v>
      </c>
      <c r="K42" s="22" t="s">
        <v>110</v>
      </c>
      <c r="L42" s="23">
        <v>17.899999999999999</v>
      </c>
      <c r="M42" t="s">
        <v>145</v>
      </c>
      <c r="N42" s="8">
        <v>43.43</v>
      </c>
      <c r="O42" s="20" t="s">
        <v>153</v>
      </c>
      <c r="P42" s="26">
        <v>42.2</v>
      </c>
      <c r="Q42" s="34" t="s">
        <v>128</v>
      </c>
      <c r="R42" s="21">
        <f>2*9.56</f>
        <v>19.12</v>
      </c>
      <c r="T42" s="19"/>
    </row>
    <row r="43" spans="1:25" x14ac:dyDescent="0.25">
      <c r="I43" s="22" t="s">
        <v>21</v>
      </c>
      <c r="J43" s="23">
        <v>7.6</v>
      </c>
      <c r="K43" s="22" t="s">
        <v>168</v>
      </c>
      <c r="L43" s="29">
        <v>20</v>
      </c>
      <c r="O43" s="22" t="s">
        <v>155</v>
      </c>
      <c r="P43" s="24">
        <v>20</v>
      </c>
      <c r="Q43" s="20" t="s">
        <v>169</v>
      </c>
      <c r="R43" s="21">
        <v>5.49</v>
      </c>
    </row>
    <row r="44" spans="1:25" x14ac:dyDescent="0.25">
      <c r="B44" s="9"/>
      <c r="I44" s="22" t="s">
        <v>148</v>
      </c>
      <c r="J44" s="24">
        <v>30</v>
      </c>
      <c r="W44" s="18" t="s">
        <v>170</v>
      </c>
    </row>
    <row r="45" spans="1:25" x14ac:dyDescent="0.25">
      <c r="A45" s="8"/>
      <c r="I45" s="20" t="s">
        <v>23</v>
      </c>
      <c r="J45" s="21">
        <v>2.2000000000000002</v>
      </c>
      <c r="X45" t="s">
        <v>99</v>
      </c>
      <c r="Y45" s="17">
        <v>1300</v>
      </c>
    </row>
    <row r="46" spans="1:25" x14ac:dyDescent="0.25">
      <c r="I46" s="22" t="s">
        <v>164</v>
      </c>
      <c r="J46" s="23">
        <v>88.04</v>
      </c>
      <c r="O46" s="20"/>
      <c r="P46" s="25"/>
      <c r="X46" s="18" t="s">
        <v>171</v>
      </c>
      <c r="Y46" s="17">
        <f>SUM(Y45:Y45)</f>
        <v>1300</v>
      </c>
    </row>
    <row r="47" spans="1:25" x14ac:dyDescent="0.25">
      <c r="I47" s="34" t="s">
        <v>27</v>
      </c>
      <c r="J47" s="21">
        <v>289.99</v>
      </c>
      <c r="U47" s="18" t="s">
        <v>172</v>
      </c>
      <c r="W47" s="18" t="s">
        <v>109</v>
      </c>
      <c r="Y47" s="17"/>
    </row>
    <row r="48" spans="1:25" x14ac:dyDescent="0.25">
      <c r="I48" s="22" t="s">
        <v>173</v>
      </c>
      <c r="J48" s="29">
        <v>18.37</v>
      </c>
      <c r="X48" t="s">
        <v>9</v>
      </c>
      <c r="Y48" s="17">
        <v>675</v>
      </c>
    </row>
    <row r="49" spans="1:25" x14ac:dyDescent="0.25">
      <c r="A49" t="s">
        <v>174</v>
      </c>
      <c r="B49" s="9" t="s">
        <v>175</v>
      </c>
      <c r="I49" s="28" t="s">
        <v>167</v>
      </c>
      <c r="J49" s="8">
        <f>SUM(J41:J48)</f>
        <v>542.76</v>
      </c>
      <c r="K49" s="30"/>
      <c r="L49" s="8">
        <f>SUM(L41:L43)</f>
        <v>57.9</v>
      </c>
      <c r="M49" s="25"/>
      <c r="N49" s="25">
        <f>SUM(N41:N48)</f>
        <v>201.43</v>
      </c>
      <c r="O49" s="30"/>
      <c r="P49" s="8">
        <f>SUM(P41:P46)</f>
        <v>71.22</v>
      </c>
      <c r="Q49" s="30"/>
      <c r="R49" s="8">
        <f>SUM(R41:R43)</f>
        <v>86.86</v>
      </c>
      <c r="S49" s="8"/>
      <c r="T49" s="8">
        <f>SUM(T41:T42)</f>
        <v>35.65</v>
      </c>
      <c r="U49" s="8">
        <f>J49+L49+N49+P49+R49+T49</f>
        <v>995.81999999999994</v>
      </c>
      <c r="X49" t="s">
        <v>34</v>
      </c>
      <c r="Y49" s="17">
        <v>230</v>
      </c>
    </row>
    <row r="50" spans="1:25" x14ac:dyDescent="0.25">
      <c r="A50" t="s">
        <v>176</v>
      </c>
      <c r="X50" t="s">
        <v>105</v>
      </c>
      <c r="Y50" s="17">
        <v>87</v>
      </c>
    </row>
    <row r="51" spans="1:25" x14ac:dyDescent="0.25">
      <c r="I51" t="s">
        <v>177</v>
      </c>
      <c r="J51">
        <v>20</v>
      </c>
      <c r="K51" t="s">
        <v>40</v>
      </c>
      <c r="X51" t="s">
        <v>113</v>
      </c>
      <c r="Y51" s="17">
        <v>24</v>
      </c>
    </row>
    <row r="52" spans="1:25" x14ac:dyDescent="0.25">
      <c r="I52" t="s">
        <v>178</v>
      </c>
      <c r="J52">
        <v>31</v>
      </c>
      <c r="K52" s="9" t="s">
        <v>179</v>
      </c>
      <c r="X52" t="s">
        <v>78</v>
      </c>
      <c r="Y52" s="17">
        <v>400</v>
      </c>
    </row>
    <row r="53" spans="1:25" x14ac:dyDescent="0.25">
      <c r="X53" t="s">
        <v>54</v>
      </c>
      <c r="Y53" s="17">
        <v>80</v>
      </c>
    </row>
    <row r="54" spans="1:25" x14ac:dyDescent="0.25">
      <c r="X54" t="s">
        <v>130</v>
      </c>
      <c r="Y54" s="17">
        <v>30</v>
      </c>
    </row>
    <row r="55" spans="1:25" x14ac:dyDescent="0.25">
      <c r="X55" t="s">
        <v>133</v>
      </c>
      <c r="Y55" s="17">
        <v>30</v>
      </c>
    </row>
    <row r="56" spans="1:25" x14ac:dyDescent="0.25">
      <c r="X56" t="s">
        <v>134</v>
      </c>
      <c r="Y56" s="17">
        <v>80</v>
      </c>
    </row>
    <row r="57" spans="1:25" x14ac:dyDescent="0.25">
      <c r="X57" s="18" t="s">
        <v>137</v>
      </c>
      <c r="Y57" s="17">
        <f>SUM(Y48:Y56)</f>
        <v>1636</v>
      </c>
    </row>
    <row r="58" spans="1:25" x14ac:dyDescent="0.25">
      <c r="W58" s="18" t="s">
        <v>141</v>
      </c>
      <c r="Y58" s="17">
        <f>Y45-SUM(Y48:Y56)</f>
        <v>-336</v>
      </c>
    </row>
  </sheetData>
  <mergeCells count="7">
    <mergeCell ref="U2:X2"/>
    <mergeCell ref="A1:X1"/>
    <mergeCell ref="A2:D2"/>
    <mergeCell ref="E2:H2"/>
    <mergeCell ref="I2:L2"/>
    <mergeCell ref="M2:P2"/>
    <mergeCell ref="Q2:T2"/>
  </mergeCells>
  <hyperlinks>
    <hyperlink ref="D20" r:id="rId1" xr:uid="{F0070D94-742E-41D2-B2FA-74E132D41E41}"/>
    <hyperlink ref="D25" r:id="rId2" xr:uid="{23A65932-03FD-4AED-8FFF-A88D30E60066}"/>
    <hyperlink ref="D34" r:id="rId3" xr:uid="{59087DDC-F5AA-44F2-8D8D-B9E448670D45}"/>
    <hyperlink ref="D32" r:id="rId4" xr:uid="{F3521D1B-8E92-40F4-B3E3-69CFE588F772}"/>
    <hyperlink ref="D31" r:id="rId5" xr:uid="{5A3042E7-2206-409F-997C-E9DF5279C4F0}"/>
    <hyperlink ref="D30" r:id="rId6" xr:uid="{310920A6-B21E-484C-8DFA-16784BBAF947}"/>
    <hyperlink ref="D27" r:id="rId7" xr:uid="{06392ABA-70D3-41F5-A1E2-530061ED4898}"/>
    <hyperlink ref="D26" r:id="rId8" xr:uid="{6F5CB594-21B6-460D-8941-A4879E6DF481}"/>
    <hyperlink ref="D24" r:id="rId9" xr:uid="{1DC94079-5BBE-434E-BC2E-5F8923FE6C08}"/>
    <hyperlink ref="D36" r:id="rId10" xr:uid="{0534CD39-F72A-4E74-8901-C9616AA07A13}"/>
    <hyperlink ref="D22" r:id="rId11" xr:uid="{F39BD9F2-C4C3-4DB3-88D9-0787AA5356E1}"/>
    <hyperlink ref="E24" r:id="rId12" xr:uid="{42F92DFD-D5BE-498E-92DD-01DA4EF769D8}"/>
    <hyperlink ref="D23" r:id="rId13" xr:uid="{E3C858CF-21DF-4D6F-AE92-76474475D965}"/>
    <hyperlink ref="D28" r:id="rId14" xr:uid="{08691A54-AB47-400E-B580-93D07374E075}"/>
    <hyperlink ref="D39" r:id="rId15" xr:uid="{6875B746-6590-4F08-BBF4-7FDA4CC7CCEC}"/>
    <hyperlink ref="D41" r:id="rId16" xr:uid="{CE2F642B-8FB2-4138-8B32-DD62F54AEF21}"/>
    <hyperlink ref="D40" r:id="rId17" xr:uid="{622A525B-8DCC-433A-B061-0102B127916F}"/>
    <hyperlink ref="D33" r:id="rId18" xr:uid="{2172A9F8-5155-47CD-A8AB-92AA0FA24B68}"/>
    <hyperlink ref="D37" r:id="rId19" xr:uid="{04B78F8C-48D5-429C-8753-5ADC43380939}"/>
    <hyperlink ref="B49" r:id="rId20" xr:uid="{C266D29C-1889-4EC2-AE79-FBE13EC790AD}"/>
    <hyperlink ref="K52" r:id="rId21" display="https://www.amazon.com/CCTVMTST-Copper-Industry-Projects-Experiments/dp/B09NPWTT8M/ref=sr_1_10?content-id=amzn1.sym.9575273b-ecd8-4648-9bf0-15f20c657e0a&amp;keywords=20+ga+copper+sheet&amp;pd_rd_r=d028e275-c271-4a27-aef7-8073dbd5bf3f&amp;pd_rd_w=1bEci&amp;pd_rd_wg=a09dM&amp;pf_rd_p=9575273b-ecd8-4648-9bf0-15f20c657e0a&amp;pf_rd_r=8B54MW8RBSAH1T2C98WQ&amp;qid=1674501096&amp;sr=8-10" xr:uid="{6E7313CE-9B76-4266-BB57-E1AB6D339C42}"/>
    <hyperlink ref="D29" r:id="rId22" xr:uid="{F68025F0-B36C-4A9C-AB72-624E684C113D}"/>
  </hyperlinks>
  <pageMargins left="0.7" right="0.7" top="0.75" bottom="0.75" header="0.3" footer="0.3"/>
  <drawing r:id="rId23"/>
  <tableParts count="6"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BEBD-5E8A-4DFC-82DE-BD1D0C1F530F}">
  <dimension ref="A1:I43"/>
  <sheetViews>
    <sheetView topLeftCell="A5" workbookViewId="0">
      <selection activeCell="C21" sqref="C21"/>
    </sheetView>
  </sheetViews>
  <sheetFormatPr defaultColWidth="11.42578125" defaultRowHeight="15" x14ac:dyDescent="0.25"/>
  <cols>
    <col min="1" max="1" width="16.28515625" bestFit="1" customWidth="1"/>
    <col min="2" max="2" width="40.140625" bestFit="1" customWidth="1"/>
    <col min="3" max="3" width="7.85546875" bestFit="1" customWidth="1"/>
    <col min="4" max="4" width="21.5703125" style="8" bestFit="1" customWidth="1"/>
    <col min="5" max="5" width="10.85546875" style="8"/>
    <col min="6" max="6" width="16.42578125" bestFit="1" customWidth="1"/>
    <col min="7" max="7" width="25.7109375" customWidth="1"/>
  </cols>
  <sheetData>
    <row r="1" spans="1:9" ht="15.75" thickBot="1" x14ac:dyDescent="0.3">
      <c r="A1" s="39"/>
      <c r="B1" s="40" t="s">
        <v>1</v>
      </c>
      <c r="C1" s="40" t="s">
        <v>2</v>
      </c>
      <c r="D1" s="41" t="s">
        <v>3</v>
      </c>
      <c r="E1" s="41" t="s">
        <v>4</v>
      </c>
      <c r="F1" s="40" t="s">
        <v>5</v>
      </c>
      <c r="G1" s="10" t="s">
        <v>6</v>
      </c>
      <c r="H1" t="s">
        <v>7</v>
      </c>
      <c r="I1" t="s">
        <v>8</v>
      </c>
    </row>
    <row r="2" spans="1:9" x14ac:dyDescent="0.25">
      <c r="A2" s="44" t="s">
        <v>9</v>
      </c>
      <c r="B2" s="45"/>
      <c r="C2" s="45"/>
      <c r="D2" s="46"/>
      <c r="E2" s="46"/>
      <c r="F2" s="47"/>
    </row>
    <row r="3" spans="1:9" x14ac:dyDescent="0.25">
      <c r="A3" s="48"/>
      <c r="B3" s="59" t="s">
        <v>10</v>
      </c>
      <c r="C3" s="36">
        <v>7</v>
      </c>
      <c r="D3" s="37">
        <v>12.2</v>
      </c>
      <c r="E3" s="37">
        <f>D3*C3</f>
        <v>85.399999999999991</v>
      </c>
      <c r="F3" s="49" t="s">
        <v>11</v>
      </c>
      <c r="G3" s="9" t="s">
        <v>12</v>
      </c>
      <c r="H3" t="s">
        <v>13</v>
      </c>
      <c r="I3" t="s">
        <v>13</v>
      </c>
    </row>
    <row r="4" spans="1:9" x14ac:dyDescent="0.25">
      <c r="A4" s="48"/>
      <c r="B4" s="60" t="s">
        <v>14</v>
      </c>
      <c r="C4" s="36">
        <v>1</v>
      </c>
      <c r="D4" s="37">
        <v>10.99</v>
      </c>
      <c r="E4" s="37">
        <f>C4*D4</f>
        <v>10.99</v>
      </c>
      <c r="F4" s="49" t="s">
        <v>15</v>
      </c>
      <c r="G4" s="9" t="s">
        <v>16</v>
      </c>
      <c r="H4" t="s">
        <v>13</v>
      </c>
      <c r="I4" t="s">
        <v>13</v>
      </c>
    </row>
    <row r="5" spans="1:9" x14ac:dyDescent="0.25">
      <c r="A5" s="48"/>
      <c r="B5" s="59" t="s">
        <v>17</v>
      </c>
      <c r="C5" s="36">
        <v>1</v>
      </c>
      <c r="D5" s="37">
        <v>18.37</v>
      </c>
      <c r="E5" s="37">
        <f>C5*D5</f>
        <v>18.37</v>
      </c>
      <c r="F5" s="49" t="s">
        <v>11</v>
      </c>
      <c r="G5" s="9" t="s">
        <v>18</v>
      </c>
      <c r="H5" t="s">
        <v>13</v>
      </c>
      <c r="I5" t="s">
        <v>13</v>
      </c>
    </row>
    <row r="6" spans="1:9" x14ac:dyDescent="0.25">
      <c r="A6" s="48"/>
      <c r="B6" s="61" t="s">
        <v>19</v>
      </c>
      <c r="C6" s="36">
        <v>2</v>
      </c>
      <c r="D6" s="37">
        <v>11</v>
      </c>
      <c r="E6" s="37">
        <f>C6*D6</f>
        <v>22</v>
      </c>
      <c r="F6" s="49" t="s">
        <v>11</v>
      </c>
      <c r="G6" s="9" t="s">
        <v>20</v>
      </c>
      <c r="H6" t="s">
        <v>13</v>
      </c>
      <c r="I6" t="s">
        <v>13</v>
      </c>
    </row>
    <row r="7" spans="1:9" x14ac:dyDescent="0.25">
      <c r="A7" s="48"/>
      <c r="B7" s="59" t="s">
        <v>21</v>
      </c>
      <c r="C7" s="36">
        <v>1</v>
      </c>
      <c r="D7" s="37">
        <v>11.32</v>
      </c>
      <c r="E7" s="37">
        <v>11.32</v>
      </c>
      <c r="F7" s="49" t="s">
        <v>11</v>
      </c>
      <c r="G7" s="9" t="s">
        <v>22</v>
      </c>
      <c r="H7" t="s">
        <v>13</v>
      </c>
      <c r="I7" t="s">
        <v>13</v>
      </c>
    </row>
    <row r="8" spans="1:9" x14ac:dyDescent="0.25">
      <c r="A8" s="48"/>
      <c r="B8" s="59" t="s">
        <v>23</v>
      </c>
      <c r="C8" s="36">
        <v>1</v>
      </c>
      <c r="D8" s="37">
        <v>4.5999999999999996</v>
      </c>
      <c r="E8" s="37">
        <v>4.5999999999999996</v>
      </c>
      <c r="F8" s="49" t="s">
        <v>11</v>
      </c>
      <c r="G8" s="9" t="s">
        <v>24</v>
      </c>
      <c r="H8" t="s">
        <v>13</v>
      </c>
      <c r="I8" t="s">
        <v>13</v>
      </c>
    </row>
    <row r="9" spans="1:9" x14ac:dyDescent="0.25">
      <c r="A9" s="48"/>
      <c r="B9" s="59" t="s">
        <v>25</v>
      </c>
      <c r="C9" s="36">
        <v>1</v>
      </c>
      <c r="D9" s="37">
        <v>6.49</v>
      </c>
      <c r="E9" s="37">
        <f>D9*C9</f>
        <v>6.49</v>
      </c>
      <c r="F9" s="49" t="s">
        <v>15</v>
      </c>
      <c r="G9" s="9" t="s">
        <v>26</v>
      </c>
      <c r="H9" t="s">
        <v>13</v>
      </c>
    </row>
    <row r="10" spans="1:9" x14ac:dyDescent="0.25">
      <c r="A10" s="48"/>
      <c r="B10" s="59" t="s">
        <v>27</v>
      </c>
      <c r="C10" s="36">
        <v>1</v>
      </c>
      <c r="D10" s="37">
        <v>141.99</v>
      </c>
      <c r="E10" s="37">
        <f>D10*C10</f>
        <v>141.99</v>
      </c>
      <c r="F10" s="49" t="s">
        <v>15</v>
      </c>
      <c r="G10" s="9" t="s">
        <v>28</v>
      </c>
      <c r="H10" t="s">
        <v>13</v>
      </c>
      <c r="I10" t="s">
        <v>13</v>
      </c>
    </row>
    <row r="11" spans="1:9" x14ac:dyDescent="0.25">
      <c r="A11" s="54"/>
      <c r="B11" s="62" t="s">
        <v>29</v>
      </c>
      <c r="C11" s="39">
        <v>1</v>
      </c>
      <c r="D11" s="57">
        <v>15.99</v>
      </c>
      <c r="E11" s="57">
        <f>D11*C11</f>
        <v>15.99</v>
      </c>
      <c r="F11" s="56" t="s">
        <v>15</v>
      </c>
      <c r="G11" s="9" t="s">
        <v>30</v>
      </c>
      <c r="H11" t="s">
        <v>13</v>
      </c>
    </row>
    <row r="12" spans="1:9" x14ac:dyDescent="0.25">
      <c r="A12" s="54"/>
      <c r="B12" s="63" t="s">
        <v>31</v>
      </c>
      <c r="C12" s="39">
        <v>1</v>
      </c>
      <c r="D12" s="57">
        <v>0</v>
      </c>
      <c r="E12" s="57">
        <v>0</v>
      </c>
      <c r="F12" s="56" t="s">
        <v>33</v>
      </c>
      <c r="G12" s="9"/>
    </row>
    <row r="13" spans="1:9" x14ac:dyDescent="0.25">
      <c r="A13" s="54"/>
      <c r="B13" s="39"/>
      <c r="C13" s="39"/>
      <c r="D13" s="55" t="s">
        <v>9</v>
      </c>
      <c r="E13" s="55">
        <f>SUM(E3:E12)</f>
        <v>317.14999999999998</v>
      </c>
      <c r="F13" s="56"/>
    </row>
    <row r="14" spans="1:9" x14ac:dyDescent="0.25">
      <c r="A14" s="44" t="s">
        <v>34</v>
      </c>
      <c r="B14" s="45"/>
      <c r="C14" s="45"/>
      <c r="D14" s="46"/>
      <c r="E14" s="46"/>
      <c r="F14" s="47"/>
    </row>
    <row r="15" spans="1:9" x14ac:dyDescent="0.25">
      <c r="A15" s="48"/>
      <c r="B15" s="59" t="s">
        <v>35</v>
      </c>
      <c r="C15" s="36">
        <v>1</v>
      </c>
      <c r="D15" s="37">
        <v>450</v>
      </c>
      <c r="E15" s="37">
        <f>C15*D15</f>
        <v>450</v>
      </c>
      <c r="F15" s="49" t="s">
        <v>36</v>
      </c>
      <c r="G15" s="9" t="s">
        <v>37</v>
      </c>
      <c r="H15" t="s">
        <v>13</v>
      </c>
    </row>
    <row r="16" spans="1:9" x14ac:dyDescent="0.25">
      <c r="A16" s="48"/>
      <c r="B16" s="59" t="s">
        <v>38</v>
      </c>
      <c r="C16" s="36">
        <v>4</v>
      </c>
      <c r="D16" s="37">
        <v>10</v>
      </c>
      <c r="E16" s="37">
        <f>C16*D16</f>
        <v>40</v>
      </c>
      <c r="F16" s="49" t="s">
        <v>39</v>
      </c>
      <c r="G16" s="9" t="s">
        <v>40</v>
      </c>
      <c r="H16" t="s">
        <v>13</v>
      </c>
      <c r="I16" t="s">
        <v>13</v>
      </c>
    </row>
    <row r="17" spans="1:9" x14ac:dyDescent="0.25">
      <c r="A17" s="48"/>
      <c r="B17" s="59" t="s">
        <v>41</v>
      </c>
      <c r="C17" s="36">
        <v>1</v>
      </c>
      <c r="D17" s="37">
        <v>17.16</v>
      </c>
      <c r="E17" s="37">
        <f>D17*C17</f>
        <v>17.16</v>
      </c>
      <c r="F17" s="49" t="s">
        <v>11</v>
      </c>
      <c r="G17" s="9" t="s">
        <v>42</v>
      </c>
      <c r="H17" t="s">
        <v>13</v>
      </c>
      <c r="I17" t="s">
        <v>13</v>
      </c>
    </row>
    <row r="18" spans="1:9" x14ac:dyDescent="0.25">
      <c r="A18" s="48"/>
      <c r="B18" s="36" t="s">
        <v>43</v>
      </c>
      <c r="C18" s="36">
        <v>1</v>
      </c>
      <c r="D18" s="37">
        <v>4.99</v>
      </c>
      <c r="E18" s="37">
        <f>C18*D18</f>
        <v>4.99</v>
      </c>
      <c r="F18" s="49" t="s">
        <v>44</v>
      </c>
      <c r="G18" s="9" t="s">
        <v>45</v>
      </c>
    </row>
    <row r="19" spans="1:9" ht="15.75" thickBot="1" x14ac:dyDescent="0.3">
      <c r="A19" s="54"/>
      <c r="B19" s="39"/>
      <c r="C19" s="39"/>
      <c r="D19" s="55" t="s">
        <v>34</v>
      </c>
      <c r="E19" s="55">
        <f>SUM(E15:E18)</f>
        <v>512.15</v>
      </c>
      <c r="F19" s="56"/>
    </row>
    <row r="20" spans="1:9" x14ac:dyDescent="0.25">
      <c r="A20" s="44" t="s">
        <v>46</v>
      </c>
      <c r="B20" s="45"/>
      <c r="C20" s="45"/>
      <c r="D20" s="46"/>
      <c r="E20" s="46"/>
      <c r="F20" s="47"/>
    </row>
    <row r="21" spans="1:9" x14ac:dyDescent="0.25">
      <c r="A21" s="48"/>
      <c r="B21" s="59" t="s">
        <v>180</v>
      </c>
      <c r="C21" s="36">
        <v>1</v>
      </c>
      <c r="D21" s="37">
        <v>157.97999999999999</v>
      </c>
      <c r="E21" s="37">
        <f>D21*C21</f>
        <v>157.97999999999999</v>
      </c>
      <c r="F21" s="49" t="s">
        <v>146</v>
      </c>
      <c r="G21" s="9" t="s">
        <v>147</v>
      </c>
      <c r="H21" t="s">
        <v>13</v>
      </c>
    </row>
    <row r="22" spans="1:9" x14ac:dyDescent="0.25">
      <c r="A22" s="48"/>
      <c r="B22" s="59" t="s">
        <v>51</v>
      </c>
      <c r="C22" s="36">
        <v>1</v>
      </c>
      <c r="D22" s="37">
        <v>43.31</v>
      </c>
      <c r="E22" s="37">
        <f>D22*C22</f>
        <v>43.31</v>
      </c>
      <c r="F22" s="49" t="s">
        <v>11</v>
      </c>
      <c r="G22" s="9" t="s">
        <v>52</v>
      </c>
      <c r="H22" t="s">
        <v>13</v>
      </c>
      <c r="I22" t="s">
        <v>13</v>
      </c>
    </row>
    <row r="23" spans="1:9" ht="15.75" thickBot="1" x14ac:dyDescent="0.3">
      <c r="A23" s="54"/>
      <c r="B23" s="39"/>
      <c r="C23" s="39"/>
      <c r="D23" s="55" t="s">
        <v>46</v>
      </c>
      <c r="E23" s="55">
        <f>SUM(E21:E22)</f>
        <v>201.29</v>
      </c>
      <c r="F23" s="56"/>
    </row>
    <row r="24" spans="1:9" x14ac:dyDescent="0.25">
      <c r="A24" s="44" t="s">
        <v>53</v>
      </c>
      <c r="B24" s="45"/>
      <c r="C24" s="45"/>
      <c r="D24" s="46"/>
      <c r="E24" s="46"/>
      <c r="F24" s="47"/>
    </row>
    <row r="25" spans="1:9" x14ac:dyDescent="0.25">
      <c r="A25" s="48"/>
      <c r="B25" s="59" t="s">
        <v>54</v>
      </c>
      <c r="C25" s="36">
        <v>2</v>
      </c>
      <c r="D25" s="37">
        <v>160.51</v>
      </c>
      <c r="E25" s="37">
        <f>D25*C25</f>
        <v>321.02</v>
      </c>
      <c r="F25" s="49" t="s">
        <v>11</v>
      </c>
      <c r="G25" s="9" t="s">
        <v>181</v>
      </c>
      <c r="H25" t="s">
        <v>13</v>
      </c>
    </row>
    <row r="26" spans="1:9" x14ac:dyDescent="0.25">
      <c r="A26" s="48"/>
      <c r="B26" s="59" t="s">
        <v>67</v>
      </c>
      <c r="C26" s="36">
        <v>2</v>
      </c>
      <c r="D26" s="37">
        <v>21.31</v>
      </c>
      <c r="E26" s="37">
        <f>D26*C26</f>
        <v>42.62</v>
      </c>
      <c r="F26" s="49" t="s">
        <v>11</v>
      </c>
      <c r="G26" s="9" t="s">
        <v>68</v>
      </c>
      <c r="H26" t="s">
        <v>13</v>
      </c>
      <c r="I26" t="s">
        <v>13</v>
      </c>
    </row>
    <row r="27" spans="1:9" x14ac:dyDescent="0.25">
      <c r="A27" s="48"/>
      <c r="B27" s="59" t="s">
        <v>69</v>
      </c>
      <c r="C27" s="36">
        <v>3</v>
      </c>
      <c r="D27" s="37">
        <v>7.49</v>
      </c>
      <c r="E27" s="37">
        <f>D27*C27</f>
        <v>22.47</v>
      </c>
      <c r="F27" s="49" t="s">
        <v>11</v>
      </c>
      <c r="G27" s="9" t="s">
        <v>70</v>
      </c>
      <c r="H27" t="s">
        <v>13</v>
      </c>
      <c r="I27" t="s">
        <v>13</v>
      </c>
    </row>
    <row r="28" spans="1:9" x14ac:dyDescent="0.25">
      <c r="A28" s="48"/>
      <c r="B28" s="59" t="s">
        <v>71</v>
      </c>
      <c r="C28" s="36">
        <v>2</v>
      </c>
      <c r="D28" s="37">
        <v>4.99</v>
      </c>
      <c r="E28" s="37">
        <f>D28*C28</f>
        <v>9.98</v>
      </c>
      <c r="F28" s="49" t="s">
        <v>15</v>
      </c>
      <c r="G28" s="9" t="s">
        <v>72</v>
      </c>
      <c r="H28" t="s">
        <v>13</v>
      </c>
      <c r="I28" t="s">
        <v>13</v>
      </c>
    </row>
    <row r="29" spans="1:9" x14ac:dyDescent="0.25">
      <c r="A29" s="48"/>
      <c r="B29" s="59" t="s">
        <v>73</v>
      </c>
      <c r="C29" s="36">
        <v>1</v>
      </c>
      <c r="D29" s="37">
        <v>7.5</v>
      </c>
      <c r="E29" s="37">
        <f>D29*C29</f>
        <v>7.5</v>
      </c>
      <c r="F29" s="49" t="s">
        <v>74</v>
      </c>
      <c r="G29" s="9" t="s">
        <v>75</v>
      </c>
      <c r="H29" t="s">
        <v>13</v>
      </c>
      <c r="I29" t="s">
        <v>13</v>
      </c>
    </row>
    <row r="30" spans="1:9" x14ac:dyDescent="0.25">
      <c r="A30" s="48"/>
      <c r="B30" s="36" t="s">
        <v>76</v>
      </c>
      <c r="C30" s="36">
        <v>1</v>
      </c>
      <c r="D30" s="37">
        <v>20</v>
      </c>
      <c r="E30" s="37">
        <v>20</v>
      </c>
      <c r="F30" s="49"/>
    </row>
    <row r="31" spans="1:9" ht="15.75" thickBot="1" x14ac:dyDescent="0.3">
      <c r="A31" s="54"/>
      <c r="B31" s="39"/>
      <c r="C31" s="39"/>
      <c r="D31" s="55" t="s">
        <v>53</v>
      </c>
      <c r="E31" s="55">
        <f>SUM(E25:E30)</f>
        <v>423.59000000000003</v>
      </c>
      <c r="F31" s="56"/>
    </row>
    <row r="32" spans="1:9" x14ac:dyDescent="0.25">
      <c r="A32" s="44" t="s">
        <v>77</v>
      </c>
      <c r="B32" s="45"/>
      <c r="C32" s="45"/>
      <c r="D32" s="46"/>
      <c r="E32" s="46"/>
      <c r="F32" s="47"/>
    </row>
    <row r="33" spans="1:9" x14ac:dyDescent="0.25">
      <c r="A33" s="48"/>
      <c r="B33" s="59" t="s">
        <v>79</v>
      </c>
      <c r="C33" s="36">
        <v>1</v>
      </c>
      <c r="D33" s="37">
        <v>3.48</v>
      </c>
      <c r="E33" s="37">
        <f>D33*C33</f>
        <v>3.48</v>
      </c>
      <c r="F33" s="49" t="s">
        <v>15</v>
      </c>
      <c r="G33" s="9" t="s">
        <v>80</v>
      </c>
      <c r="H33" t="s">
        <v>13</v>
      </c>
      <c r="I33" t="s">
        <v>13</v>
      </c>
    </row>
    <row r="34" spans="1:9" x14ac:dyDescent="0.25">
      <c r="A34" s="48"/>
      <c r="B34" s="59" t="s">
        <v>81</v>
      </c>
      <c r="C34" s="36">
        <v>1</v>
      </c>
      <c r="D34" s="37">
        <v>35.75</v>
      </c>
      <c r="E34" s="37">
        <f>D34*C34</f>
        <v>35.75</v>
      </c>
      <c r="F34" s="49" t="s">
        <v>11</v>
      </c>
      <c r="G34" s="9" t="s">
        <v>82</v>
      </c>
      <c r="H34" t="s">
        <v>13</v>
      </c>
      <c r="I34" t="s">
        <v>13</v>
      </c>
    </row>
    <row r="35" spans="1:9" ht="15.75" thickBot="1" x14ac:dyDescent="0.3">
      <c r="A35" s="54"/>
      <c r="B35" s="39"/>
      <c r="C35" s="39"/>
      <c r="D35" s="55" t="s">
        <v>77</v>
      </c>
      <c r="E35" s="55">
        <f>SUM(E33:E34)</f>
        <v>39.229999999999997</v>
      </c>
      <c r="F35" s="56"/>
    </row>
    <row r="36" spans="1:9" x14ac:dyDescent="0.25">
      <c r="A36" s="44" t="s">
        <v>78</v>
      </c>
      <c r="B36" s="45"/>
      <c r="C36" s="45"/>
      <c r="D36" s="46"/>
      <c r="E36" s="46"/>
      <c r="F36" s="47"/>
    </row>
    <row r="37" spans="1:9" x14ac:dyDescent="0.25">
      <c r="A37" s="48"/>
      <c r="B37" s="59" t="s">
        <v>83</v>
      </c>
      <c r="C37" s="36">
        <v>2</v>
      </c>
      <c r="D37" s="37">
        <v>51.7</v>
      </c>
      <c r="E37" s="37">
        <f>C37*D37</f>
        <v>103.4</v>
      </c>
      <c r="F37" s="49" t="s">
        <v>84</v>
      </c>
      <c r="G37" s="9" t="s">
        <v>85</v>
      </c>
      <c r="H37" t="s">
        <v>13</v>
      </c>
      <c r="I37" t="s">
        <v>13</v>
      </c>
    </row>
    <row r="38" spans="1:9" x14ac:dyDescent="0.25">
      <c r="A38" s="48"/>
      <c r="B38" s="61" t="s">
        <v>86</v>
      </c>
      <c r="C38" s="61">
        <v>1</v>
      </c>
      <c r="D38" s="64"/>
      <c r="E38" s="64"/>
      <c r="F38" s="65" t="s">
        <v>88</v>
      </c>
    </row>
    <row r="39" spans="1:9" x14ac:dyDescent="0.25">
      <c r="A39" s="48"/>
      <c r="B39" s="61" t="s">
        <v>89</v>
      </c>
      <c r="C39" s="61">
        <v>1</v>
      </c>
      <c r="D39" s="64">
        <v>46.66</v>
      </c>
      <c r="E39" s="64">
        <f>D39*C39</f>
        <v>46.66</v>
      </c>
      <c r="F39" s="65" t="s">
        <v>182</v>
      </c>
      <c r="G39" s="9" t="s">
        <v>91</v>
      </c>
      <c r="I39" t="s">
        <v>13</v>
      </c>
    </row>
    <row r="40" spans="1:9" x14ac:dyDescent="0.25">
      <c r="A40" s="54"/>
      <c r="B40" s="63" t="s">
        <v>92</v>
      </c>
      <c r="C40" s="39">
        <v>2</v>
      </c>
      <c r="D40" s="57"/>
      <c r="E40" s="57"/>
      <c r="F40" s="56" t="s">
        <v>90</v>
      </c>
      <c r="G40" s="9"/>
    </row>
    <row r="41" spans="1:9" ht="15.75" thickBot="1" x14ac:dyDescent="0.3">
      <c r="A41" s="50"/>
      <c r="B41" s="51"/>
      <c r="C41" s="51"/>
      <c r="D41" s="52" t="s">
        <v>78</v>
      </c>
      <c r="E41" s="52">
        <f>SUM(E37:E39)</f>
        <v>150.06</v>
      </c>
      <c r="F41" s="53"/>
    </row>
    <row r="42" spans="1:9" x14ac:dyDescent="0.25">
      <c r="A42" s="42"/>
      <c r="B42" s="42"/>
      <c r="C42" s="42"/>
      <c r="D42" s="43"/>
      <c r="E42" s="43"/>
      <c r="F42" s="42"/>
    </row>
    <row r="43" spans="1:9" x14ac:dyDescent="0.25">
      <c r="A43" s="36"/>
      <c r="B43" s="36"/>
      <c r="C43" s="36"/>
      <c r="D43" s="58" t="s">
        <v>93</v>
      </c>
      <c r="E43" s="38">
        <f>SUM(E41,E35,E31,E23,E19,E13)</f>
        <v>1643.4699999999998</v>
      </c>
      <c r="F43" s="36"/>
    </row>
  </sheetData>
  <hyperlinks>
    <hyperlink ref="G5" r:id="rId1" xr:uid="{48C30262-A4A5-42D6-8A63-400D0CDE0C74}"/>
    <hyperlink ref="G6" r:id="rId2" xr:uid="{18AC6E50-170D-4C1A-AD24-ABFBD4A1D979}"/>
    <hyperlink ref="G9" r:id="rId3" xr:uid="{2DED683B-8E88-4325-B187-DA1605102707}"/>
    <hyperlink ref="G17" r:id="rId4" xr:uid="{274AD4AE-61C2-4D8D-9E99-F55138A1BD80}"/>
    <hyperlink ref="G34" r:id="rId5" xr:uid="{B4054110-EB2C-45A9-AB1C-43F1989C67D3}"/>
    <hyperlink ref="G37" r:id="rId6" xr:uid="{20E685E9-D935-4FEA-86E1-2D3C875612A8}"/>
    <hyperlink ref="G39" r:id="rId7" xr:uid="{C7448027-28AE-4F45-822F-3D80397E3E7B}"/>
    <hyperlink ref="G26" r:id="rId8" xr:uid="{3D07E708-6B39-43E0-A457-F7AA18C60D9D}"/>
    <hyperlink ref="G27" r:id="rId9" xr:uid="{50DAF357-2857-4889-9093-4E6042D4FE04}"/>
    <hyperlink ref="G15" r:id="rId10" xr:uid="{41D93F5F-CFBD-4FCE-A70C-B70CD082E47E}"/>
    <hyperlink ref="G10" r:id="rId11" display="https://www.amazon.com/Regulated-Variable-Adjustable-Accessories-Inverter/dp/B0924K3VQ5/ref=asc_df_B0924K3VQ5/?tag=hyprod-20&amp;linkCode=df0&amp;hvadid=507777183588&amp;hvpos=&amp;hvnetw=g&amp;hvrand=109385564297554024&amp;hvpone=&amp;hvptwo=&amp;hvqmt=&amp;hvdev=c&amp;hvdvcmdl=&amp;hvlocint=&amp;hvlocphy=9030327&amp;hvtargid=pla-1298184678904&amp;psc=1&amp;region_id=972485" xr:uid="{8BB96F91-9344-4924-B04C-5CFF58FCB43F}"/>
    <hyperlink ref="G16" r:id="rId12" xr:uid="{DA594D31-DD5C-43A1-8B14-BD856D2E1332}"/>
    <hyperlink ref="G18" r:id="rId13" display="https://www.harborfreight.com/12-in-stainless-steel-cable-ties-25-pack-60330.html?utm_source=google&amp;utm_medium=cpc&amp;utm_campaign=12169520316&amp;campaignid=12169520316&amp;utm_content=120871688550&amp;adsetid=120871688550&amp;product=60330&amp;store=455&amp;gclid=Cj0KCQiA8t2eBhDeARIsAAVEga2-r9U5n6pSKWjL6Bkc6fde2RVfJNnvzACy9ZHfWfOyuuu7I1vzIQMaAu5-EALw_wcB" xr:uid="{B6B9278A-EEDB-41D9-BF7E-AF5D8E034B41}"/>
    <hyperlink ref="G11" r:id="rId14" display="https://www.amazon.com/Potassium-Hydroxide-Food-Grade-Pound/dp/B085NG5TRJ/ref=pd_lpo_1?pd_rd_w=24Cx0&amp;content-id=amzn1.sym.116f529c-aa4d-4763-b2b6-4d614ec7dc00&amp;pf_rd_p=116f529c-aa4d-4763-b2b6-4d614ec7dc00&amp;pf_rd_r=DNJMEHQWADHB72BP1CZX&amp;pd_rd_wg=VtZy5&amp;pd_rd_r=678e5a1c-bbf1-4f49-b421-8c00ccfc2d16&amp;pd_rd_i=B085NG5TRJ&amp;psc=1" xr:uid="{76E58977-14AE-4CCD-BD2C-225087EE2949}"/>
    <hyperlink ref="G25" r:id="rId15" xr:uid="{CB3A1E17-B242-46BC-8A12-D843432BCB4D}"/>
    <hyperlink ref="G3" r:id="rId16" xr:uid="{BF4E4CA6-DB30-49C2-BE7B-E097DC5EE022}"/>
    <hyperlink ref="G21" r:id="rId17" xr:uid="{2DEF0A9F-80A8-43E0-9D26-07E3F2F52778}"/>
    <hyperlink ref="G22" r:id="rId18" xr:uid="{A64B7D9B-736D-4B4E-A3F1-92F21C77A673}"/>
    <hyperlink ref="G7" r:id="rId19" xr:uid="{71BA252D-947B-43ED-AE00-9716F2B953F0}"/>
    <hyperlink ref="G8" r:id="rId20" xr:uid="{D0FCA333-6418-456B-935D-4AB2650E183E}"/>
    <hyperlink ref="G28" r:id="rId21" xr:uid="{DF4DF2FF-D3F8-4EBB-B2FA-9049B46F17A4}"/>
    <hyperlink ref="G33" r:id="rId22" xr:uid="{920075EF-79A0-435C-9392-D3AB2F51A64A}"/>
    <hyperlink ref="G29" r:id="rId23" xr:uid="{5492A753-D4F4-4A1B-818B-2E6459467D93}"/>
  </hyperlinks>
  <pageMargins left="0.7" right="0.7" top="0.75" bottom="0.75" header="0.3" footer="0.3"/>
  <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40178C-58EA-44FA-86C9-5C2A702D8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60110-C241-4971-9DE6-22F2413A17CD}">
  <ds:schemaRefs>
    <ds:schemaRef ds:uri="c16edb20-3aa4-4afe-a476-0df01e7c613c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a177c1b8-29a0-45e9-aae7-bf99dab4fe04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1ADFA04-D29D-415F-AC57-0B4ABE1AE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edb20-3aa4-4afe-a476-0df01e7c613c"/>
    <ds:schemaRef ds:uri="a177c1b8-29a0-45e9-aae7-bf99dab4f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3.5</vt:lpstr>
      <vt:lpstr>Budget 3.0</vt:lpstr>
      <vt:lpstr>Sheet1</vt:lpstr>
      <vt:lpstr>Budget 2.0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 Astrup</cp:lastModifiedBy>
  <cp:revision/>
  <dcterms:created xsi:type="dcterms:W3CDTF">2022-09-12T19:23:18Z</dcterms:created>
  <dcterms:modified xsi:type="dcterms:W3CDTF">2023-04-30T22:58:24Z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