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pla\Desktop\My Projects\Indian Student Analysis\"/>
    </mc:Choice>
  </mc:AlternateContent>
  <xr:revisionPtr revIDLastSave="0" documentId="8_{7CE2562D-920B-4F8F-BD5F-F4A78AB63948}" xr6:coauthVersionLast="47" xr6:coauthVersionMax="47" xr10:uidLastSave="{00000000-0000-0000-0000-000000000000}"/>
  <bookViews>
    <workbookView xWindow="-98" yWindow="-98" windowWidth="24196" windowHeight="14476" xr2:uid="{E3621945-7906-45D6-A145-A0D77AEAB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H6" i="1"/>
  <c r="I6" i="1"/>
  <c r="H5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H3" i="1"/>
  <c r="H4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E2" i="1"/>
  <c r="F2" i="1" s="1"/>
  <c r="E3" i="1"/>
  <c r="F3" i="1" s="1"/>
  <c r="E4" i="1"/>
  <c r="F4" i="1" s="1"/>
  <c r="E5" i="1"/>
  <c r="F5" i="1" s="1"/>
  <c r="E6" i="1"/>
  <c r="E7" i="1"/>
  <c r="E8" i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F6" i="1"/>
  <c r="F7" i="1"/>
  <c r="F8" i="1"/>
</calcChain>
</file>

<file path=xl/sharedStrings.xml><?xml version="1.0" encoding="utf-8"?>
<sst xmlns="http://schemas.openxmlformats.org/spreadsheetml/2006/main" count="125" uniqueCount="51">
  <si>
    <t>state_name</t>
  </si>
  <si>
    <t>Total_Students_2020</t>
  </si>
  <si>
    <t>Total_Boys_2020</t>
  </si>
  <si>
    <t>Total_Girls_2020</t>
  </si>
  <si>
    <t>Population</t>
  </si>
  <si>
    <t>% of students statewise</t>
  </si>
  <si>
    <t>State</t>
  </si>
  <si>
    <t>West Bengal</t>
  </si>
  <si>
    <t>Uttarakhand</t>
  </si>
  <si>
    <t>Tripura</t>
  </si>
  <si>
    <t>Uttar Pradesh</t>
  </si>
  <si>
    <t>Telengana</t>
  </si>
  <si>
    <t>Tamil Nadu</t>
  </si>
  <si>
    <t>Sikkim</t>
  </si>
  <si>
    <t>Rajasthan</t>
  </si>
  <si>
    <t>Punjab</t>
  </si>
  <si>
    <t>Puducherry</t>
  </si>
  <si>
    <t>Odisha</t>
  </si>
  <si>
    <t>Nagaland</t>
  </si>
  <si>
    <t>Mizoram</t>
  </si>
  <si>
    <t>Meghalaya</t>
  </si>
  <si>
    <t>Manipur</t>
  </si>
  <si>
    <t>Maharashtra</t>
  </si>
  <si>
    <t>Madhya Pradesh</t>
  </si>
  <si>
    <t>Lakshadweep</t>
  </si>
  <si>
    <t>Kerala</t>
  </si>
  <si>
    <t>Karnataka</t>
  </si>
  <si>
    <t>Jharkhand</t>
  </si>
  <si>
    <t>Jammu and Kashmir</t>
  </si>
  <si>
    <t>Himachal Pradesh</t>
  </si>
  <si>
    <t>Haryana</t>
  </si>
  <si>
    <t>Gujarat</t>
  </si>
  <si>
    <t>Goa</t>
  </si>
  <si>
    <t>Delhi</t>
  </si>
  <si>
    <t>Daman and Diu</t>
  </si>
  <si>
    <t>Dadra and Nagar Haveli</t>
  </si>
  <si>
    <t>Chhattisgarh</t>
  </si>
  <si>
    <t>Chandigarh</t>
  </si>
  <si>
    <t>Bihar</t>
  </si>
  <si>
    <t>Assam</t>
  </si>
  <si>
    <t>Arunachal Pradesh</t>
  </si>
  <si>
    <t>Andhra Pradesh</t>
  </si>
  <si>
    <t>Andaman and Nicobar Islands</t>
  </si>
  <si>
    <t>SGDP</t>
  </si>
  <si>
    <t>Literacy Rate</t>
  </si>
  <si>
    <t>Boys Drop Out Rate</t>
  </si>
  <si>
    <t>Girls Drop Out Rate</t>
  </si>
  <si>
    <t>primary_boys_switch_out</t>
  </si>
  <si>
    <t>primary_girls_switch_out</t>
  </si>
  <si>
    <t>Poverty Rate</t>
  </si>
  <si>
    <t>Girl:Boy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</si>
</sst>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212529"/>
      <name val="Segoe U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Segoe UI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1" fillId="2" borderId="4" xfId="2" applyBorder="1" applyAlignment="1">
      <alignment horizontal="right" vertical="center" wrapText="1"/>
    </xf>
    <xf numFmtId="0" fontId="1" fillId="2" borderId="5" xfId="2" applyBorder="1" applyAlignment="1">
      <alignment horizontal="right" vertical="center" wrapText="1"/>
    </xf>
    <xf numFmtId="0" fontId="7" fillId="0" borderId="6" xfId="0" applyFont="1" applyBorder="1"/>
    <xf numFmtId="0" fontId="9" fillId="0" borderId="4" xfId="3" applyFont="1" applyBorder="1" applyAlignment="1">
      <alignment horizontal="center" vertical="center" wrapText="1"/>
    </xf>
    <xf numFmtId="3" fontId="10" fillId="0" borderId="6" xfId="0" applyNumberFormat="1" applyFont="1" applyBorder="1" applyAlignment="1">
      <alignment horizontal="center" vertical="center" wrapText="1"/>
    </xf>
    <xf numFmtId="0" fontId="1" fillId="2" borderId="7" xfId="2" applyBorder="1" applyAlignment="1">
      <alignment horizontal="right" vertical="center" wrapText="1"/>
    </xf>
    <xf numFmtId="0" fontId="1" fillId="2" borderId="8" xfId="2" applyBorder="1" applyAlignment="1">
      <alignment horizontal="right" vertical="center" wrapText="1"/>
    </xf>
    <xf numFmtId="0" fontId="7" fillId="0" borderId="9" xfId="0" applyFont="1" applyBorder="1"/>
    <xf numFmtId="0" fontId="7" fillId="4" borderId="9" xfId="0" applyFont="1" applyFill="1" applyBorder="1" applyAlignment="1">
      <alignment horizontal="right" vertical="center" wrapText="1"/>
    </xf>
    <xf numFmtId="0" fontId="9" fillId="0" borderId="7" xfId="3" applyFont="1" applyBorder="1" applyAlignment="1">
      <alignment horizontal="center" vertical="center" wrapText="1"/>
    </xf>
    <xf numFmtId="3" fontId="10" fillId="0" borderId="9" xfId="0" applyNumberFormat="1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 wrapText="1"/>
    </xf>
    <xf numFmtId="0" fontId="7" fillId="0" borderId="0" xfId="0" applyFont="1"/>
    <xf numFmtId="0" fontId="8" fillId="5" borderId="0" xfId="0" applyFont="1" applyFill="1" applyAlignment="1">
      <alignment horizontal="right" vertical="center" wrapText="1"/>
    </xf>
    <xf numFmtId="0" fontId="5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8" fillId="4" borderId="0" xfId="0" applyFont="1" applyFill="1" applyAlignment="1">
      <alignment horizontal="right" vertical="center" wrapText="1"/>
    </xf>
    <xf numFmtId="0" fontId="9" fillId="6" borderId="0" xfId="3" applyFont="1" applyFill="1" applyBorder="1" applyAlignment="1">
      <alignment horizontal="center" vertical="center" wrapText="1"/>
    </xf>
    <xf numFmtId="3" fontId="10" fillId="6" borderId="0" xfId="0" applyNumberFormat="1" applyFont="1" applyFill="1" applyAlignment="1">
      <alignment horizontal="center" vertical="center" wrapText="1"/>
    </xf>
    <xf numFmtId="0" fontId="7" fillId="0" borderId="2" xfId="0" applyFont="1" applyBorder="1"/>
    <xf numFmtId="0" fontId="8" fillId="5" borderId="2" xfId="0" applyFont="1" applyFill="1" applyBorder="1" applyAlignment="1">
      <alignment horizontal="right" vertical="center" wrapText="1"/>
    </xf>
    <xf numFmtId="0" fontId="7" fillId="0" borderId="3" xfId="0" applyFont="1" applyBorder="1"/>
    <xf numFmtId="0" fontId="7" fillId="0" borderId="5" xfId="0" applyFont="1" applyBorder="1"/>
    <xf numFmtId="0" fontId="8" fillId="4" borderId="5" xfId="0" applyFont="1" applyFill="1" applyBorder="1" applyAlignment="1">
      <alignment horizontal="right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2" fillId="6" borderId="0" xfId="0" applyFont="1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0" fontId="8" fillId="4" borderId="5" xfId="2" applyFont="1" applyFill="1" applyBorder="1" applyAlignment="1">
      <alignment horizontal="right" vertical="center" wrapText="1"/>
    </xf>
    <xf numFmtId="0" fontId="8" fillId="4" borderId="2" xfId="2" applyFont="1" applyFill="1" applyBorder="1" applyAlignment="1">
      <alignment horizontal="right" vertical="center" wrapText="1"/>
    </xf>
    <xf numFmtId="0" fontId="8" fillId="4" borderId="8" xfId="2" applyFont="1" applyFill="1" applyBorder="1" applyAlignment="1">
      <alignment horizontal="right" vertical="center" wrapText="1"/>
    </xf>
    <xf numFmtId="0" fontId="4" fillId="3" borderId="3" xfId="0" applyFont="1" applyFill="1" applyBorder="1" applyAlignment="1">
      <alignment vertical="center" wrapText="1"/>
    </xf>
    <xf numFmtId="0" fontId="2" fillId="3" borderId="0" xfId="0" applyFont="1" applyFill="1"/>
    <xf numFmtId="0" fontId="11" fillId="3" borderId="2" xfId="2" applyFont="1" applyFill="1" applyBorder="1" applyAlignment="1">
      <alignment vertical="center" wrapText="1"/>
    </xf>
    <xf numFmtId="0" fontId="11" fillId="3" borderId="1" xfId="2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2" fontId="8" fillId="4" borderId="5" xfId="1" applyNumberFormat="1" applyFont="1" applyFill="1" applyBorder="1" applyAlignment="1">
      <alignment horizontal="right" vertical="center" wrapText="1"/>
    </xf>
    <xf numFmtId="2" fontId="4" fillId="3" borderId="2" xfId="1" applyNumberFormat="1" applyFont="1" applyFill="1" applyBorder="1" applyAlignment="1">
      <alignment vertical="center" wrapText="1"/>
    </xf>
    <xf numFmtId="2" fontId="8" fillId="4" borderId="2" xfId="1" applyNumberFormat="1" applyFont="1" applyFill="1" applyBorder="1" applyAlignment="1">
      <alignment horizontal="right" vertical="center" wrapText="1"/>
    </xf>
    <xf numFmtId="2" fontId="8" fillId="4" borderId="8" xfId="1" applyNumberFormat="1" applyFont="1" applyFill="1" applyBorder="1" applyAlignment="1">
      <alignment horizontal="right" vertical="center" wrapText="1"/>
    </xf>
    <xf numFmtId="2" fontId="7" fillId="0" borderId="0" xfId="1" applyNumberFormat="1" applyFont="1"/>
    <xf numFmtId="2" fontId="7" fillId="0" borderId="0" xfId="1" applyNumberFormat="1" applyFont="1" applyBorder="1"/>
    <xf numFmtId="0" fontId="12" fillId="3" borderId="3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2" fontId="8" fillId="4" borderId="4" xfId="1" applyNumberFormat="1" applyFont="1" applyFill="1" applyBorder="1" applyAlignment="1">
      <alignment horizontal="center" vertical="center" wrapText="1"/>
    </xf>
    <xf numFmtId="2" fontId="8" fillId="5" borderId="4" xfId="1" applyNumberFormat="1" applyFont="1" applyFill="1" applyBorder="1" applyAlignment="1">
      <alignment horizontal="center" vertical="center" wrapText="1"/>
    </xf>
    <xf numFmtId="2" fontId="8" fillId="4" borderId="6" xfId="1" applyNumberFormat="1" applyFont="1" applyFill="1" applyBorder="1" applyAlignment="1">
      <alignment horizontal="center" vertical="center" wrapText="1"/>
    </xf>
    <xf numFmtId="2" fontId="8" fillId="5" borderId="6" xfId="1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2" fontId="8" fillId="5" borderId="7" xfId="1" applyNumberFormat="1" applyFont="1" applyFill="1" applyBorder="1" applyAlignment="1">
      <alignment horizontal="center" vertical="center" wrapText="1"/>
    </xf>
    <xf numFmtId="2" fontId="8" fillId="5" borderId="9" xfId="1" applyNumberFormat="1" applyFont="1" applyFill="1" applyBorder="1" applyAlignment="1">
      <alignment horizontal="center" vertical="center" wrapText="1"/>
    </xf>
    <xf numFmtId="2" fontId="4" fillId="3" borderId="5" xfId="0" applyNumberFormat="1" applyFont="1" applyFill="1" applyBorder="1" applyAlignment="1">
      <alignment vertical="center" wrapText="1"/>
    </xf>
    <xf numFmtId="2" fontId="8" fillId="4" borderId="2" xfId="2" applyNumberFormat="1" applyFont="1" applyFill="1" applyBorder="1" applyAlignment="1">
      <alignment horizontal="right" vertical="center" wrapText="1"/>
    </xf>
    <xf numFmtId="2" fontId="0" fillId="0" borderId="0" xfId="0" applyNumberFormat="1" applyAlignment="1">
      <alignment horizontal="right"/>
    </xf>
    <xf numFmtId="2" fontId="8" fillId="4" borderId="5" xfId="0" applyNumberFormat="1" applyFont="1" applyFill="1" applyBorder="1" applyAlignment="1">
      <alignment horizontal="right" vertical="center" wrapText="1"/>
    </xf>
    <xf numFmtId="2" fontId="0" fillId="0" borderId="0" xfId="0" applyNumberFormat="1"/>
    <xf numFmtId="2" fontId="8" fillId="4" borderId="10" xfId="2" applyNumberFormat="1" applyFont="1" applyFill="1" applyBorder="1" applyAlignment="1">
      <alignment horizontal="right" vertical="center" wrapText="1"/>
    </xf>
    <xf numFmtId="2" fontId="8" fillId="4" borderId="8" xfId="0" applyNumberFormat="1" applyFont="1" applyFill="1" applyBorder="1" applyAlignment="1">
      <alignment horizontal="right" vertical="center" wrapText="1"/>
    </xf>
    <xf numFmtId="0" fontId="8" fillId="4" borderId="8" xfId="0" applyFont="1" applyFill="1" applyBorder="1" applyAlignment="1">
      <alignment horizontal="right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right" vertical="center" wrapText="1"/>
    </xf>
    <xf numFmtId="0" fontId="7" fillId="6" borderId="0" xfId="0" applyFont="1" applyFill="1"/>
    <xf numFmtId="2" fontId="0" fillId="6" borderId="0" xfId="0" applyNumberFormat="1" applyFill="1" applyAlignment="1">
      <alignment horizontal="right" vertical="center" wrapText="1"/>
    </xf>
    <xf numFmtId="0" fontId="0" fillId="6" borderId="0" xfId="0" applyFill="1"/>
  </cellXfs>
  <cellStyles count="4">
    <cellStyle name="20% - Accent2" xfId="2" builtinId="34"/>
    <cellStyle name="Hyperlink" xfId="3" builtinId="8"/>
    <cellStyle name="Normal" xfId="0" builtinId="0"/>
    <cellStyle name="Percent" xfId="1" builtinId="5"/>
  </cellStyles>
  <dxfs count="45">
    <dxf>
      <font>
        <color rgb="FF0563C1"/>
      </font>
    </dxf>
    <dxf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2" formatCode="0.00"/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563C1"/>
      </font>
    </dxf>
    <dxf>
      <font>
        <color rgb="FF0563C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563C1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</font>
      <fill>
        <patternFill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2" formatCode="0.00"/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2" formatCode="0.00"/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2" formatCode="0.00"/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fgColor indexed="64"/>
          <bgColor theme="0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righ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DD0CAC-2E53-4BCA-8C26-5F1D7BC9B716}" name="Table1" displayName="Table1" ref="A1:L38" totalsRowCount="1" headerRowDxfId="44" dataDxfId="42" totalsRowDxfId="40" headerRowBorderDxfId="43" tableBorderDxfId="41">
  <autoFilter ref="A1:L37" xr:uid="{3DDD0CAC-2E53-4BCA-8C26-5F1D7BC9B716}"/>
  <tableColumns count="12">
    <tableColumn id="1" xr3:uid="{38E35D6C-AAD6-415D-A0F6-AB62397F5A93}" name="state_name" dataDxfId="39" totalsRowDxfId="12" dataCellStyle="20% - Accent2"/>
    <tableColumn id="2" xr3:uid="{0D428EFA-E5F1-4D3E-BA0C-166921E7CA25}" name="Total_Students_2020" dataDxfId="38" totalsRowDxfId="11" dataCellStyle="20% - Accent2"/>
    <tableColumn id="3" xr3:uid="{29583504-3D5E-4CB7-9D0A-1CFA413FDF5B}" name="Total_Boys_2020" dataDxfId="37" totalsRowDxfId="10" dataCellStyle="20% - Accent2"/>
    <tableColumn id="4" xr3:uid="{85017C94-E158-42B4-926C-D913CC3010DD}" name="Total_Girls_2020" dataDxfId="36" totalsRowDxfId="9" dataCellStyle="20% - Accent2"/>
    <tableColumn id="5" xr3:uid="{9E8A7FE2-E996-43E2-8A26-99E3007338ED}" name="Population" dataDxfId="35" totalsRowDxfId="8">
      <calculatedColumnFormula>_xlfn.XLOOKUP(Table1[[#This Row],[state_name]],M:M,N:N)</calculatedColumnFormula>
    </tableColumn>
    <tableColumn id="6" xr3:uid="{ED120167-E108-4BB9-8EC8-ECDF151995A1}" name="% of students statewise" dataDxfId="34" totalsRowDxfId="7" dataCellStyle="Percent">
      <calculatedColumnFormula>Table1[[#This Row],[Total_Students_2020]]/Table1[[#This Row],[Population]] *100</calculatedColumnFormula>
    </tableColumn>
    <tableColumn id="7" xr3:uid="{FADDCCEB-2AD6-4C28-8CF2-12D98203B70E}" name="Poverty Rate" dataDxfId="33" totalsRowDxfId="6" dataCellStyle="20% - Accent2"/>
    <tableColumn id="8" xr3:uid="{82376222-0E1B-4A10-BB93-3FC3584C13BD}" name="Boys Drop Out Rate" dataDxfId="32" totalsRowDxfId="5" dataCellStyle="20% - Accent2">
      <calculatedColumnFormula>_xlfn.XLOOKUP(Table1[[#This Row],[state_name]],O:O,P:P)</calculatedColumnFormula>
    </tableColumn>
    <tableColumn id="9" xr3:uid="{46BC72D0-E22A-43BC-A4CD-5E5FED0EE6BE}" name="Girls Drop Out Rate" dataDxfId="31" totalsRowDxfId="4">
      <calculatedColumnFormula>_xlfn.XLOOKUP(Table1[[#This Row],[state_name]],O:O,Q:Q)</calculatedColumnFormula>
    </tableColumn>
    <tableColumn id="10" xr3:uid="{3A5BB5F2-7ECE-488A-8F13-1B5325F680DE}" name="SGDP" dataDxfId="30" totalsRowDxfId="3"/>
    <tableColumn id="12" xr3:uid="{AB967175-56B7-485D-AF0F-969FBB0A0F0A}" name="Girl:Boy Ratio" dataDxfId="13" totalsRowDxfId="2">
      <calculatedColumnFormula>Table1[[#This Row],[Total_Girls_2020]]/Table1[[#This Row],[Total_Boys_2020]]</calculatedColumnFormula>
    </tableColumn>
    <tableColumn id="11" xr3:uid="{3601F507-BD13-494C-BC46-D0E4EE89F2BD}" name="Literacy Rate" dataDxfId="14" totalsRow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560CFA-32DF-4580-AB60-75AF3816C02D}" name="Table2" displayName="Table2" ref="M1:N39" totalsRowShown="0" headerRowDxfId="29" headerRowBorderDxfId="28" tableBorderDxfId="27" totalsRowBorderDxfId="26">
  <autoFilter ref="M1:N39" xr:uid="{A9560CFA-32DF-4580-AB60-75AF3816C02D}"/>
  <sortState xmlns:xlrd2="http://schemas.microsoft.com/office/spreadsheetml/2017/richdata2" ref="M2:N36">
    <sortCondition sortBy="fontColor" ref="M1:M36" dxfId="25"/>
  </sortState>
  <tableColumns count="2">
    <tableColumn id="1" xr3:uid="{C2BBC2BB-EE4C-4C2B-BAE0-BDBFFC02C30E}" name="State" dataDxfId="24" dataCellStyle="Hyperlink"/>
    <tableColumn id="2" xr3:uid="{344F65B7-C43C-474D-A5C5-6BB691C7FBBA}" name="Population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EBA1CB-F191-4149-9C50-310DABBA756D}" name="Table3" displayName="Table3" ref="P1:Q37" totalsRowShown="0" headerRowDxfId="22" headerRowBorderDxfId="21" tableBorderDxfId="20" totalsRowBorderDxfId="19">
  <autoFilter ref="P1:Q37" xr:uid="{F2EBA1CB-F191-4149-9C50-310DABBA756D}"/>
  <tableColumns count="2">
    <tableColumn id="1" xr3:uid="{7C89507F-EB92-4B4D-AA06-6A400516B7AB}" name="primary_boys_switch_out" dataDxfId="18" dataCellStyle="Percent"/>
    <tableColumn id="2" xr3:uid="{A5C72103-86AC-47B6-AC22-6ADB0689F970}" name="primary_girls_switch_out" dataDxfId="17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ensus2011.co.in/census/state/daman+and+diu.html" TargetMode="External"/><Relationship Id="rId18" Type="http://schemas.openxmlformats.org/officeDocument/2006/relationships/hyperlink" Target="https://www.census2011.co.in/census/state/mizoram.html" TargetMode="External"/><Relationship Id="rId26" Type="http://schemas.openxmlformats.org/officeDocument/2006/relationships/hyperlink" Target="https://www.census2011.co.in/census/state/himachal+pradesh.html" TargetMode="External"/><Relationship Id="rId39" Type="http://schemas.openxmlformats.org/officeDocument/2006/relationships/table" Target="../tables/table3.xml"/><Relationship Id="rId21" Type="http://schemas.openxmlformats.org/officeDocument/2006/relationships/hyperlink" Target="https://www.census2011.co.in/census/state/goa.html" TargetMode="External"/><Relationship Id="rId34" Type="http://schemas.openxmlformats.org/officeDocument/2006/relationships/hyperlink" Target="https://www.census2011.co.in/census/state/jharkhand.html" TargetMode="External"/><Relationship Id="rId7" Type="http://schemas.openxmlformats.org/officeDocument/2006/relationships/hyperlink" Target="https://www.census2011.co.in/census/state/rajasthan.html" TargetMode="External"/><Relationship Id="rId12" Type="http://schemas.openxmlformats.org/officeDocument/2006/relationships/hyperlink" Target="https://www.census2011.co.in/census/state/lakshadweep.html" TargetMode="External"/><Relationship Id="rId17" Type="http://schemas.openxmlformats.org/officeDocument/2006/relationships/hyperlink" Target="https://www.census2011.co.in/census/state/chandigarh.html" TargetMode="External"/><Relationship Id="rId25" Type="http://schemas.openxmlformats.org/officeDocument/2006/relationships/hyperlink" Target="https://www.census2011.co.in/census/state/tripura.html" TargetMode="External"/><Relationship Id="rId33" Type="http://schemas.openxmlformats.org/officeDocument/2006/relationships/hyperlink" Target="https://www.census2011.co.in/census/state/assam.html" TargetMode="External"/><Relationship Id="rId38" Type="http://schemas.openxmlformats.org/officeDocument/2006/relationships/table" Target="../tables/table2.xml"/><Relationship Id="rId2" Type="http://schemas.openxmlformats.org/officeDocument/2006/relationships/hyperlink" Target="https://www.census2011.co.in/census/state/maharashtra.html" TargetMode="External"/><Relationship Id="rId16" Type="http://schemas.openxmlformats.org/officeDocument/2006/relationships/hyperlink" Target="https://www.census2011.co.in/census/state/sikkim.html" TargetMode="External"/><Relationship Id="rId20" Type="http://schemas.openxmlformats.org/officeDocument/2006/relationships/hyperlink" Target="https://www.census2011.co.in/census/state/arunachal+pradesh.html" TargetMode="External"/><Relationship Id="rId29" Type="http://schemas.openxmlformats.org/officeDocument/2006/relationships/hyperlink" Target="https://www.census2011.co.in/census/state/delhi.html" TargetMode="External"/><Relationship Id="rId1" Type="http://schemas.openxmlformats.org/officeDocument/2006/relationships/hyperlink" Target="https://www.census2011.co.in/census/state/uttar+pradesh.html" TargetMode="External"/><Relationship Id="rId6" Type="http://schemas.openxmlformats.org/officeDocument/2006/relationships/hyperlink" Target="https://www.census2011.co.in/census/state/tamil+nadu.html" TargetMode="External"/><Relationship Id="rId11" Type="http://schemas.openxmlformats.org/officeDocument/2006/relationships/hyperlink" Target="https://www.census2011.co.in/census/state/kerala.html" TargetMode="External"/><Relationship Id="rId24" Type="http://schemas.openxmlformats.org/officeDocument/2006/relationships/hyperlink" Target="https://www.census2011.co.in/census/state/meghalaya.html" TargetMode="External"/><Relationship Id="rId32" Type="http://schemas.openxmlformats.org/officeDocument/2006/relationships/hyperlink" Target="https://www.census2011.co.in/census/state/punjab.html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s://www.census2011.co.in/census/state/madhya+pradesh.html" TargetMode="External"/><Relationship Id="rId15" Type="http://schemas.openxmlformats.org/officeDocument/2006/relationships/hyperlink" Target="https://www.census2011.co.in/census/state/andaman+and+nicobar+islands.html" TargetMode="External"/><Relationship Id="rId23" Type="http://schemas.openxmlformats.org/officeDocument/2006/relationships/hyperlink" Target="https://www.census2011.co.in/census/state/manipur.html" TargetMode="External"/><Relationship Id="rId28" Type="http://schemas.openxmlformats.org/officeDocument/2006/relationships/hyperlink" Target="https://www.census2011.co.in/census/state/jammu+and+kashmir.html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census2011.co.in/census/state/orissa.html" TargetMode="External"/><Relationship Id="rId19" Type="http://schemas.openxmlformats.org/officeDocument/2006/relationships/hyperlink" Target="https://www.census2011.co.in/census/state/puducherry.html" TargetMode="External"/><Relationship Id="rId31" Type="http://schemas.openxmlformats.org/officeDocument/2006/relationships/hyperlink" Target="https://www.census2011.co.in/census/state/chhattisgarh.html" TargetMode="External"/><Relationship Id="rId4" Type="http://schemas.openxmlformats.org/officeDocument/2006/relationships/hyperlink" Target="https://www.census2011.co.in/census/state/andhra+pradesh.html" TargetMode="External"/><Relationship Id="rId9" Type="http://schemas.openxmlformats.org/officeDocument/2006/relationships/hyperlink" Target="https://www.census2011.co.in/census/state/gujarat.html" TargetMode="External"/><Relationship Id="rId14" Type="http://schemas.openxmlformats.org/officeDocument/2006/relationships/hyperlink" Target="https://www.census2011.co.in/census/state/dadra+and+nagar+haveli.html" TargetMode="External"/><Relationship Id="rId22" Type="http://schemas.openxmlformats.org/officeDocument/2006/relationships/hyperlink" Target="https://www.census2011.co.in/census/state/nagaland.html" TargetMode="External"/><Relationship Id="rId27" Type="http://schemas.openxmlformats.org/officeDocument/2006/relationships/hyperlink" Target="https://www.census2011.co.in/census/state/uttarakhand.html" TargetMode="External"/><Relationship Id="rId30" Type="http://schemas.openxmlformats.org/officeDocument/2006/relationships/hyperlink" Target="https://www.census2011.co.in/census/state/haryana.html" TargetMode="External"/><Relationship Id="rId35" Type="http://schemas.openxmlformats.org/officeDocument/2006/relationships/hyperlink" Target="https://www.census2011.co.in/census/state/west+bengal.html" TargetMode="External"/><Relationship Id="rId8" Type="http://schemas.openxmlformats.org/officeDocument/2006/relationships/hyperlink" Target="https://www.census2011.co.in/census/state/karnataka.html" TargetMode="External"/><Relationship Id="rId3" Type="http://schemas.openxmlformats.org/officeDocument/2006/relationships/hyperlink" Target="https://www.census2011.co.in/census/state/biha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972B2-6619-4CA1-B01D-FA9109FA065D}">
  <dimension ref="A1:Q76"/>
  <sheetViews>
    <sheetView tabSelected="1" zoomScale="96" workbookViewId="0">
      <selection activeCell="L13" sqref="L13"/>
    </sheetView>
  </sheetViews>
  <sheetFormatPr defaultRowHeight="14.25" x14ac:dyDescent="0.45"/>
  <cols>
    <col min="1" max="1" width="16.33203125" style="25" customWidth="1"/>
    <col min="2" max="2" width="20.1328125" style="25" hidden="1" customWidth="1"/>
    <col min="3" max="3" width="21.1328125" style="25" customWidth="1"/>
    <col min="4" max="4" width="14.19921875" style="25" customWidth="1"/>
    <col min="5" max="5" width="14.46484375" style="4" customWidth="1"/>
    <col min="6" max="6" width="16.53125" style="45" customWidth="1"/>
    <col min="7" max="7" width="12.53125" style="39" customWidth="1"/>
    <col min="8" max="8" width="11.73046875" style="60" customWidth="1"/>
    <col min="9" max="9" width="12.06640625" style="62" customWidth="1"/>
    <col min="11" max="11" width="11.265625" style="62" bestFit="1" customWidth="1"/>
    <col min="12" max="12" width="13.59765625" customWidth="1"/>
    <col min="13" max="13" width="26.86328125" bestFit="1" customWidth="1"/>
    <col min="14" max="14" width="14.1328125" customWidth="1"/>
    <col min="15" max="15" width="12.59765625" customWidth="1"/>
    <col min="16" max="16" width="14.53125" customWidth="1"/>
    <col min="17" max="17" width="13" customWidth="1"/>
  </cols>
  <sheetData>
    <row r="1" spans="1:17" s="34" customFormat="1" ht="28.5" x14ac:dyDescent="0.5">
      <c r="A1" s="36" t="s">
        <v>0</v>
      </c>
      <c r="B1" s="35" t="s">
        <v>1</v>
      </c>
      <c r="C1" s="35" t="s">
        <v>2</v>
      </c>
      <c r="D1" s="35" t="s">
        <v>3</v>
      </c>
      <c r="E1" s="33" t="s">
        <v>4</v>
      </c>
      <c r="F1" s="41" t="s">
        <v>5</v>
      </c>
      <c r="G1" s="38" t="s">
        <v>49</v>
      </c>
      <c r="H1" s="58" t="s">
        <v>45</v>
      </c>
      <c r="I1" s="58" t="s">
        <v>46</v>
      </c>
      <c r="J1" s="37" t="s">
        <v>43</v>
      </c>
      <c r="K1" s="58" t="s">
        <v>50</v>
      </c>
      <c r="L1" s="37" t="s">
        <v>44</v>
      </c>
      <c r="M1" s="1" t="s">
        <v>6</v>
      </c>
      <c r="N1" s="46" t="s">
        <v>4</v>
      </c>
      <c r="O1" s="49" t="s">
        <v>0</v>
      </c>
      <c r="P1" s="54" t="s">
        <v>47</v>
      </c>
      <c r="Q1" s="55" t="s">
        <v>48</v>
      </c>
    </row>
    <row r="2" spans="1:17" ht="18.75" x14ac:dyDescent="0.45">
      <c r="A2" s="2" t="s">
        <v>7</v>
      </c>
      <c r="B2" s="3">
        <v>16991969</v>
      </c>
      <c r="C2" s="3">
        <v>8350438</v>
      </c>
      <c r="D2" s="3">
        <v>8641531</v>
      </c>
      <c r="E2" s="4">
        <f>_xlfn.XLOOKUP(Table1[[#This Row],[state_name]],M:M,N:N)</f>
        <v>91276115</v>
      </c>
      <c r="F2" s="42">
        <f>Table1[[#This Row],[Total_Students_2020]]/Table1[[#This Row],[Population]] *100</f>
        <v>18.616008141889036</v>
      </c>
      <c r="G2" s="31">
        <v>11.89</v>
      </c>
      <c r="H2" s="59">
        <f>_xlfn.XLOOKUP(Table1[[#This Row],[state_name]],O:O,P:P)</f>
        <v>4.6629350000000001</v>
      </c>
      <c r="I2" s="61">
        <f>_xlfn.XLOOKUP(Table1[[#This Row],[state_name]],O:O,Q:Q)</f>
        <v>4.1825060000000001</v>
      </c>
      <c r="J2" s="26">
        <v>17.190000000000001</v>
      </c>
      <c r="K2" s="61">
        <f>Table1[[#This Row],[Total_Girls_2020]]/Table1[[#This Row],[Total_Boys_2020]]</f>
        <v>1.0348596085618502</v>
      </c>
      <c r="L2" s="26">
        <v>80.5</v>
      </c>
      <c r="M2" s="5" t="s">
        <v>7</v>
      </c>
      <c r="N2" s="6">
        <v>91276115</v>
      </c>
      <c r="O2" s="47" t="s">
        <v>38</v>
      </c>
      <c r="P2" s="50">
        <v>21.933198000000001</v>
      </c>
      <c r="Q2" s="52">
        <v>19.14696</v>
      </c>
    </row>
    <row r="3" spans="1:17" ht="18.75" x14ac:dyDescent="0.45">
      <c r="A3" s="2" t="s">
        <v>8</v>
      </c>
      <c r="B3" s="3">
        <v>2339870</v>
      </c>
      <c r="C3" s="3">
        <v>1231501</v>
      </c>
      <c r="D3" s="3">
        <v>1108369</v>
      </c>
      <c r="E3" s="4">
        <f>_xlfn.XLOOKUP(Table1[[#This Row],[state_name]],M:M,N:N)</f>
        <v>10086292</v>
      </c>
      <c r="F3" s="40">
        <f>Table1[[#This Row],[Total_Students_2020]]/Table1[[#This Row],[Population]] *100</f>
        <v>23.198515371159193</v>
      </c>
      <c r="G3" s="30">
        <v>9.67</v>
      </c>
      <c r="H3" s="59">
        <f>_xlfn.XLOOKUP(Table1[[#This Row],[state_name]],O:O,P:P)</f>
        <v>3.9252370000000001</v>
      </c>
      <c r="I3" s="61">
        <f>_xlfn.XLOOKUP(Table1[[#This Row],[state_name]],O:O,Q:Q)</f>
        <v>3.5630649999999999</v>
      </c>
      <c r="J3" s="26">
        <v>3.33</v>
      </c>
      <c r="K3" s="61">
        <f>Table1[[#This Row],[Total_Girls_2020]]/Table1[[#This Row],[Total_Boys_2020]]</f>
        <v>0.90001469751141083</v>
      </c>
      <c r="L3" s="26">
        <v>87.6</v>
      </c>
      <c r="M3" s="5" t="s">
        <v>8</v>
      </c>
      <c r="N3" s="6">
        <v>10086292</v>
      </c>
      <c r="O3" s="48" t="s">
        <v>10</v>
      </c>
      <c r="P3" s="51">
        <v>12.832891</v>
      </c>
      <c r="Q3" s="53">
        <v>12.899759</v>
      </c>
    </row>
    <row r="4" spans="1:17" ht="18.75" x14ac:dyDescent="0.45">
      <c r="A4" s="2" t="s">
        <v>9</v>
      </c>
      <c r="B4" s="3">
        <v>703132</v>
      </c>
      <c r="C4" s="3">
        <v>354671</v>
      </c>
      <c r="D4" s="3">
        <v>348461</v>
      </c>
      <c r="E4" s="4">
        <f>_xlfn.XLOOKUP(Table1[[#This Row],[state_name]],M:M,N:N)</f>
        <v>3673917</v>
      </c>
      <c r="F4" s="40">
        <f>Table1[[#This Row],[Total_Students_2020]]/Table1[[#This Row],[Population]] *100</f>
        <v>19.138483531337261</v>
      </c>
      <c r="G4" s="30">
        <v>13.11</v>
      </c>
      <c r="H4" s="59">
        <f>_xlfn.XLOOKUP(Table1[[#This Row],[state_name]],O:O,P:P)</f>
        <v>5.9875069999999999</v>
      </c>
      <c r="I4" s="61">
        <f>_xlfn.XLOOKUP(Table1[[#This Row],[state_name]],O:O,Q:Q)</f>
        <v>4.6153380000000004</v>
      </c>
      <c r="J4" s="26">
        <v>0.26</v>
      </c>
      <c r="K4" s="61">
        <f>Table1[[#This Row],[Total_Girls_2020]]/Table1[[#This Row],[Total_Boys_2020]]</f>
        <v>0.98249081543176631</v>
      </c>
      <c r="L4" s="26">
        <v>87.75</v>
      </c>
      <c r="M4" s="5" t="s">
        <v>10</v>
      </c>
      <c r="N4" s="6">
        <v>199812341</v>
      </c>
      <c r="O4" s="47" t="s">
        <v>27</v>
      </c>
      <c r="P4" s="50">
        <v>15.219139999999999</v>
      </c>
      <c r="Q4" s="52">
        <v>10.915729000000001</v>
      </c>
    </row>
    <row r="5" spans="1:17" ht="25.5" x14ac:dyDescent="0.45">
      <c r="A5" s="2" t="s">
        <v>11</v>
      </c>
      <c r="B5" s="3">
        <v>6665475</v>
      </c>
      <c r="C5" s="3">
        <v>3416412</v>
      </c>
      <c r="D5" s="3">
        <v>3249063</v>
      </c>
      <c r="E5" s="4">
        <f>_xlfn.XLOOKUP(Table1[[#This Row],[state_name]],M:M,N:N)</f>
        <v>35003674</v>
      </c>
      <c r="F5" s="40">
        <f>Table1[[#This Row],[Total_Students_2020]]/Table1[[#This Row],[Population]] *100</f>
        <v>19.042215397160881</v>
      </c>
      <c r="G5" s="30">
        <v>5.88</v>
      </c>
      <c r="H5" s="59">
        <f>_xlfn.XLOOKUP(Table1[[#This Row],[state_name]],O:O,P:P)</f>
        <v>1.9015249999999999</v>
      </c>
      <c r="I5" s="61">
        <f>_xlfn.XLOOKUP(Table1[[#This Row],[state_name]],O:O,Q:Q)</f>
        <v>0.50789799999999996</v>
      </c>
      <c r="J5" s="26">
        <v>14</v>
      </c>
      <c r="K5" s="61">
        <f>Table1[[#This Row],[Total_Girls_2020]]/Table1[[#This Row],[Total_Boys_2020]]</f>
        <v>0.95101615378941418</v>
      </c>
      <c r="L5" s="26">
        <v>72.8</v>
      </c>
      <c r="M5" s="5" t="s">
        <v>9</v>
      </c>
      <c r="N5" s="6">
        <v>3673917</v>
      </c>
      <c r="O5" s="48" t="s">
        <v>28</v>
      </c>
      <c r="P5" s="51">
        <v>8.0927009999999999</v>
      </c>
      <c r="Q5" s="53">
        <v>7.9710289999999997</v>
      </c>
    </row>
    <row r="6" spans="1:17" ht="18.75" x14ac:dyDescent="0.45">
      <c r="A6" s="2" t="s">
        <v>12</v>
      </c>
      <c r="B6" s="3">
        <v>12057823</v>
      </c>
      <c r="C6" s="3">
        <v>6131968</v>
      </c>
      <c r="D6" s="3">
        <v>5925855</v>
      </c>
      <c r="E6" s="4">
        <f>_xlfn.XLOOKUP(Table1[[#This Row],[state_name]],M:M,N:N)</f>
        <v>72147030</v>
      </c>
      <c r="F6" s="40">
        <f>Table1[[#This Row],[Total_Students_2020]]/Table1[[#This Row],[Population]] *100</f>
        <v>16.712847361838733</v>
      </c>
      <c r="G6" s="30">
        <v>2.2000000000000002</v>
      </c>
      <c r="H6" s="59">
        <f>_xlfn.XLOOKUP(Table1[[#This Row],[state_name]],O:O,P:P)</f>
        <v>2.0333039999999998</v>
      </c>
      <c r="I6" s="61">
        <f>_xlfn.XLOOKUP(Table1[[#This Row],[state_name]],O:O,Q:Q)</f>
        <v>1.0080249999999999</v>
      </c>
      <c r="J6" s="26">
        <v>28.3</v>
      </c>
      <c r="K6" s="61">
        <f>Table1[[#This Row],[Total_Girls_2020]]/Table1[[#This Row],[Total_Boys_2020]]</f>
        <v>0.96638713704963886</v>
      </c>
      <c r="L6" s="26">
        <v>82.9</v>
      </c>
      <c r="M6" s="5" t="s">
        <v>12</v>
      </c>
      <c r="N6" s="6">
        <v>72147030</v>
      </c>
      <c r="O6" s="47" t="s">
        <v>21</v>
      </c>
      <c r="P6" s="50">
        <v>10.076739999999999</v>
      </c>
      <c r="Q6" s="52">
        <v>7.5405239999999996</v>
      </c>
    </row>
    <row r="7" spans="1:17" ht="18.75" x14ac:dyDescent="0.45">
      <c r="A7" s="2" t="s">
        <v>13</v>
      </c>
      <c r="B7" s="3">
        <v>122650</v>
      </c>
      <c r="C7" s="3">
        <v>61535</v>
      </c>
      <c r="D7" s="3">
        <v>61115</v>
      </c>
      <c r="E7" s="4">
        <f>_xlfn.XLOOKUP(Table1[[#This Row],[state_name]],M:M,N:N)</f>
        <v>610577</v>
      </c>
      <c r="F7" s="40">
        <f>Table1[[#This Row],[Total_Students_2020]]/Table1[[#This Row],[Population]] *100</f>
        <v>20.087556524402327</v>
      </c>
      <c r="G7" s="30">
        <v>2.6</v>
      </c>
      <c r="H7" s="59">
        <f>_xlfn.XLOOKUP(Table1[[#This Row],[state_name]],O:O,P:P)</f>
        <v>6.2076159999999998</v>
      </c>
      <c r="I7" s="61">
        <f>_xlfn.XLOOKUP(Table1[[#This Row],[state_name]],O:O,Q:Q)</f>
        <v>-1.8282989999999999</v>
      </c>
      <c r="J7" s="26">
        <v>0.42</v>
      </c>
      <c r="K7" s="61">
        <f>Table1[[#This Row],[Total_Girls_2020]]/Table1[[#This Row],[Total_Boys_2020]]</f>
        <v>0.99317461607215407</v>
      </c>
      <c r="L7" s="26">
        <v>82.2</v>
      </c>
      <c r="M7" s="5" t="s">
        <v>13</v>
      </c>
      <c r="N7" s="6">
        <v>610577</v>
      </c>
      <c r="O7" s="48" t="s">
        <v>9</v>
      </c>
      <c r="P7" s="51">
        <v>5.9875069999999999</v>
      </c>
      <c r="Q7" s="53">
        <v>4.6153380000000004</v>
      </c>
    </row>
    <row r="8" spans="1:17" ht="18.75" x14ac:dyDescent="0.45">
      <c r="A8" s="2" t="s">
        <v>14</v>
      </c>
      <c r="B8" s="3">
        <v>16775668</v>
      </c>
      <c r="C8" s="3">
        <v>9028384</v>
      </c>
      <c r="D8" s="3">
        <v>7747284</v>
      </c>
      <c r="E8" s="4">
        <f>_xlfn.XLOOKUP(Table1[[#This Row],[state_name]],M:M,N:N)</f>
        <v>68548437</v>
      </c>
      <c r="F8" s="40">
        <f>Table1[[#This Row],[Total_Students_2020]]/Table1[[#This Row],[Population]] *100</f>
        <v>24.472721383858833</v>
      </c>
      <c r="G8" s="30">
        <v>15.31</v>
      </c>
      <c r="H8" s="59">
        <f>_xlfn.XLOOKUP(Table1[[#This Row],[state_name]],O:O,P:P)</f>
        <v>2.7283909999999998</v>
      </c>
      <c r="I8" s="61">
        <f>_xlfn.XLOOKUP(Table1[[#This Row],[state_name]],O:O,Q:Q)</f>
        <v>3.540225</v>
      </c>
      <c r="J8" s="26">
        <v>15.7</v>
      </c>
      <c r="K8" s="61">
        <f>Table1[[#This Row],[Total_Girls_2020]]/Table1[[#This Row],[Total_Boys_2020]]</f>
        <v>0.85810306694974425</v>
      </c>
      <c r="L8" s="26">
        <v>69.7</v>
      </c>
      <c r="M8" s="5" t="s">
        <v>14</v>
      </c>
      <c r="N8" s="6">
        <v>68548437</v>
      </c>
      <c r="O8" s="47" t="s">
        <v>7</v>
      </c>
      <c r="P8" s="50">
        <v>4.6629350000000001</v>
      </c>
      <c r="Q8" s="52">
        <v>4.1825060000000001</v>
      </c>
    </row>
    <row r="9" spans="1:17" ht="18.75" x14ac:dyDescent="0.45">
      <c r="A9" s="2" t="s">
        <v>15</v>
      </c>
      <c r="B9" s="3">
        <v>5475865</v>
      </c>
      <c r="C9" s="3">
        <v>2962873</v>
      </c>
      <c r="D9" s="3">
        <v>2512992</v>
      </c>
      <c r="E9" s="4">
        <f>_xlfn.XLOOKUP(Table1[[#This Row],[state_name]],M:M,N:N)</f>
        <v>27743338</v>
      </c>
      <c r="F9" s="40">
        <f>Table1[[#This Row],[Total_Students_2020]]/Table1[[#This Row],[Population]] *100</f>
        <v>19.737585289845079</v>
      </c>
      <c r="G9" s="30">
        <v>4.75</v>
      </c>
      <c r="H9" s="59">
        <f>_xlfn.XLOOKUP(Table1[[#This Row],[state_name]],O:O,P:P)</f>
        <v>0.40982000000000002</v>
      </c>
      <c r="I9" s="61">
        <f>_xlfn.XLOOKUP(Table1[[#This Row],[state_name]],O:O,Q:Q)</f>
        <v>0.66200400000000004</v>
      </c>
      <c r="J9" s="26">
        <v>6.98</v>
      </c>
      <c r="K9" s="61">
        <f>Table1[[#This Row],[Total_Girls_2020]]/Table1[[#This Row],[Total_Boys_2020]]</f>
        <v>0.8481605522747685</v>
      </c>
      <c r="L9" s="26">
        <v>83.7</v>
      </c>
      <c r="M9" s="5" t="s">
        <v>15</v>
      </c>
      <c r="N9" s="6">
        <v>27743338</v>
      </c>
      <c r="O9" s="48" t="s">
        <v>17</v>
      </c>
      <c r="P9" s="51">
        <v>4.044022</v>
      </c>
      <c r="Q9" s="53">
        <v>3.9972759999999998</v>
      </c>
    </row>
    <row r="10" spans="1:17" ht="18.75" x14ac:dyDescent="0.45">
      <c r="A10" s="2" t="s">
        <v>16</v>
      </c>
      <c r="B10" s="3">
        <v>240268</v>
      </c>
      <c r="C10" s="3">
        <v>122315</v>
      </c>
      <c r="D10" s="3">
        <v>117953</v>
      </c>
      <c r="E10" s="4">
        <f>_xlfn.XLOOKUP(Table1[[#This Row],[state_name]],M:M,N:N)</f>
        <v>1247953</v>
      </c>
      <c r="F10" s="40">
        <f>Table1[[#This Row],[Total_Students_2020]]/Table1[[#This Row],[Population]] *100</f>
        <v>19.25296866148004</v>
      </c>
      <c r="G10" s="30">
        <v>0.85</v>
      </c>
      <c r="H10" s="59">
        <f>_xlfn.XLOOKUP(Table1[[#This Row],[state_name]],O:O,P:P)</f>
        <v>-2.2578230000000001</v>
      </c>
      <c r="I10" s="61">
        <f>_xlfn.XLOOKUP(Table1[[#This Row],[state_name]],O:O,Q:Q)</f>
        <v>-9.0135000000000007E-2</v>
      </c>
      <c r="J10" s="26">
        <v>0.39</v>
      </c>
      <c r="K10" s="61">
        <f>Table1[[#This Row],[Total_Girls_2020]]/Table1[[#This Row],[Total_Boys_2020]]</f>
        <v>0.96433797980623803</v>
      </c>
      <c r="L10" s="26">
        <v>86.55</v>
      </c>
      <c r="M10" s="5" t="s">
        <v>16</v>
      </c>
      <c r="N10" s="6">
        <v>1247953</v>
      </c>
      <c r="O10" s="47" t="s">
        <v>8</v>
      </c>
      <c r="P10" s="50">
        <v>3.9252370000000001</v>
      </c>
      <c r="Q10" s="52">
        <v>3.5630649999999999</v>
      </c>
    </row>
    <row r="11" spans="1:17" ht="18.75" x14ac:dyDescent="0.45">
      <c r="A11" s="2" t="s">
        <v>17</v>
      </c>
      <c r="B11" s="3">
        <v>7686894</v>
      </c>
      <c r="C11" s="3">
        <v>3954567</v>
      </c>
      <c r="D11" s="3">
        <v>3732327</v>
      </c>
      <c r="E11" s="4">
        <f>_xlfn.XLOOKUP(Table1[[#This Row],[state_name]],M:M,N:N)</f>
        <v>41974218</v>
      </c>
      <c r="F11" s="40">
        <f>Table1[[#This Row],[Total_Students_2020]]/Table1[[#This Row],[Population]] *100</f>
        <v>18.31337036463669</v>
      </c>
      <c r="G11" s="30">
        <v>15.68</v>
      </c>
      <c r="H11" s="59">
        <f>_xlfn.XLOOKUP(Table1[[#This Row],[state_name]],O:O,P:P)</f>
        <v>4.044022</v>
      </c>
      <c r="I11" s="61">
        <f>_xlfn.XLOOKUP(Table1[[#This Row],[state_name]],O:O,Q:Q)</f>
        <v>3.9972759999999998</v>
      </c>
      <c r="J11" s="26">
        <v>8.65</v>
      </c>
      <c r="K11" s="61">
        <f>Table1[[#This Row],[Total_Girls_2020]]/Table1[[#This Row],[Total_Boys_2020]]</f>
        <v>0.94380168549426524</v>
      </c>
      <c r="L11" s="26">
        <v>77.3</v>
      </c>
      <c r="M11" s="5" t="s">
        <v>17</v>
      </c>
      <c r="N11" s="6">
        <v>41974218</v>
      </c>
      <c r="O11" s="48" t="s">
        <v>14</v>
      </c>
      <c r="P11" s="51">
        <v>2.7283909999999998</v>
      </c>
      <c r="Q11" s="53">
        <v>3.540225</v>
      </c>
    </row>
    <row r="12" spans="1:17" ht="25.5" x14ac:dyDescent="0.45">
      <c r="A12" s="2" t="s">
        <v>18</v>
      </c>
      <c r="B12" s="3">
        <v>373667</v>
      </c>
      <c r="C12" s="3">
        <v>187949</v>
      </c>
      <c r="D12" s="3">
        <v>185718</v>
      </c>
      <c r="E12" s="4">
        <f>_xlfn.XLOOKUP(Table1[[#This Row],[state_name]],M:M,N:N)</f>
        <v>1978502</v>
      </c>
      <c r="F12" s="40">
        <f>Table1[[#This Row],[Total_Students_2020]]/Table1[[#This Row],[Population]] *100</f>
        <v>18.886359478029338</v>
      </c>
      <c r="G12" s="30">
        <v>15.43</v>
      </c>
      <c r="H12" s="59">
        <f>_xlfn.XLOOKUP(Table1[[#This Row],[state_name]],O:O,P:P)</f>
        <v>1.1125689999999999</v>
      </c>
      <c r="I12" s="61">
        <f>_xlfn.XLOOKUP(Table1[[#This Row],[state_name]],O:O,Q:Q)</f>
        <v>-0.94970699999999997</v>
      </c>
      <c r="J12" s="26">
        <v>0.37</v>
      </c>
      <c r="K12" s="61">
        <f>Table1[[#This Row],[Total_Girls_2020]]/Table1[[#This Row],[Total_Boys_2020]]</f>
        <v>0.98812975860472785</v>
      </c>
      <c r="L12" s="26">
        <v>80.11</v>
      </c>
      <c r="M12" s="5" t="s">
        <v>18</v>
      </c>
      <c r="N12" s="6">
        <v>1978502</v>
      </c>
      <c r="O12" s="47" t="s">
        <v>23</v>
      </c>
      <c r="P12" s="50">
        <v>3.1657000000000002</v>
      </c>
      <c r="Q12" s="52">
        <v>3.249161</v>
      </c>
    </row>
    <row r="13" spans="1:17" ht="18.75" x14ac:dyDescent="0.45">
      <c r="A13" s="2" t="s">
        <v>19</v>
      </c>
      <c r="B13" s="3">
        <v>270098</v>
      </c>
      <c r="C13" s="3">
        <v>137068</v>
      </c>
      <c r="D13" s="3">
        <v>133030</v>
      </c>
      <c r="E13" s="4">
        <f>_xlfn.XLOOKUP(Table1[[#This Row],[state_name]],M:M,N:N)</f>
        <v>1097206</v>
      </c>
      <c r="F13" s="40">
        <f>Table1[[#This Row],[Total_Students_2020]]/Table1[[#This Row],[Population]] *100</f>
        <v>24.616890538330995</v>
      </c>
      <c r="G13" s="30">
        <v>5.3</v>
      </c>
      <c r="H13" s="59">
        <f>_xlfn.XLOOKUP(Table1[[#This Row],[state_name]],O:O,P:P)</f>
        <v>-0.78339499999999995</v>
      </c>
      <c r="I13" s="61">
        <f>_xlfn.XLOOKUP(Table1[[#This Row],[state_name]],O:O,Q:Q)</f>
        <v>0.57123400000000002</v>
      </c>
      <c r="J13" s="26">
        <v>0.35</v>
      </c>
      <c r="K13" s="61">
        <f>Table1[[#This Row],[Total_Girls_2020]]/Table1[[#This Row],[Total_Boys_2020]]</f>
        <v>0.97054016984270586</v>
      </c>
      <c r="L13" s="26">
        <v>91.58</v>
      </c>
      <c r="M13" s="5" t="s">
        <v>19</v>
      </c>
      <c r="N13" s="6">
        <v>1097206</v>
      </c>
      <c r="O13" s="48" t="s">
        <v>36</v>
      </c>
      <c r="P13" s="51">
        <v>3.8577379999999999</v>
      </c>
      <c r="Q13" s="53">
        <v>3.156987</v>
      </c>
    </row>
    <row r="14" spans="1:17" ht="18.75" x14ac:dyDescent="0.45">
      <c r="A14" s="2" t="s">
        <v>20</v>
      </c>
      <c r="B14" s="3">
        <v>946703</v>
      </c>
      <c r="C14" s="3">
        <v>461193</v>
      </c>
      <c r="D14" s="3">
        <v>485510</v>
      </c>
      <c r="E14" s="4">
        <f>_xlfn.XLOOKUP(Table1[[#This Row],[state_name]],M:M,N:N)</f>
        <v>2966889</v>
      </c>
      <c r="F14" s="40">
        <f>Table1[[#This Row],[Total_Students_2020]]/Table1[[#This Row],[Population]] *100</f>
        <v>31.908945700361556</v>
      </c>
      <c r="G14" s="30">
        <v>27.79</v>
      </c>
      <c r="H14" s="59">
        <f>_xlfn.XLOOKUP(Table1[[#This Row],[state_name]],O:O,P:P)</f>
        <v>-4.8740540000000001</v>
      </c>
      <c r="I14" s="61">
        <f>_xlfn.XLOOKUP(Table1[[#This Row],[state_name]],O:O,Q:Q)</f>
        <v>-8.6700940000000006</v>
      </c>
      <c r="J14" s="26">
        <v>0.46</v>
      </c>
      <c r="K14" s="61">
        <f>Table1[[#This Row],[Total_Girls_2020]]/Table1[[#This Row],[Total_Boys_2020]]</f>
        <v>1.052726298968111</v>
      </c>
      <c r="L14" s="26">
        <v>75.48</v>
      </c>
      <c r="M14" s="5" t="s">
        <v>20</v>
      </c>
      <c r="N14" s="6">
        <v>2966889</v>
      </c>
      <c r="O14" s="47" t="s">
        <v>24</v>
      </c>
      <c r="P14" s="50">
        <v>16.941175999999999</v>
      </c>
      <c r="Q14" s="52">
        <v>2.8708130000000001</v>
      </c>
    </row>
    <row r="15" spans="1:17" ht="25.5" x14ac:dyDescent="0.45">
      <c r="A15" s="2" t="s">
        <v>21</v>
      </c>
      <c r="B15" s="3">
        <v>644263</v>
      </c>
      <c r="C15" s="3">
        <v>327820</v>
      </c>
      <c r="D15" s="3">
        <v>316443</v>
      </c>
      <c r="E15" s="4">
        <f>_xlfn.XLOOKUP(Table1[[#This Row],[state_name]],M:M,N:N)</f>
        <v>2855794</v>
      </c>
      <c r="F15" s="40">
        <f>Table1[[#This Row],[Total_Students_2020]]/Table1[[#This Row],[Population]] *100</f>
        <v>22.559855507785226</v>
      </c>
      <c r="G15" s="30">
        <v>8.1</v>
      </c>
      <c r="H15" s="59">
        <f>_xlfn.XLOOKUP(Table1[[#This Row],[state_name]],O:O,P:P)</f>
        <v>10.076739999999999</v>
      </c>
      <c r="I15" s="61">
        <f>_xlfn.XLOOKUP(Table1[[#This Row],[state_name]],O:O,Q:Q)</f>
        <v>7.5405239999999996</v>
      </c>
      <c r="J15" s="26">
        <v>0.45</v>
      </c>
      <c r="K15" s="61">
        <f>Table1[[#This Row],[Total_Girls_2020]]/Table1[[#This Row],[Total_Boys_2020]]</f>
        <v>0.96529497895186378</v>
      </c>
      <c r="L15" s="26">
        <v>79.849999999999994</v>
      </c>
      <c r="M15" s="5" t="s">
        <v>21</v>
      </c>
      <c r="N15" s="6">
        <v>2855794</v>
      </c>
      <c r="O15" s="48" t="s">
        <v>34</v>
      </c>
      <c r="P15" s="51">
        <v>-0.87403600000000004</v>
      </c>
      <c r="Q15" s="53">
        <v>2.4459610000000001</v>
      </c>
    </row>
    <row r="16" spans="1:17" ht="18.75" x14ac:dyDescent="0.45">
      <c r="A16" s="2" t="s">
        <v>22</v>
      </c>
      <c r="B16" s="3">
        <v>22174625</v>
      </c>
      <c r="C16" s="3">
        <v>11787642</v>
      </c>
      <c r="D16" s="3">
        <v>10386983</v>
      </c>
      <c r="E16" s="4">
        <f>_xlfn.XLOOKUP(Table1[[#This Row],[state_name]],M:M,N:N)</f>
        <v>112374333</v>
      </c>
      <c r="F16" s="40">
        <f>Table1[[#This Row],[Total_Students_2020]]/Table1[[#This Row],[Population]] *100</f>
        <v>19.732820127172634</v>
      </c>
      <c r="G16" s="30">
        <v>7.81</v>
      </c>
      <c r="H16" s="59">
        <f>_xlfn.XLOOKUP(Table1[[#This Row],[state_name]],O:O,P:P)</f>
        <v>0.397814</v>
      </c>
      <c r="I16" s="61">
        <f>_xlfn.XLOOKUP(Table1[[#This Row],[state_name]],O:O,Q:Q)</f>
        <v>0.48901299999999998</v>
      </c>
      <c r="J16" s="26">
        <v>38.79</v>
      </c>
      <c r="K16" s="61">
        <f>Table1[[#This Row],[Total_Girls_2020]]/Table1[[#This Row],[Total_Boys_2020]]</f>
        <v>0.88117564140478644</v>
      </c>
      <c r="L16" s="26">
        <v>84.8</v>
      </c>
      <c r="M16" s="5" t="s">
        <v>22</v>
      </c>
      <c r="N16" s="6">
        <v>112374333</v>
      </c>
      <c r="O16" s="47" t="s">
        <v>31</v>
      </c>
      <c r="P16" s="50">
        <v>1.4872749999999999</v>
      </c>
      <c r="Q16" s="52">
        <v>1.8020309999999999</v>
      </c>
    </row>
    <row r="17" spans="1:17" ht="18.75" x14ac:dyDescent="0.45">
      <c r="A17" s="2" t="s">
        <v>23</v>
      </c>
      <c r="B17" s="3">
        <v>15780097</v>
      </c>
      <c r="C17" s="3">
        <v>8270580</v>
      </c>
      <c r="D17" s="3">
        <v>7509517</v>
      </c>
      <c r="E17" s="4">
        <f>_xlfn.XLOOKUP(Table1[[#This Row],[state_name]],M:M,N:N)</f>
        <v>72626809</v>
      </c>
      <c r="F17" s="40">
        <f>Table1[[#This Row],[Total_Students_2020]]/Table1[[#This Row],[Population]] *100</f>
        <v>21.727647431129739</v>
      </c>
      <c r="G17" s="30">
        <v>20.63</v>
      </c>
      <c r="H17" s="59">
        <f>_xlfn.XLOOKUP(Table1[[#This Row],[state_name]],O:O,P:P)</f>
        <v>3.1657000000000002</v>
      </c>
      <c r="I17" s="61">
        <f>_xlfn.XLOOKUP(Table1[[#This Row],[state_name]],O:O,Q:Q)</f>
        <v>3.249161</v>
      </c>
      <c r="J17" s="26">
        <v>13.87</v>
      </c>
      <c r="K17" s="61">
        <f>Table1[[#This Row],[Total_Girls_2020]]/Table1[[#This Row],[Total_Boys_2020]]</f>
        <v>0.90797948874202294</v>
      </c>
      <c r="L17" s="26">
        <v>73.7</v>
      </c>
      <c r="M17" s="5" t="s">
        <v>23</v>
      </c>
      <c r="N17" s="6">
        <v>72626809</v>
      </c>
      <c r="O17" s="48" t="s">
        <v>33</v>
      </c>
      <c r="P17" s="51">
        <v>4.0609209999999996</v>
      </c>
      <c r="Q17" s="53">
        <v>1.540594</v>
      </c>
    </row>
    <row r="18" spans="1:17" ht="18.75" x14ac:dyDescent="0.45">
      <c r="A18" s="2" t="s">
        <v>24</v>
      </c>
      <c r="B18" s="3">
        <v>11409</v>
      </c>
      <c r="C18" s="3">
        <v>5705</v>
      </c>
      <c r="D18" s="3">
        <v>5704</v>
      </c>
      <c r="E18" s="4">
        <f>_xlfn.XLOOKUP(Table1[[#This Row],[state_name]],M:M,N:N)</f>
        <v>64473</v>
      </c>
      <c r="F18" s="40">
        <f>Table1[[#This Row],[Total_Students_2020]]/Table1[[#This Row],[Population]] *100</f>
        <v>17.695779628681773</v>
      </c>
      <c r="G18" s="30">
        <v>1.1100000000000001</v>
      </c>
      <c r="H18" s="59">
        <f>_xlfn.XLOOKUP(Table1[[#This Row],[state_name]],O:O,P:P)</f>
        <v>16.941175999999999</v>
      </c>
      <c r="I18" s="61">
        <f>_xlfn.XLOOKUP(Table1[[#This Row],[state_name]],O:O,Q:Q)</f>
        <v>2.8708130000000001</v>
      </c>
      <c r="J18" s="26">
        <v>0</v>
      </c>
      <c r="K18" s="61">
        <f>Table1[[#This Row],[Total_Girls_2020]]/Table1[[#This Row],[Total_Boys_2020]]</f>
        <v>0.99982471516213844</v>
      </c>
      <c r="L18" s="26">
        <v>92.28</v>
      </c>
      <c r="M18" s="5" t="s">
        <v>24</v>
      </c>
      <c r="N18" s="6">
        <v>64473</v>
      </c>
      <c r="O18" s="47" t="s">
        <v>26</v>
      </c>
      <c r="P18" s="50">
        <v>1.9095660000000001</v>
      </c>
      <c r="Q18" s="52">
        <v>1.4572590000000001</v>
      </c>
    </row>
    <row r="19" spans="1:17" ht="18.75" x14ac:dyDescent="0.45">
      <c r="A19" s="2" t="s">
        <v>25</v>
      </c>
      <c r="B19" s="3">
        <v>5842611</v>
      </c>
      <c r="C19" s="3">
        <v>2968760</v>
      </c>
      <c r="D19" s="3">
        <v>2873851</v>
      </c>
      <c r="E19" s="4">
        <f>_xlfn.XLOOKUP(Table1[[#This Row],[state_name]],M:M,N:N)</f>
        <v>33406061</v>
      </c>
      <c r="F19" s="40">
        <f>Table1[[#This Row],[Total_Students_2020]]/Table1[[#This Row],[Population]] *100</f>
        <v>17.489673505655155</v>
      </c>
      <c r="G19" s="30">
        <v>0.55000000000000004</v>
      </c>
      <c r="H19" s="59">
        <f>_xlfn.XLOOKUP(Table1[[#This Row],[state_name]],O:O,P:P)</f>
        <v>-1.125059</v>
      </c>
      <c r="I19" s="61">
        <f>_xlfn.XLOOKUP(Table1[[#This Row],[state_name]],O:O,Q:Q)</f>
        <v>-0.96548</v>
      </c>
      <c r="J19" s="26">
        <v>11.3</v>
      </c>
      <c r="K19" s="61">
        <f>Table1[[#This Row],[Total_Girls_2020]]/Table1[[#This Row],[Total_Boys_2020]]</f>
        <v>0.96803076031743895</v>
      </c>
      <c r="L19" s="26">
        <v>96.2</v>
      </c>
      <c r="M19" s="5" t="s">
        <v>25</v>
      </c>
      <c r="N19" s="6">
        <v>33406061</v>
      </c>
      <c r="O19" s="48" t="s">
        <v>12</v>
      </c>
      <c r="P19" s="51">
        <v>2.0333039999999998</v>
      </c>
      <c r="Q19" s="53">
        <v>1.0080249999999999</v>
      </c>
    </row>
    <row r="20" spans="1:17" ht="18.75" x14ac:dyDescent="0.45">
      <c r="A20" s="2" t="s">
        <v>26</v>
      </c>
      <c r="B20" s="3">
        <v>11544885</v>
      </c>
      <c r="C20" s="3">
        <v>5934128</v>
      </c>
      <c r="D20" s="3">
        <v>5610757</v>
      </c>
      <c r="E20" s="4">
        <f>_xlfn.XLOOKUP(Table1[[#This Row],[state_name]],M:M,N:N)</f>
        <v>61095297</v>
      </c>
      <c r="F20" s="40">
        <f>Table1[[#This Row],[Total_Students_2020]]/Table1[[#This Row],[Population]] *100</f>
        <v>18.896519972723922</v>
      </c>
      <c r="G20" s="30">
        <v>7.58</v>
      </c>
      <c r="H20" s="59">
        <f>_xlfn.XLOOKUP(Table1[[#This Row],[state_name]],O:O,P:P)</f>
        <v>1.9095660000000001</v>
      </c>
      <c r="I20" s="61">
        <f>_xlfn.XLOOKUP(Table1[[#This Row],[state_name]],O:O,Q:Q)</f>
        <v>1.4572590000000001</v>
      </c>
      <c r="J20" s="26">
        <v>25</v>
      </c>
      <c r="K20" s="61">
        <f>Table1[[#This Row],[Total_Girls_2020]]/Table1[[#This Row],[Total_Boys_2020]]</f>
        <v>0.94550656810908018</v>
      </c>
      <c r="L20" s="26">
        <v>77.2</v>
      </c>
      <c r="M20" s="5" t="s">
        <v>26</v>
      </c>
      <c r="N20" s="6">
        <v>61095297</v>
      </c>
      <c r="O20" s="47" t="s">
        <v>30</v>
      </c>
      <c r="P20" s="50">
        <v>1.047458</v>
      </c>
      <c r="Q20" s="52">
        <v>0.98179099999999997</v>
      </c>
    </row>
    <row r="21" spans="1:17" ht="25.5" x14ac:dyDescent="0.45">
      <c r="A21" s="2" t="s">
        <v>27</v>
      </c>
      <c r="B21" s="3">
        <v>7489137</v>
      </c>
      <c r="C21" s="3">
        <v>3797131</v>
      </c>
      <c r="D21" s="3">
        <v>3692006</v>
      </c>
      <c r="E21" s="4">
        <f>_xlfn.XLOOKUP(Table1[[#This Row],[state_name]],M:M,N:N)</f>
        <v>32988134</v>
      </c>
      <c r="F21" s="40">
        <f>Table1[[#This Row],[Total_Students_2020]]/Table1[[#This Row],[Population]] *100</f>
        <v>22.702517820498727</v>
      </c>
      <c r="G21" s="30">
        <v>28.81</v>
      </c>
      <c r="H21" s="59">
        <f>_xlfn.XLOOKUP(Table1[[#This Row],[state_name]],O:O,P:P)</f>
        <v>15.219139999999999</v>
      </c>
      <c r="I21" s="61">
        <f>_xlfn.XLOOKUP(Table1[[#This Row],[state_name]],O:O,Q:Q)</f>
        <v>10.915729000000001</v>
      </c>
      <c r="J21" s="26">
        <v>4.2300000000000004</v>
      </c>
      <c r="K21" s="61">
        <f>Table1[[#This Row],[Total_Girls_2020]]/Table1[[#This Row],[Total_Boys_2020]]</f>
        <v>0.97231462385680134</v>
      </c>
      <c r="L21" s="26">
        <v>74.3</v>
      </c>
      <c r="M21" s="5" t="s">
        <v>27</v>
      </c>
      <c r="N21" s="6">
        <v>32988134</v>
      </c>
      <c r="O21" s="48" t="s">
        <v>29</v>
      </c>
      <c r="P21" s="51">
        <v>1.7773330000000001</v>
      </c>
      <c r="Q21" s="53">
        <v>0.94779899999999995</v>
      </c>
    </row>
    <row r="22" spans="1:17" ht="28.5" x14ac:dyDescent="0.45">
      <c r="A22" s="2" t="s">
        <v>28</v>
      </c>
      <c r="B22" s="3">
        <v>2207296</v>
      </c>
      <c r="C22" s="3">
        <v>1157325</v>
      </c>
      <c r="D22" s="3">
        <v>1049971</v>
      </c>
      <c r="E22" s="4">
        <f>_xlfn.XLOOKUP(Table1[[#This Row],[state_name]],M:M,N:N)</f>
        <v>12541302</v>
      </c>
      <c r="F22" s="40">
        <f>Table1[[#This Row],[Total_Students_2020]]/Table1[[#This Row],[Population]] *100</f>
        <v>17.600214076656474</v>
      </c>
      <c r="G22" s="30">
        <v>4.8</v>
      </c>
      <c r="H22" s="59">
        <f>_xlfn.XLOOKUP(Table1[[#This Row],[state_name]],O:O,P:P)</f>
        <v>8.0927009999999999</v>
      </c>
      <c r="I22" s="61">
        <f>_xlfn.XLOOKUP(Table1[[#This Row],[state_name]],O:O,Q:Q)</f>
        <v>7.9710289999999997</v>
      </c>
      <c r="J22" s="26">
        <v>2.2999999999999998</v>
      </c>
      <c r="K22" s="61">
        <f>Table1[[#This Row],[Total_Girls_2020]]/Table1[[#This Row],[Total_Boys_2020]]</f>
        <v>0.90723953945520919</v>
      </c>
      <c r="L22" s="26">
        <v>77.3</v>
      </c>
      <c r="M22" s="5" t="s">
        <v>28</v>
      </c>
      <c r="N22" s="6">
        <v>12541302</v>
      </c>
      <c r="O22" s="47" t="s">
        <v>15</v>
      </c>
      <c r="P22" s="50">
        <v>0.40982000000000002</v>
      </c>
      <c r="Q22" s="52">
        <v>0.66200400000000004</v>
      </c>
    </row>
    <row r="23" spans="1:17" ht="18.75" x14ac:dyDescent="0.45">
      <c r="A23" s="2" t="s">
        <v>29</v>
      </c>
      <c r="B23" s="3">
        <v>1359469</v>
      </c>
      <c r="C23" s="3">
        <v>710693</v>
      </c>
      <c r="D23" s="3">
        <v>648776</v>
      </c>
      <c r="E23" s="4">
        <f>_xlfn.XLOOKUP(Table1[[#This Row],[state_name]],M:M,N:N)</f>
        <v>6864602</v>
      </c>
      <c r="F23" s="40">
        <f>Table1[[#This Row],[Total_Students_2020]]/Table1[[#This Row],[Population]] *100</f>
        <v>19.804046906142556</v>
      </c>
      <c r="G23" s="30">
        <v>4.93</v>
      </c>
      <c r="H23" s="59">
        <f>_xlfn.XLOOKUP(Table1[[#This Row],[state_name]],O:O,P:P)</f>
        <v>1.7773330000000001</v>
      </c>
      <c r="I23" s="61">
        <f>_xlfn.XLOOKUP(Table1[[#This Row],[state_name]],O:O,Q:Q)</f>
        <v>0.94779899999999995</v>
      </c>
      <c r="J23" s="26">
        <v>2.14</v>
      </c>
      <c r="K23" s="61">
        <f>Table1[[#This Row],[Total_Girls_2020]]/Table1[[#This Row],[Total_Boys_2020]]</f>
        <v>0.91287799373287759</v>
      </c>
      <c r="L23" s="26">
        <v>86.6</v>
      </c>
      <c r="M23" s="5" t="s">
        <v>29</v>
      </c>
      <c r="N23" s="6">
        <v>6864602</v>
      </c>
      <c r="O23" s="48" t="s">
        <v>19</v>
      </c>
      <c r="P23" s="51">
        <v>-0.78339499999999995</v>
      </c>
      <c r="Q23" s="53">
        <v>0.57123400000000002</v>
      </c>
    </row>
    <row r="24" spans="1:17" ht="18.75" x14ac:dyDescent="0.45">
      <c r="A24" s="2" t="s">
        <v>30</v>
      </c>
      <c r="B24" s="3">
        <v>5653992</v>
      </c>
      <c r="C24" s="3">
        <v>3108003</v>
      </c>
      <c r="D24" s="3">
        <v>2545989</v>
      </c>
      <c r="E24" s="4">
        <f>_xlfn.XLOOKUP(Table1[[#This Row],[state_name]],M:M,N:N)</f>
        <v>25351462</v>
      </c>
      <c r="F24" s="40">
        <f>Table1[[#This Row],[Total_Students_2020]]/Table1[[#This Row],[Population]] *100</f>
        <v>22.302429737582788</v>
      </c>
      <c r="G24" s="30">
        <v>7.07</v>
      </c>
      <c r="H24" s="59">
        <f>_xlfn.XLOOKUP(Table1[[#This Row],[state_name]],O:O,P:P)</f>
        <v>1.047458</v>
      </c>
      <c r="I24" s="61">
        <f>_xlfn.XLOOKUP(Table1[[#This Row],[state_name]],O:O,Q:Q)</f>
        <v>0.98179099999999997</v>
      </c>
      <c r="J24" s="26">
        <v>11.2</v>
      </c>
      <c r="K24" s="61">
        <f>Table1[[#This Row],[Total_Girls_2020]]/Table1[[#This Row],[Total_Boys_2020]]</f>
        <v>0.81917198921622658</v>
      </c>
      <c r="L24" s="26">
        <v>80.400000000000006</v>
      </c>
      <c r="M24" s="5" t="s">
        <v>30</v>
      </c>
      <c r="N24" s="6">
        <v>25351462</v>
      </c>
      <c r="O24" s="47" t="s">
        <v>11</v>
      </c>
      <c r="P24" s="50">
        <v>1.9015249999999999</v>
      </c>
      <c r="Q24" s="52">
        <v>0.50789799999999996</v>
      </c>
    </row>
    <row r="25" spans="1:17" ht="18.75" x14ac:dyDescent="0.45">
      <c r="A25" s="2" t="s">
        <v>31</v>
      </c>
      <c r="B25" s="3">
        <v>11481607</v>
      </c>
      <c r="C25" s="3">
        <v>6171324</v>
      </c>
      <c r="D25" s="3">
        <v>5310283</v>
      </c>
      <c r="E25" s="4">
        <f>_xlfn.XLOOKUP(Table1[[#This Row],[state_name]],M:M,N:N)</f>
        <v>60439692</v>
      </c>
      <c r="F25" s="40">
        <f>Table1[[#This Row],[Total_Students_2020]]/Table1[[#This Row],[Population]] *100</f>
        <v>18.996799321876097</v>
      </c>
      <c r="G25" s="30">
        <v>11.66</v>
      </c>
      <c r="H25" s="59">
        <f>_xlfn.XLOOKUP(Table1[[#This Row],[state_name]],O:O,P:P)</f>
        <v>1.4872749999999999</v>
      </c>
      <c r="I25" s="61">
        <f>_xlfn.XLOOKUP(Table1[[#This Row],[state_name]],O:O,Q:Q)</f>
        <v>1.8020309999999999</v>
      </c>
      <c r="J25" s="26">
        <v>25.62</v>
      </c>
      <c r="K25" s="61">
        <f>Table1[[#This Row],[Total_Girls_2020]]/Table1[[#This Row],[Total_Boys_2020]]</f>
        <v>0.86047710345462336</v>
      </c>
      <c r="L25" s="26">
        <v>83.4</v>
      </c>
      <c r="M25" s="5" t="s">
        <v>31</v>
      </c>
      <c r="N25" s="6">
        <v>60439692</v>
      </c>
      <c r="O25" s="48" t="s">
        <v>22</v>
      </c>
      <c r="P25" s="51">
        <v>0.397814</v>
      </c>
      <c r="Q25" s="53">
        <v>0.48901299999999998</v>
      </c>
    </row>
    <row r="26" spans="1:17" ht="25.5" x14ac:dyDescent="0.45">
      <c r="A26" s="2" t="s">
        <v>32</v>
      </c>
      <c r="B26" s="3">
        <v>282218</v>
      </c>
      <c r="C26" s="3">
        <v>145417</v>
      </c>
      <c r="D26" s="3">
        <v>136801</v>
      </c>
      <c r="E26" s="4">
        <f>_xlfn.XLOOKUP(Table1[[#This Row],[state_name]],M:M,N:N)</f>
        <v>1458545</v>
      </c>
      <c r="F26" s="40">
        <f>Table1[[#This Row],[Total_Students_2020]]/Table1[[#This Row],[Population]] *100</f>
        <v>19.34928301835048</v>
      </c>
      <c r="G26" s="30">
        <v>0.84</v>
      </c>
      <c r="H26" s="59">
        <f>_xlfn.XLOOKUP(Table1[[#This Row],[state_name]],O:O,P:P)</f>
        <v>-0.19953699999999999</v>
      </c>
      <c r="I26" s="61">
        <f>_xlfn.XLOOKUP(Table1[[#This Row],[state_name]],O:O,Q:Q)</f>
        <v>-0.51733099999999999</v>
      </c>
      <c r="J26" s="26">
        <v>1</v>
      </c>
      <c r="K26" s="61">
        <f>Table1[[#This Row],[Total_Girls_2020]]/Table1[[#This Row],[Total_Boys_2020]]</f>
        <v>0.94074970601786589</v>
      </c>
      <c r="L26" s="26">
        <v>87.4</v>
      </c>
      <c r="M26" s="5" t="s">
        <v>32</v>
      </c>
      <c r="N26" s="6">
        <v>1458545</v>
      </c>
      <c r="O26" s="47" t="s">
        <v>41</v>
      </c>
      <c r="P26" s="50">
        <v>0.490757</v>
      </c>
      <c r="Q26" s="52">
        <v>0.24472099999999999</v>
      </c>
    </row>
    <row r="27" spans="1:17" ht="18.75" x14ac:dyDescent="0.45">
      <c r="A27" s="2" t="s">
        <v>33</v>
      </c>
      <c r="B27" s="3">
        <v>4180617</v>
      </c>
      <c r="C27" s="3">
        <v>2208945</v>
      </c>
      <c r="D27" s="3">
        <v>1971672</v>
      </c>
      <c r="E27" s="4">
        <f>_xlfn.XLOOKUP(Table1[[#This Row],[state_name]],M:M,N:N)</f>
        <v>16787941</v>
      </c>
      <c r="F27" s="40">
        <f>Table1[[#This Row],[Total_Students_2020]]/Table1[[#This Row],[Population]] *100</f>
        <v>24.902499955176157</v>
      </c>
      <c r="G27" s="30">
        <v>3.43</v>
      </c>
      <c r="H27" s="59">
        <f>_xlfn.XLOOKUP(Table1[[#This Row],[state_name]],O:O,P:P)</f>
        <v>4.0609209999999996</v>
      </c>
      <c r="I27" s="61">
        <f>_xlfn.XLOOKUP(Table1[[#This Row],[state_name]],O:O,Q:Q)</f>
        <v>1.540594</v>
      </c>
      <c r="J27" s="26">
        <v>10.4</v>
      </c>
      <c r="K27" s="61">
        <f>Table1[[#This Row],[Total_Girls_2020]]/Table1[[#This Row],[Total_Boys_2020]]</f>
        <v>0.89258537446609132</v>
      </c>
      <c r="L27" s="26">
        <v>88.7</v>
      </c>
      <c r="M27" s="5" t="s">
        <v>33</v>
      </c>
      <c r="N27" s="6">
        <v>16787941</v>
      </c>
      <c r="O27" s="48" t="s">
        <v>16</v>
      </c>
      <c r="P27" s="51">
        <v>-2.2578230000000001</v>
      </c>
      <c r="Q27" s="53">
        <v>-9.0135000000000007E-2</v>
      </c>
    </row>
    <row r="28" spans="1:17" ht="38.25" x14ac:dyDescent="0.45">
      <c r="A28" s="2" t="s">
        <v>34</v>
      </c>
      <c r="B28" s="3">
        <v>40505</v>
      </c>
      <c r="C28" s="3">
        <v>21296</v>
      </c>
      <c r="D28" s="3">
        <v>19209</v>
      </c>
      <c r="E28" s="4">
        <f>_xlfn.XLOOKUP(Table1[[#This Row],[state_name]],M:M,N:N)</f>
        <v>243247</v>
      </c>
      <c r="F28" s="40">
        <f>Table1[[#This Row],[Total_Students_2020]]/Table1[[#This Row],[Population]] *100</f>
        <v>16.651798377780612</v>
      </c>
      <c r="G28" s="30">
        <v>9.2100000000000009</v>
      </c>
      <c r="H28" s="59">
        <f>_xlfn.XLOOKUP(Table1[[#This Row],[state_name]],O:O,P:P)</f>
        <v>-0.87403600000000004</v>
      </c>
      <c r="I28" s="61">
        <f>_xlfn.XLOOKUP(Table1[[#This Row],[state_name]],O:O,Q:Q)</f>
        <v>2.4459610000000001</v>
      </c>
      <c r="J28" s="26">
        <v>0</v>
      </c>
      <c r="K28" s="61">
        <f>Table1[[#This Row],[Total_Girls_2020]]/Table1[[#This Row],[Total_Boys_2020]]</f>
        <v>0.90200037565740043</v>
      </c>
      <c r="L28" s="26">
        <v>87.07</v>
      </c>
      <c r="M28" s="5" t="s">
        <v>34</v>
      </c>
      <c r="N28" s="6">
        <v>243247</v>
      </c>
      <c r="O28" s="47" t="s">
        <v>42</v>
      </c>
      <c r="P28" s="50">
        <v>1.0593900000000001</v>
      </c>
      <c r="Q28" s="52">
        <v>-0.26516400000000001</v>
      </c>
    </row>
    <row r="29" spans="1:17" ht="28.5" x14ac:dyDescent="0.45">
      <c r="A29" s="2" t="s">
        <v>35</v>
      </c>
      <c r="B29" s="3">
        <v>85181</v>
      </c>
      <c r="C29" s="3">
        <v>44645</v>
      </c>
      <c r="D29" s="3">
        <v>40536</v>
      </c>
      <c r="E29" s="4">
        <f>_xlfn.XLOOKUP(Table1[[#This Row],[state_name]],M:M,N:N)</f>
        <v>343709</v>
      </c>
      <c r="F29" s="40">
        <f>Table1[[#This Row],[Total_Students_2020]]/Table1[[#This Row],[Population]] *100</f>
        <v>24.782883194795595</v>
      </c>
      <c r="G29" s="30">
        <v>9.2100000000000009</v>
      </c>
      <c r="H29" s="59">
        <f>_xlfn.XLOOKUP(Table1[[#This Row],[state_name]],O:O,P:P)</f>
        <v>-2.232936</v>
      </c>
      <c r="I29" s="61">
        <f>_xlfn.XLOOKUP(Table1[[#This Row],[state_name]],O:O,Q:Q)</f>
        <v>-1.360355</v>
      </c>
      <c r="J29" s="26">
        <v>0</v>
      </c>
      <c r="K29" s="61">
        <f>Table1[[#This Row],[Total_Girls_2020]]/Table1[[#This Row],[Total_Boys_2020]]</f>
        <v>0.9079628177847463</v>
      </c>
      <c r="L29" s="26">
        <v>77.650000000000006</v>
      </c>
      <c r="M29" s="5" t="s">
        <v>35</v>
      </c>
      <c r="N29" s="6">
        <v>343709</v>
      </c>
      <c r="O29" s="48" t="s">
        <v>32</v>
      </c>
      <c r="P29" s="51">
        <v>-0.19953699999999999</v>
      </c>
      <c r="Q29" s="53">
        <v>-0.51733099999999999</v>
      </c>
    </row>
    <row r="30" spans="1:17" ht="18.75" x14ac:dyDescent="0.45">
      <c r="A30" s="2" t="s">
        <v>36</v>
      </c>
      <c r="B30" s="3">
        <v>5677203</v>
      </c>
      <c r="C30" s="3">
        <v>2845800</v>
      </c>
      <c r="D30" s="3">
        <v>2831403</v>
      </c>
      <c r="E30" s="4">
        <f>_xlfn.XLOOKUP(Table1[[#This Row],[state_name]],M:M,N:N)</f>
        <v>25545198</v>
      </c>
      <c r="F30" s="40">
        <f>Table1[[#This Row],[Total_Students_2020]]/Table1[[#This Row],[Population]] *100</f>
        <v>22.224149525088823</v>
      </c>
      <c r="G30" s="30">
        <v>16.37</v>
      </c>
      <c r="H30" s="59">
        <f>_xlfn.XLOOKUP(Table1[[#This Row],[state_name]],O:O,P:P)</f>
        <v>3.8577379999999999</v>
      </c>
      <c r="I30" s="61">
        <f>_xlfn.XLOOKUP(Table1[[#This Row],[state_name]],O:O,Q:Q)</f>
        <v>3.156987</v>
      </c>
      <c r="J30" s="26">
        <v>5.07</v>
      </c>
      <c r="K30" s="61">
        <f>Table1[[#This Row],[Total_Girls_2020]]/Table1[[#This Row],[Total_Boys_2020]]</f>
        <v>0.99494096563356527</v>
      </c>
      <c r="L30" s="26">
        <v>77.3</v>
      </c>
      <c r="M30" s="5" t="s">
        <v>36</v>
      </c>
      <c r="N30" s="6">
        <v>25545198</v>
      </c>
      <c r="O30" s="47" t="s">
        <v>18</v>
      </c>
      <c r="P30" s="50">
        <v>1.1125689999999999</v>
      </c>
      <c r="Q30" s="52">
        <v>-0.94970699999999997</v>
      </c>
    </row>
    <row r="31" spans="1:17" ht="18.75" x14ac:dyDescent="0.45">
      <c r="A31" s="2" t="s">
        <v>37</v>
      </c>
      <c r="B31" s="3">
        <v>238289</v>
      </c>
      <c r="C31" s="3">
        <v>127811</v>
      </c>
      <c r="D31" s="3">
        <v>110478</v>
      </c>
      <c r="E31" s="4">
        <f>_xlfn.XLOOKUP(Table1[[#This Row],[state_name]],M:M,N:N)</f>
        <v>1055450</v>
      </c>
      <c r="F31" s="40">
        <f>Table1[[#This Row],[Total_Students_2020]]/Table1[[#This Row],[Population]] *100</f>
        <v>22.577005068927946</v>
      </c>
      <c r="G31" s="30">
        <v>3.52</v>
      </c>
      <c r="H31" s="59">
        <f>_xlfn.XLOOKUP(Table1[[#This Row],[state_name]],O:O,P:P)</f>
        <v>-4.5751629999999999</v>
      </c>
      <c r="I31" s="61">
        <f>_xlfn.XLOOKUP(Table1[[#This Row],[state_name]],O:O,Q:Q)</f>
        <v>-3.6576599999999999</v>
      </c>
      <c r="J31" s="26">
        <v>0.49</v>
      </c>
      <c r="K31" s="61">
        <f>Table1[[#This Row],[Total_Girls_2020]]/Table1[[#This Row],[Total_Boys_2020]]</f>
        <v>0.86438569450203817</v>
      </c>
      <c r="L31" s="26">
        <v>86.43</v>
      </c>
      <c r="M31" s="5" t="s">
        <v>37</v>
      </c>
      <c r="N31" s="6">
        <v>1055450</v>
      </c>
      <c r="O31" s="48" t="s">
        <v>25</v>
      </c>
      <c r="P31" s="51">
        <v>-1.125059</v>
      </c>
      <c r="Q31" s="53">
        <v>-0.96548</v>
      </c>
    </row>
    <row r="32" spans="1:17" ht="25.5" x14ac:dyDescent="0.45">
      <c r="A32" s="2" t="s">
        <v>38</v>
      </c>
      <c r="B32" s="3">
        <v>24675490</v>
      </c>
      <c r="C32" s="3">
        <v>12425349</v>
      </c>
      <c r="D32" s="3">
        <v>12250141</v>
      </c>
      <c r="E32" s="4">
        <f>_xlfn.XLOOKUP(Table1[[#This Row],[state_name]],M:M,N:N)</f>
        <v>104099452</v>
      </c>
      <c r="F32" s="40">
        <f>Table1[[#This Row],[Total_Students_2020]]/Table1[[#This Row],[Population]] *100</f>
        <v>23.703765510696446</v>
      </c>
      <c r="G32" s="30">
        <v>33.76</v>
      </c>
      <c r="H32" s="59">
        <f>_xlfn.XLOOKUP(Table1[[#This Row],[state_name]],O:O,P:P)</f>
        <v>21.933198000000001</v>
      </c>
      <c r="I32" s="61">
        <f>_xlfn.XLOOKUP(Table1[[#This Row],[state_name]],O:O,Q:Q)</f>
        <v>19.14696</v>
      </c>
      <c r="J32" s="26">
        <v>8.59</v>
      </c>
      <c r="K32" s="61">
        <f>Table1[[#This Row],[Total_Girls_2020]]/Table1[[#This Row],[Total_Boys_2020]]</f>
        <v>0.98589914858729522</v>
      </c>
      <c r="L32" s="26">
        <v>70.900000000000006</v>
      </c>
      <c r="M32" s="5" t="s">
        <v>38</v>
      </c>
      <c r="N32" s="6">
        <v>104099452</v>
      </c>
      <c r="O32" s="47" t="s">
        <v>35</v>
      </c>
      <c r="P32" s="50">
        <v>-2.232936</v>
      </c>
      <c r="Q32" s="52">
        <v>-1.360355</v>
      </c>
    </row>
    <row r="33" spans="1:17" ht="18.75" x14ac:dyDescent="0.45">
      <c r="A33" s="2" t="s">
        <v>39</v>
      </c>
      <c r="B33" s="3">
        <v>7015898</v>
      </c>
      <c r="C33" s="3">
        <v>3464618</v>
      </c>
      <c r="D33" s="3">
        <v>3551280</v>
      </c>
      <c r="E33" s="4">
        <f>_xlfn.XLOOKUP(Table1[[#This Row],[state_name]],M:M,N:N)</f>
        <v>31205576</v>
      </c>
      <c r="F33" s="40">
        <f>Table1[[#This Row],[Total_Students_2020]]/Table1[[#This Row],[Population]] *100</f>
        <v>22.482834478043284</v>
      </c>
      <c r="G33" s="30">
        <v>19.350000000000001</v>
      </c>
      <c r="H33" s="59">
        <f>_xlfn.XLOOKUP(Table1[[#This Row],[state_name]],O:O,P:P)</f>
        <v>1.9942569999999999</v>
      </c>
      <c r="I33" s="61">
        <f>_xlfn.XLOOKUP(Table1[[#This Row],[state_name]],O:O,Q:Q)</f>
        <v>-1.8340069999999999</v>
      </c>
      <c r="J33" s="26">
        <v>5.67</v>
      </c>
      <c r="K33" s="61">
        <f>Table1[[#This Row],[Total_Girls_2020]]/Table1[[#This Row],[Total_Boys_2020]]</f>
        <v>1.025013435824671</v>
      </c>
      <c r="L33" s="26">
        <v>85.9</v>
      </c>
      <c r="M33" s="5" t="s">
        <v>39</v>
      </c>
      <c r="N33" s="6">
        <v>31205576</v>
      </c>
      <c r="O33" s="48" t="s">
        <v>13</v>
      </c>
      <c r="P33" s="51">
        <v>6.2076159999999998</v>
      </c>
      <c r="Q33" s="53">
        <v>-1.8282989999999999</v>
      </c>
    </row>
    <row r="34" spans="1:17" ht="18.75" x14ac:dyDescent="0.45">
      <c r="A34" s="2" t="s">
        <v>40</v>
      </c>
      <c r="B34" s="3">
        <v>322795</v>
      </c>
      <c r="C34" s="3">
        <v>159460</v>
      </c>
      <c r="D34" s="3">
        <v>163335</v>
      </c>
      <c r="E34" s="4">
        <f>_xlfn.XLOOKUP(Table1[[#This Row],[state_name]],M:M,N:N)</f>
        <v>1383727</v>
      </c>
      <c r="F34" s="40">
        <f>Table1[[#This Row],[Total_Students_2020]]/Table1[[#This Row],[Population]] *100</f>
        <v>23.327939687525067</v>
      </c>
      <c r="G34" s="30">
        <v>13.76</v>
      </c>
      <c r="H34" s="59">
        <f>_xlfn.XLOOKUP(Table1[[#This Row],[state_name]],O:O,P:P)</f>
        <v>-5.2239329999999997</v>
      </c>
      <c r="I34" s="61">
        <f>_xlfn.XLOOKUP(Table1[[#This Row],[state_name]],O:O,Q:Q)</f>
        <v>-15.987966999999999</v>
      </c>
      <c r="J34" s="26">
        <v>0.37</v>
      </c>
      <c r="K34" s="61">
        <f>Table1[[#This Row],[Total_Girls_2020]]/Table1[[#This Row],[Total_Boys_2020]]</f>
        <v>1.0243007650821523</v>
      </c>
      <c r="L34" s="26">
        <v>66.95</v>
      </c>
      <c r="M34" s="5" t="s">
        <v>40</v>
      </c>
      <c r="N34" s="6">
        <v>1383727</v>
      </c>
      <c r="O34" s="47" t="s">
        <v>39</v>
      </c>
      <c r="P34" s="50">
        <v>1.9942569999999999</v>
      </c>
      <c r="Q34" s="52">
        <v>-1.8340069999999999</v>
      </c>
    </row>
    <row r="35" spans="1:17" ht="18.75" x14ac:dyDescent="0.45">
      <c r="A35" s="2" t="s">
        <v>41</v>
      </c>
      <c r="B35" s="3">
        <v>8136933</v>
      </c>
      <c r="C35" s="3">
        <v>4213250</v>
      </c>
      <c r="D35" s="3">
        <v>3923683</v>
      </c>
      <c r="E35" s="4">
        <f>_xlfn.XLOOKUP(Table1[[#This Row],[state_name]],M:M,N:N)</f>
        <v>84580777</v>
      </c>
      <c r="F35" s="40">
        <f>Table1[[#This Row],[Total_Students_2020]]/Table1[[#This Row],[Population]] *100</f>
        <v>9.6203100617058652</v>
      </c>
      <c r="G35" s="30">
        <v>6.06</v>
      </c>
      <c r="H35" s="59">
        <f>_xlfn.XLOOKUP(Table1[[#This Row],[state_name]],O:O,P:P)</f>
        <v>0.490757</v>
      </c>
      <c r="I35" s="61">
        <f>_xlfn.XLOOKUP(Table1[[#This Row],[state_name]],O:O,Q:Q)</f>
        <v>0.24472099999999999</v>
      </c>
      <c r="J35" s="26">
        <v>14.49</v>
      </c>
      <c r="K35" s="61">
        <f>Table1[[#This Row],[Total_Girls_2020]]/Table1[[#This Row],[Total_Boys_2020]]</f>
        <v>0.9312722957336973</v>
      </c>
      <c r="L35" s="26">
        <v>66.400000000000006</v>
      </c>
      <c r="M35" s="5" t="s">
        <v>41</v>
      </c>
      <c r="N35" s="6">
        <v>84580777</v>
      </c>
      <c r="O35" s="48" t="s">
        <v>37</v>
      </c>
      <c r="P35" s="51">
        <v>-4.5751629999999999</v>
      </c>
      <c r="Q35" s="53">
        <v>-3.6576599999999999</v>
      </c>
    </row>
    <row r="36" spans="1:17" ht="28.5" x14ac:dyDescent="0.45">
      <c r="A36" s="7" t="s">
        <v>42</v>
      </c>
      <c r="B36" s="8">
        <v>68127</v>
      </c>
      <c r="C36" s="8">
        <v>34280</v>
      </c>
      <c r="D36" s="8">
        <v>33847</v>
      </c>
      <c r="E36" s="9">
        <f>_xlfn.XLOOKUP(Table1[[#This Row],[state_name]],M:M,N:N)</f>
        <v>380581</v>
      </c>
      <c r="F36" s="40">
        <f>Table1[[#This Row],[Total_Students_2020]]/Table1[[#This Row],[Population]] *100</f>
        <v>17.900788531219373</v>
      </c>
      <c r="G36" s="30">
        <v>2.2999999999999998</v>
      </c>
      <c r="H36" s="59">
        <f>_xlfn.XLOOKUP(Table1[[#This Row],[state_name]],O:O,P:P)</f>
        <v>1.0593900000000001</v>
      </c>
      <c r="I36" s="61">
        <f>_xlfn.XLOOKUP(Table1[[#This Row],[state_name]],O:O,Q:Q)</f>
        <v>-0.26516400000000001</v>
      </c>
      <c r="J36" s="26">
        <v>0.89</v>
      </c>
      <c r="K36" s="61">
        <f>Table1[[#This Row],[Total_Girls_2020]]/Table1[[#This Row],[Total_Boys_2020]]</f>
        <v>0.98736872812135357</v>
      </c>
      <c r="L36" s="26">
        <v>86.27</v>
      </c>
      <c r="M36" s="5" t="s">
        <v>42</v>
      </c>
      <c r="N36" s="6">
        <v>380581</v>
      </c>
      <c r="O36" s="47" t="s">
        <v>20</v>
      </c>
      <c r="P36" s="50">
        <v>-4.8740540000000001</v>
      </c>
      <c r="Q36" s="52">
        <v>-8.6700940000000006</v>
      </c>
    </row>
    <row r="37" spans="1:17" ht="25.5" x14ac:dyDescent="0.45">
      <c r="A37" s="7" t="s">
        <v>10</v>
      </c>
      <c r="B37" s="8">
        <v>45362059</v>
      </c>
      <c r="C37" s="8">
        <v>23728791</v>
      </c>
      <c r="D37" s="8">
        <v>21633268</v>
      </c>
      <c r="E37" s="10">
        <f>_xlfn.XLOOKUP(Table1[[#This Row],[state_name]],M:M,N:N)</f>
        <v>199812341</v>
      </c>
      <c r="F37" s="43">
        <f>Table1[[#This Row],[Total_Students_2020]]/Table1[[#This Row],[Population]] *100</f>
        <v>22.702330983650302</v>
      </c>
      <c r="G37" s="32">
        <v>22.93</v>
      </c>
      <c r="H37" s="63">
        <f>_xlfn.XLOOKUP(Table1[[#This Row],[state_name]],O:O,P:P)</f>
        <v>12.832891</v>
      </c>
      <c r="I37" s="64">
        <f>_xlfn.XLOOKUP(Table1[[#This Row],[state_name]],O:O,Q:Q)</f>
        <v>12.899759</v>
      </c>
      <c r="J37" s="65">
        <v>24.39</v>
      </c>
      <c r="K37" s="61">
        <f>Table1[[#This Row],[Total_Girls_2020]]/Table1[[#This Row],[Total_Boys_2020]]</f>
        <v>0.91168858961250909</v>
      </c>
      <c r="L37" s="26">
        <v>73</v>
      </c>
      <c r="M37" s="11" t="s">
        <v>11</v>
      </c>
      <c r="N37" s="12">
        <v>35003674</v>
      </c>
      <c r="O37" s="66" t="s">
        <v>40</v>
      </c>
      <c r="P37" s="56">
        <v>-5.2239329999999997</v>
      </c>
      <c r="Q37" s="57">
        <v>-15.987966999999999</v>
      </c>
    </row>
    <row r="38" spans="1:17" s="70" customFormat="1" ht="18.75" x14ac:dyDescent="0.45">
      <c r="A38" s="67"/>
      <c r="B38" s="67"/>
      <c r="C38" s="67"/>
      <c r="D38" s="67"/>
      <c r="E38" s="68"/>
      <c r="F38" s="69"/>
      <c r="G38" s="67"/>
      <c r="H38" s="69"/>
      <c r="I38" s="69"/>
      <c r="J38" s="67"/>
      <c r="K38" s="69"/>
      <c r="L38" s="67"/>
      <c r="M38" s="20"/>
      <c r="N38" s="21"/>
    </row>
    <row r="39" spans="1:17" ht="18.75" x14ac:dyDescent="0.45">
      <c r="A39" s="15"/>
      <c r="B39" s="15"/>
      <c r="C39" s="15"/>
      <c r="D39" s="15"/>
      <c r="E39" s="15"/>
      <c r="F39" s="44"/>
      <c r="M39" s="13"/>
      <c r="N39" s="14"/>
    </row>
    <row r="40" spans="1:17" ht="18.75" x14ac:dyDescent="0.5">
      <c r="A40" s="15"/>
      <c r="B40" s="15"/>
      <c r="C40" s="16"/>
      <c r="D40" s="15"/>
      <c r="E40" s="15"/>
      <c r="F40" s="44"/>
      <c r="M40" s="17"/>
      <c r="N40" s="18"/>
    </row>
    <row r="41" spans="1:17" ht="18.75" x14ac:dyDescent="0.45">
      <c r="A41" s="15"/>
      <c r="B41" s="15"/>
      <c r="C41" s="19"/>
      <c r="D41" s="15"/>
      <c r="E41" s="15"/>
      <c r="F41" s="44"/>
      <c r="M41" s="20"/>
      <c r="N41" s="21"/>
    </row>
    <row r="42" spans="1:17" ht="18.75" x14ac:dyDescent="0.45">
      <c r="A42" s="15"/>
      <c r="B42" s="15"/>
      <c r="C42" s="19"/>
      <c r="D42" s="15"/>
      <c r="E42" s="15"/>
      <c r="F42" s="44"/>
      <c r="M42" s="20"/>
      <c r="N42" s="21"/>
    </row>
    <row r="43" spans="1:17" ht="18.75" x14ac:dyDescent="0.45">
      <c r="A43" s="15"/>
      <c r="B43" s="15"/>
      <c r="C43" s="19"/>
      <c r="D43" s="15"/>
      <c r="E43" s="15"/>
      <c r="F43" s="44"/>
      <c r="M43" s="20"/>
      <c r="N43" s="21"/>
    </row>
    <row r="44" spans="1:17" ht="18.75" x14ac:dyDescent="0.45">
      <c r="A44" s="15"/>
      <c r="B44" s="15"/>
      <c r="C44" s="16"/>
      <c r="D44" s="15"/>
      <c r="E44" s="15"/>
      <c r="F44" s="44"/>
      <c r="M44" s="20"/>
      <c r="N44" s="21"/>
    </row>
    <row r="45" spans="1:17" ht="18.75" x14ac:dyDescent="0.45">
      <c r="A45" s="15"/>
      <c r="B45" s="15"/>
      <c r="C45" s="19"/>
      <c r="D45" s="15"/>
      <c r="E45" s="15"/>
      <c r="F45" s="44"/>
      <c r="M45" s="20"/>
      <c r="N45" s="21"/>
    </row>
    <row r="46" spans="1:17" ht="18.75" x14ac:dyDescent="0.45">
      <c r="A46" s="15"/>
      <c r="B46" s="15"/>
      <c r="C46" s="16"/>
      <c r="D46" s="15"/>
      <c r="E46" s="15"/>
      <c r="F46" s="44"/>
      <c r="M46" s="20"/>
      <c r="N46" s="21"/>
    </row>
    <row r="47" spans="1:17" ht="18.75" x14ac:dyDescent="0.45">
      <c r="A47" s="15"/>
      <c r="B47" s="15"/>
      <c r="C47" s="16"/>
      <c r="D47" s="15"/>
      <c r="E47" s="15"/>
      <c r="F47" s="44"/>
      <c r="M47" s="20"/>
      <c r="N47" s="21"/>
    </row>
    <row r="48" spans="1:17" ht="18.75" x14ac:dyDescent="0.45">
      <c r="A48" s="15"/>
      <c r="B48" s="15"/>
      <c r="C48" s="19"/>
      <c r="D48" s="15"/>
      <c r="E48" s="15"/>
      <c r="F48" s="44"/>
      <c r="M48" s="20"/>
      <c r="N48" s="21"/>
    </row>
    <row r="49" spans="1:14" ht="18.75" x14ac:dyDescent="0.45">
      <c r="A49" s="15"/>
      <c r="B49" s="15"/>
      <c r="C49" s="19"/>
      <c r="D49" s="15"/>
      <c r="E49" s="15"/>
      <c r="F49" s="44"/>
      <c r="M49" s="20"/>
      <c r="N49" s="21"/>
    </row>
    <row r="50" spans="1:14" ht="18.75" x14ac:dyDescent="0.45">
      <c r="A50" s="15"/>
      <c r="B50" s="15"/>
      <c r="C50" s="19"/>
      <c r="D50" s="15"/>
      <c r="E50" s="15"/>
      <c r="F50" s="44"/>
      <c r="M50" s="20"/>
      <c r="N50" s="21"/>
    </row>
    <row r="51" spans="1:14" ht="18.75" x14ac:dyDescent="0.45">
      <c r="A51" s="15"/>
      <c r="B51" s="15"/>
      <c r="C51" s="16"/>
      <c r="D51" s="15"/>
      <c r="E51" s="15"/>
      <c r="F51" s="44"/>
      <c r="M51" s="20"/>
      <c r="N51" s="21"/>
    </row>
    <row r="52" spans="1:14" ht="18.75" x14ac:dyDescent="0.45">
      <c r="A52" s="15"/>
      <c r="B52" s="15"/>
      <c r="C52" s="19"/>
      <c r="D52" s="15"/>
      <c r="E52" s="15"/>
      <c r="F52" s="44"/>
      <c r="M52" s="20"/>
      <c r="N52" s="21"/>
    </row>
    <row r="53" spans="1:14" ht="18.75" x14ac:dyDescent="0.45">
      <c r="A53" s="15"/>
      <c r="B53" s="15"/>
      <c r="C53" s="16"/>
      <c r="D53" s="15"/>
      <c r="E53" s="15"/>
      <c r="F53" s="44"/>
      <c r="M53" s="20"/>
      <c r="N53" s="21"/>
    </row>
    <row r="54" spans="1:14" ht="18.75" x14ac:dyDescent="0.45">
      <c r="A54" s="15"/>
      <c r="B54" s="15"/>
      <c r="C54" s="16"/>
      <c r="D54" s="15"/>
      <c r="E54" s="15"/>
      <c r="F54" s="44"/>
      <c r="M54" s="20"/>
      <c r="N54" s="21"/>
    </row>
    <row r="55" spans="1:14" ht="18.75" x14ac:dyDescent="0.45">
      <c r="A55" s="22"/>
      <c r="B55" s="22"/>
      <c r="C55" s="23"/>
      <c r="D55" s="22"/>
      <c r="E55" s="24"/>
      <c r="M55" s="20"/>
      <c r="N55" s="21"/>
    </row>
    <row r="56" spans="1:14" ht="18.75" x14ac:dyDescent="0.45">
      <c r="C56" s="26"/>
      <c r="M56" s="20"/>
      <c r="N56" s="21"/>
    </row>
    <row r="57" spans="1:14" ht="18.75" x14ac:dyDescent="0.45">
      <c r="C57" s="27"/>
      <c r="M57" s="20"/>
      <c r="N57" s="21"/>
    </row>
    <row r="58" spans="1:14" ht="18.75" x14ac:dyDescent="0.45">
      <c r="C58" s="27"/>
      <c r="M58" s="20"/>
      <c r="N58" s="21"/>
    </row>
    <row r="59" spans="1:14" ht="18.75" x14ac:dyDescent="0.45">
      <c r="C59" s="26"/>
      <c r="M59" s="20"/>
      <c r="N59" s="21"/>
    </row>
    <row r="60" spans="1:14" ht="18.75" x14ac:dyDescent="0.45">
      <c r="C60" s="26"/>
      <c r="M60" s="20"/>
      <c r="N60" s="21"/>
    </row>
    <row r="61" spans="1:14" ht="18.75" x14ac:dyDescent="0.45">
      <c r="C61" s="26"/>
      <c r="M61" s="20"/>
      <c r="N61" s="21"/>
    </row>
    <row r="62" spans="1:14" ht="18.75" x14ac:dyDescent="0.45">
      <c r="C62" s="27"/>
      <c r="M62" s="20"/>
      <c r="N62" s="21"/>
    </row>
    <row r="63" spans="1:14" ht="18.75" x14ac:dyDescent="0.45">
      <c r="C63" s="26"/>
      <c r="M63" s="20"/>
      <c r="N63" s="21"/>
    </row>
    <row r="64" spans="1:14" ht="18.75" x14ac:dyDescent="0.45">
      <c r="C64" s="27"/>
      <c r="M64" s="20"/>
      <c r="N64" s="21"/>
    </row>
    <row r="65" spans="3:14" ht="18.75" x14ac:dyDescent="0.45">
      <c r="C65" s="27"/>
      <c r="M65" s="20"/>
      <c r="N65" s="21"/>
    </row>
    <row r="66" spans="3:14" ht="18.75" x14ac:dyDescent="0.45">
      <c r="C66" s="26"/>
      <c r="M66" s="20"/>
      <c r="N66" s="21"/>
    </row>
    <row r="67" spans="3:14" ht="18.75" x14ac:dyDescent="0.45">
      <c r="C67" s="27"/>
      <c r="M67" s="20"/>
      <c r="N67" s="21"/>
    </row>
    <row r="68" spans="3:14" ht="18.75" x14ac:dyDescent="0.45">
      <c r="C68" s="27"/>
      <c r="M68" s="20"/>
      <c r="N68" s="21"/>
    </row>
    <row r="69" spans="3:14" ht="18.75" x14ac:dyDescent="0.45">
      <c r="C69" s="26"/>
      <c r="M69" s="20"/>
      <c r="N69" s="21"/>
    </row>
    <row r="70" spans="3:14" ht="18.75" x14ac:dyDescent="0.45">
      <c r="C70" s="27"/>
      <c r="M70" s="20"/>
      <c r="N70" s="21"/>
    </row>
    <row r="71" spans="3:14" ht="18.75" x14ac:dyDescent="0.45">
      <c r="C71" s="26"/>
      <c r="M71" s="20"/>
      <c r="N71" s="21"/>
    </row>
    <row r="72" spans="3:14" ht="18.75" x14ac:dyDescent="0.45">
      <c r="C72" s="27"/>
      <c r="M72" s="20"/>
      <c r="N72" s="21"/>
    </row>
    <row r="73" spans="3:14" ht="18.75" x14ac:dyDescent="0.45">
      <c r="C73" s="26"/>
      <c r="M73" s="20"/>
      <c r="N73" s="21"/>
    </row>
    <row r="74" spans="3:14" ht="18.75" x14ac:dyDescent="0.45">
      <c r="C74" s="27"/>
      <c r="M74" s="20"/>
      <c r="N74" s="21"/>
    </row>
    <row r="75" spans="3:14" ht="18.75" x14ac:dyDescent="0.45">
      <c r="C75" s="26"/>
      <c r="M75" s="20"/>
      <c r="N75" s="21"/>
    </row>
    <row r="76" spans="3:14" x14ac:dyDescent="0.45">
      <c r="C76" s="26"/>
      <c r="M76" s="28"/>
      <c r="N76" s="29"/>
    </row>
  </sheetData>
  <hyperlinks>
    <hyperlink ref="M4" r:id="rId1" display="https://www.census2011.co.in/census/state/uttar+pradesh.html" xr:uid="{287DCCCA-A721-4E53-97F2-0EAD9F2499D6}"/>
    <hyperlink ref="M16" r:id="rId2" display="https://www.census2011.co.in/census/state/maharashtra.html" xr:uid="{6B617697-3016-48F7-99DB-158A2574DF7A}"/>
    <hyperlink ref="M32" r:id="rId3" display="https://www.census2011.co.in/census/state/bihar.html" xr:uid="{F5C66C40-D8F1-47AF-9C1B-7D5ADDC1CE26}"/>
    <hyperlink ref="M35" r:id="rId4" display="https://www.census2011.co.in/census/state/andhra+pradesh.html" xr:uid="{74D64C05-8A85-47BE-98F6-2FE450B27FD4}"/>
    <hyperlink ref="M17" r:id="rId5" display="https://www.census2011.co.in/census/state/madhya+pradesh.html" xr:uid="{E87FC0FA-D92A-4E01-B98A-CF6A9F7F672F}"/>
    <hyperlink ref="M6" r:id="rId6" display="https://www.census2011.co.in/census/state/tamil+nadu.html" xr:uid="{A74C3F01-5183-4394-8B8A-D3EA22D4C1CE}"/>
    <hyperlink ref="M8" r:id="rId7" display="https://www.census2011.co.in/census/state/rajasthan.html" xr:uid="{0075FFEA-D25D-4943-B6C5-ACFA0114BD8E}"/>
    <hyperlink ref="M20" r:id="rId8" display="https://www.census2011.co.in/census/state/karnataka.html" xr:uid="{A80290BF-1287-47B6-BFAB-8D32DE91B9D3}"/>
    <hyperlink ref="M25" r:id="rId9" display="https://www.census2011.co.in/census/state/gujarat.html" xr:uid="{FB3AD0EE-126A-4934-8A89-1FFEAD1A3A12}"/>
    <hyperlink ref="M11" r:id="rId10" display="https://www.census2011.co.in/census/state/orissa.html" xr:uid="{5D69CCE1-83D8-4ED2-B285-93F47440E84F}"/>
    <hyperlink ref="M19" r:id="rId11" display="https://www.census2011.co.in/census/state/kerala.html" xr:uid="{82FD0D44-566D-48F7-A71D-FBD715318FB6}"/>
    <hyperlink ref="M18" r:id="rId12" display="https://www.census2011.co.in/census/state/lakshadweep.html" xr:uid="{01470202-0424-4F7F-83BE-3C3AC18D7721}"/>
    <hyperlink ref="M28" r:id="rId13" display="https://www.census2011.co.in/census/state/daman+and+diu.html" xr:uid="{8B6B8269-2683-4B69-8690-C9736DBD1D93}"/>
    <hyperlink ref="M29" r:id="rId14" display="https://www.census2011.co.in/census/state/dadra+and+nagar+haveli.html" xr:uid="{87F71582-3362-4DCC-BFC3-CA87B4117C52}"/>
    <hyperlink ref="M36" r:id="rId15" display="https://www.census2011.co.in/census/state/andaman+and+nicobar+islands.html" xr:uid="{44263B20-AD7C-48AA-8766-F785F43BE71A}"/>
    <hyperlink ref="M7" r:id="rId16" display="https://www.census2011.co.in/census/state/sikkim.html" xr:uid="{A70CAD60-DFAA-4331-AE99-E54B93A6C0E6}"/>
    <hyperlink ref="M31" r:id="rId17" display="https://www.census2011.co.in/census/state/chandigarh.html" xr:uid="{9EEF80B6-C661-444F-A61B-2541E73935F0}"/>
    <hyperlink ref="M13" r:id="rId18" display="https://www.census2011.co.in/census/state/mizoram.html" xr:uid="{7B0D7E19-F5EB-4851-B227-31FFFD976F8F}"/>
    <hyperlink ref="M10" r:id="rId19" display="https://www.census2011.co.in/census/state/puducherry.html" xr:uid="{44421554-A9F6-4DC3-93EC-6D5760CDAA23}"/>
    <hyperlink ref="M34" r:id="rId20" display="https://www.census2011.co.in/census/state/arunachal+pradesh.html" xr:uid="{ADC101EB-F3D1-4D27-8C1F-8F9CD98B90CF}"/>
    <hyperlink ref="M26" r:id="rId21" display="https://www.census2011.co.in/census/state/goa.html" xr:uid="{E7D1EC2E-EF7A-47D3-8972-3A60E271DF9D}"/>
    <hyperlink ref="M12" r:id="rId22" display="https://www.census2011.co.in/census/state/nagaland.html" xr:uid="{3C64D235-BD89-45E0-B2ED-F13706075279}"/>
    <hyperlink ref="M15" r:id="rId23" display="https://www.census2011.co.in/census/state/manipur.html" xr:uid="{1786C350-9716-4BD7-B89C-15A62B05A23D}"/>
    <hyperlink ref="M14" r:id="rId24" display="https://www.census2011.co.in/census/state/meghalaya.html" xr:uid="{C33BE774-C275-4CF0-B3CD-B60AE2DAD9BB}"/>
    <hyperlink ref="M5" r:id="rId25" display="https://www.census2011.co.in/census/state/tripura.html" xr:uid="{8FDFDFE3-E769-49C9-B1CA-71BA9E712CFE}"/>
    <hyperlink ref="M23" r:id="rId26" display="https://www.census2011.co.in/census/state/himachal+pradesh.html" xr:uid="{73E5B080-CE2B-4691-AA8A-BAF89432943B}"/>
    <hyperlink ref="M3" r:id="rId27" display="https://www.census2011.co.in/census/state/uttarakhand.html" xr:uid="{B82684C3-9B55-40A8-AD00-5F38DD5942D0}"/>
    <hyperlink ref="M22" r:id="rId28" display="https://www.census2011.co.in/census/state/jammu+and+kashmir.html" xr:uid="{07C742AA-5436-4594-9943-54AE61F5E505}"/>
    <hyperlink ref="M27" r:id="rId29" display="https://www.census2011.co.in/census/state/delhi.html" xr:uid="{0E82122C-E4A1-41D2-B18F-CFEBA3AE537B}"/>
    <hyperlink ref="M24" r:id="rId30" display="https://www.census2011.co.in/census/state/haryana.html" xr:uid="{250609F2-DEC6-430E-A0D6-BDE197BB3156}"/>
    <hyperlink ref="M30" r:id="rId31" display="https://www.census2011.co.in/census/state/chhattisgarh.html" xr:uid="{D4E69EAF-B4DD-4E3D-B3D1-20C1571243C0}"/>
    <hyperlink ref="M9" r:id="rId32" display="https://www.census2011.co.in/census/state/punjab.html" xr:uid="{CE91329E-60FD-46D4-8A15-B0AEA95846D4}"/>
    <hyperlink ref="M33" r:id="rId33" display="https://www.census2011.co.in/census/state/assam.html" xr:uid="{784313D9-DA07-46B0-84C3-859F726A78B5}"/>
    <hyperlink ref="M21" r:id="rId34" display="https://www.census2011.co.in/census/state/jharkhand.html" xr:uid="{A5F56123-5CA2-4939-94FD-1116E990AD8E}"/>
    <hyperlink ref="M2" r:id="rId35" display="https://www.census2011.co.in/census/state/west+bengal.html" xr:uid="{AF551252-F6B7-434C-A2A5-E5435724C40C}"/>
  </hyperlinks>
  <pageMargins left="0.7" right="0.7" top="0.75" bottom="0.75" header="0.3" footer="0.3"/>
  <pageSetup paperSize="9" orientation="portrait" r:id="rId36"/>
  <tableParts count="3">
    <tablePart r:id="rId37"/>
    <tablePart r:id="rId38"/>
    <tablePart r:id="rId3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BIPLAB KAR</dc:creator>
  <cp:lastModifiedBy>BIPLAB KAR</cp:lastModifiedBy>
  <dcterms:created xsi:type="dcterms:W3CDTF">2023-11-08T09:26:59Z</dcterms:created>
  <dcterms:modified xsi:type="dcterms:W3CDTF">2023-11-10T13:38:56Z</dcterms:modified>
</cp:coreProperties>
</file>