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klein\Desktop\DataSmartPoint\Übungen\Projekte (in Arbeit)\Woche 2\"/>
    </mc:Choice>
  </mc:AlternateContent>
  <xr:revisionPtr revIDLastSave="0" documentId="13_ncr:1_{FC797E19-2BE3-4174-80F5-A3DC07674BBB}" xr6:coauthVersionLast="47" xr6:coauthVersionMax="47" xr10:uidLastSave="{00000000-0000-0000-0000-000000000000}"/>
  <bookViews>
    <workbookView xWindow="-120" yWindow="-120" windowWidth="38640" windowHeight="21120" xr2:uid="{F196CFCF-EE03-4C7D-89D2-78F02020D7D8}"/>
  </bookViews>
  <sheets>
    <sheet name="Dashboard" sheetId="4" r:id="rId1"/>
    <sheet name="Rohdaten (unb.)" sheetId="2" r:id="rId2"/>
    <sheet name="Rohdaten (bearb.)" sheetId="1" r:id="rId3"/>
    <sheet name="PivotTable" sheetId="3" r:id="rId4"/>
  </sheets>
  <definedNames>
    <definedName name="Datenschnitt_Jahr1">#N/A</definedName>
    <definedName name="Datenschnitt_Monat">#N/A</definedName>
    <definedName name="Datenschnitt_Monat1">#N/A</definedName>
    <definedName name="ExterneDaten_1" localSheetId="1" hidden="1">'Rohdaten (unb.)'!$A$1:$F$41</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 l="1"/>
  <c r="G17" i="2"/>
  <c r="G32" i="2"/>
  <c r="G8" i="2"/>
  <c r="G2" i="2"/>
  <c r="G3" i="2"/>
  <c r="G11" i="2"/>
  <c r="G18" i="2"/>
  <c r="G5" i="2"/>
  <c r="G26" i="2"/>
  <c r="G28" i="2"/>
  <c r="G22" i="2"/>
  <c r="G19" i="2"/>
  <c r="G21" i="2"/>
  <c r="G40" i="2"/>
  <c r="G36" i="2"/>
  <c r="G12" i="2"/>
  <c r="G4" i="2"/>
  <c r="G6" i="2"/>
  <c r="G15" i="2"/>
  <c r="G23" i="2"/>
  <c r="G24" i="2"/>
  <c r="G9" i="2"/>
  <c r="G31" i="2"/>
  <c r="G33" i="2"/>
  <c r="G29" i="2"/>
  <c r="G25" i="2"/>
  <c r="G27" i="2"/>
  <c r="G41" i="2"/>
  <c r="G38" i="2"/>
  <c r="G39" i="2"/>
  <c r="G16" i="2"/>
  <c r="G7" i="2"/>
  <c r="G10" i="2"/>
  <c r="G20" i="2"/>
  <c r="G30" i="2"/>
  <c r="G13" i="2"/>
  <c r="G35" i="2"/>
  <c r="G37" i="2"/>
  <c r="G34" i="2"/>
  <c r="H14" i="2"/>
  <c r="H17" i="2"/>
  <c r="H32" i="2"/>
  <c r="H8" i="2"/>
  <c r="H2" i="2"/>
  <c r="H3" i="2"/>
  <c r="H11" i="2"/>
  <c r="H18" i="2"/>
  <c r="H5" i="2"/>
  <c r="H26" i="2"/>
  <c r="H28" i="2"/>
  <c r="H22" i="2"/>
  <c r="H19" i="2"/>
  <c r="H21" i="2"/>
  <c r="H40" i="2"/>
  <c r="H36" i="2"/>
  <c r="H12" i="2"/>
  <c r="H4" i="2"/>
  <c r="H6" i="2"/>
  <c r="H15" i="2"/>
  <c r="H23" i="2"/>
  <c r="H24" i="2"/>
  <c r="H9" i="2"/>
  <c r="H31" i="2"/>
  <c r="H33" i="2"/>
  <c r="H29" i="2"/>
  <c r="H25" i="2"/>
  <c r="H27" i="2"/>
  <c r="H41" i="2"/>
  <c r="H38" i="2"/>
  <c r="H39" i="2"/>
  <c r="H16" i="2"/>
  <c r="H7" i="2"/>
  <c r="H10" i="2"/>
  <c r="H20" i="2"/>
  <c r="H30" i="2"/>
  <c r="H13" i="2"/>
  <c r="H35" i="2"/>
  <c r="H37" i="2"/>
  <c r="H34"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2" i="1"/>
  <c r="G3" i="1"/>
  <c r="G14" i="1"/>
  <c r="G15" i="1"/>
  <c r="G28" i="1"/>
  <c r="G4" i="1"/>
  <c r="G5" i="1"/>
  <c r="G29" i="1"/>
  <c r="G16" i="1"/>
  <c r="G17" i="1"/>
  <c r="G6" i="1"/>
  <c r="G30" i="1"/>
  <c r="G18" i="1"/>
  <c r="G7" i="1"/>
  <c r="G31" i="1"/>
  <c r="G8" i="1"/>
  <c r="G32" i="1"/>
  <c r="G19" i="1"/>
  <c r="G9" i="1"/>
  <c r="G20" i="1"/>
  <c r="G21" i="1"/>
  <c r="G33" i="1"/>
  <c r="G22" i="1"/>
  <c r="G10" i="1"/>
  <c r="G11" i="1"/>
  <c r="G34" i="1"/>
  <c r="G12" i="1"/>
  <c r="G35" i="1"/>
  <c r="G23" i="1"/>
  <c r="G24" i="1"/>
  <c r="G13" i="1"/>
  <c r="G25" i="1"/>
  <c r="G36" i="1"/>
  <c r="G37" i="1"/>
  <c r="G26" i="1"/>
  <c r="G38" i="1"/>
  <c r="G39" i="1"/>
  <c r="G27" i="1"/>
  <c r="G2" i="1"/>
  <c r="M9" i="2"/>
  <c r="M7" i="2"/>
  <c r="K7" i="2"/>
  <c r="J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93DB34-E5B2-4CF8-9F76-C0C7DCF7A564}" keepAlive="1" name="Abfrage - umsaetze" description="Verbindung mit der Abfrage 'umsaetze' in der Arbeitsmappe." type="5" refreshedVersion="8" background="1" saveData="1">
    <dbPr connection="Provider=Microsoft.Mashup.OleDb.1;Data Source=$Workbook$;Location=umsaetze;Extended Properties=&quot;&quot;" command="SELECT * FROM [umsaetze]"/>
  </connection>
  <connection id="2" xr16:uid="{E19903E1-2711-4ABB-B234-9113154680D7}" keepAlive="1" name="Abfrage - umsaetze (2)" description="Verbindung mit der Abfrage 'umsaetze (2)' in der Arbeitsmappe." type="5" refreshedVersion="8" background="1" saveData="1">
    <dbPr connection="Provider=Microsoft.Mashup.OleDb.1;Data Source=$Workbook$;Location=&quot;umsaetze (2)&quot;;Extended Properties=&quot;&quot;" command="SELECT * FROM [umsaetze (2)]"/>
  </connection>
</connections>
</file>

<file path=xl/sharedStrings.xml><?xml version="1.0" encoding="utf-8"?>
<sst xmlns="http://schemas.openxmlformats.org/spreadsheetml/2006/main" count="229" uniqueCount="44">
  <si>
    <t>Monat</t>
  </si>
  <si>
    <t>Jahr</t>
  </si>
  <si>
    <t>Umsatz (EUR)</t>
  </si>
  <si>
    <t>Kosten (EUR)</t>
  </si>
  <si>
    <t>Anzahl Verkäufe</t>
  </si>
  <si>
    <t>Marketingkosten (EUR)</t>
  </si>
  <si>
    <t>April</t>
  </si>
  <si>
    <t>August</t>
  </si>
  <si>
    <t>Dezember</t>
  </si>
  <si>
    <t>Februar</t>
  </si>
  <si>
    <t>Januar</t>
  </si>
  <si>
    <t>Juli</t>
  </si>
  <si>
    <t>Juni</t>
  </si>
  <si>
    <t>Mai</t>
  </si>
  <si>
    <t>März</t>
  </si>
  <si>
    <t>November</t>
  </si>
  <si>
    <t>Oktober</t>
  </si>
  <si>
    <t>September</t>
  </si>
  <si>
    <t>Duplikate sind schon im Import entfernt</t>
  </si>
  <si>
    <t>Ø Kosten (EUR)</t>
  </si>
  <si>
    <t>Ø Marketingkosten</t>
  </si>
  <si>
    <t>Marketingkosten Außreißer auf Ø geändert</t>
  </si>
  <si>
    <t>fehlende Kosten (EUR) durch Mittelwert ersetzt</t>
  </si>
  <si>
    <t>Ø August Verkäufe</t>
  </si>
  <si>
    <t>fehlende Anzahl Verkäufe durch Mittelwert nach Monat ersetzt</t>
  </si>
  <si>
    <t>Ø Dezember Verkäufe</t>
  </si>
  <si>
    <t>Gesamtergebnis</t>
  </si>
  <si>
    <t>Summe von Anzahl Verkäufe</t>
  </si>
  <si>
    <t>Ø Verkäufe</t>
  </si>
  <si>
    <t>Gewinn</t>
  </si>
  <si>
    <t>Summe von Gewinn</t>
  </si>
  <si>
    <t>Ø Gewinn</t>
  </si>
  <si>
    <t>Jahr/Monat</t>
  </si>
  <si>
    <t>Umsatz</t>
  </si>
  <si>
    <t>Kosten</t>
  </si>
  <si>
    <t>%-Anteil Marketing</t>
  </si>
  <si>
    <t>Marketingeffizienz in %</t>
  </si>
  <si>
    <t>Gesamtkosten in €</t>
  </si>
  <si>
    <t>Gesamtumsatz in €</t>
  </si>
  <si>
    <t>Gesamtkosten</t>
  </si>
  <si>
    <t>Ges.kosten</t>
  </si>
  <si>
    <t>Ø Umsatz in €</t>
  </si>
  <si>
    <t>Ø Gesamtkosten in €</t>
  </si>
  <si>
    <t>Mittelwert von %-Anteil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</si>
</sst>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1"/>
        <bgColor indexed="64"/>
      </patternFill>
    </fill>
  </fills>
  <borders count="3">
    <border>
      <left/>
      <right/>
      <top/>
      <bottom/>
      <diagonal/>
    </border>
    <border>
      <left/>
      <right/>
      <top style="thin">
        <color theme="9" tint="0.39997558519241921"/>
      </top>
      <bottom/>
      <diagonal/>
    </border>
    <border>
      <left style="thin">
        <color indexed="64"/>
      </left>
      <right style="thin">
        <color indexed="64"/>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0" fillId="4" borderId="0" xfId="0" applyFill="1"/>
    <xf numFmtId="44" fontId="0" fillId="0" borderId="0" xfId="1" applyFont="1"/>
    <xf numFmtId="44" fontId="0" fillId="4" borderId="0" xfId="1" applyFont="1" applyFill="1"/>
    <xf numFmtId="0" fontId="0" fillId="3" borderId="1" xfId="0" applyFill="1" applyBorder="1"/>
    <xf numFmtId="44" fontId="0" fillId="3" borderId="1" xfId="1" applyFont="1" applyFill="1" applyBorder="1"/>
    <xf numFmtId="0" fontId="0" fillId="0" borderId="1" xfId="0" applyBorder="1"/>
    <xf numFmtId="44" fontId="0" fillId="0" borderId="1" xfId="1" applyFont="1" applyBorder="1"/>
    <xf numFmtId="44" fontId="0" fillId="4" borderId="1" xfId="1" applyFont="1" applyFill="1" applyBorder="1"/>
    <xf numFmtId="0" fontId="0" fillId="4" borderId="1" xfId="0" applyFill="1" applyBorder="1"/>
    <xf numFmtId="0" fontId="2" fillId="2" borderId="0" xfId="0" applyFont="1" applyFill="1"/>
    <xf numFmtId="0" fontId="0" fillId="0" borderId="0" xfId="0" pivotButton="1"/>
    <xf numFmtId="0" fontId="0" fillId="0" borderId="0" xfId="0" applyAlignment="1">
      <alignment horizontal="left"/>
    </xf>
    <xf numFmtId="44" fontId="0" fillId="0" borderId="0" xfId="0" applyNumberFormat="1"/>
    <xf numFmtId="1" fontId="0" fillId="0" borderId="0" xfId="0" applyNumberFormat="1"/>
    <xf numFmtId="44" fontId="0" fillId="0" borderId="2" xfId="0" applyNumberFormat="1" applyBorder="1"/>
    <xf numFmtId="0" fontId="0" fillId="0" borderId="0" xfId="0" applyAlignment="1">
      <alignment horizontal="left" indent="1"/>
    </xf>
    <xf numFmtId="10" fontId="0" fillId="3" borderId="0" xfId="1" applyNumberFormat="1" applyFont="1" applyFill="1" applyBorder="1"/>
    <xf numFmtId="10" fontId="0" fillId="0" borderId="0" xfId="0" applyNumberFormat="1"/>
    <xf numFmtId="0" fontId="3" fillId="5" borderId="0" xfId="0" applyFont="1" applyFill="1"/>
    <xf numFmtId="0" fontId="0" fillId="5" borderId="0" xfId="0" applyFill="1"/>
    <xf numFmtId="9" fontId="0" fillId="0" borderId="0" xfId="2" applyFont="1"/>
    <xf numFmtId="0" fontId="0" fillId="0" borderId="0" xfId="0" applyNumberFormat="1"/>
  </cellXfs>
  <cellStyles count="3">
    <cellStyle name="Prozent" xfId="2" builtinId="5"/>
    <cellStyle name="Standard" xfId="0" builtinId="0"/>
    <cellStyle name="Währung" xfId="1" builtinId="4"/>
  </cellStyles>
  <dxfs count="31">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4" formatCode="0.00%"/>
    </dxf>
    <dxf>
      <numFmt numFmtId="1"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4" formatCode="0.00%"/>
    </dxf>
    <dxf>
      <numFmt numFmtId="14" formatCode="0.0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 formatCode="0"/>
    </dxf>
    <dxf>
      <numFmt numFmtId="14" formatCode="0.00%"/>
    </dxf>
    <dxf>
      <numFmt numFmtId="34" formatCode="_-* #,##0.00\ &quot;€&quot;_-;\-* #,##0.00\ &quot;€&quot;_-;_-* &quot;-&quot;??\ &quot;€&quot;_-;_-@_-"/>
    </dxf>
    <dxf>
      <border diagonalUp="0" diagonalDown="0" outline="0">
        <left/>
        <right style="thin">
          <color indexed="64"/>
        </right>
        <top/>
        <bottom/>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Aptos Narrow"/>
        <family val="2"/>
        <scheme val="minor"/>
      </font>
      <numFmt numFmtId="34" formatCode="_-* #,##0.00\ &quot;€&quot;_-;\-* #,##0.00\ &quot;€&quot;_-;_-* &quot;-&quot;??\ &quot;€&quot;_-;_-@_-"/>
      <border diagonalUp="0" diagonalDown="0" outline="0">
        <left/>
        <right/>
        <top style="thin">
          <color theme="9" tint="0.39997558519241921"/>
        </top>
        <bottom/>
      </border>
    </dxf>
    <dxf>
      <font>
        <b val="0"/>
        <i val="0"/>
        <strike val="0"/>
        <condense val="0"/>
        <extend val="0"/>
        <outline val="0"/>
        <shadow val="0"/>
        <u val="none"/>
        <vertAlign val="baseline"/>
        <sz val="11"/>
        <color theme="1"/>
        <name val="Aptos Narrow"/>
        <family val="2"/>
        <scheme val="minor"/>
      </font>
      <numFmt numFmtId="34" formatCode="_-* #,##0.00\ &quot;€&quot;_-;\-* #,##0.00\ &quot;€&quot;_-;_-* &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Verkaufsanzahl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PivotTable!$B$7</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F3-490C-B285-E17B4800D9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F3-490C-B285-E17B4800D9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CF3-490C-B285-E17B4800D9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PivotTable!$A$8:$A$11</c:f>
              <c:strCache>
                <c:ptCount val="3"/>
                <c:pt idx="0">
                  <c:v>2022</c:v>
                </c:pt>
                <c:pt idx="1">
                  <c:v>2023</c:v>
                </c:pt>
                <c:pt idx="2">
                  <c:v>2024</c:v>
                </c:pt>
              </c:strCache>
            </c:strRef>
          </c:cat>
          <c:val>
            <c:numRef>
              <c:f>PivotTable!$B$8:$B$11</c:f>
              <c:numCache>
                <c:formatCode>General</c:formatCode>
                <c:ptCount val="3"/>
                <c:pt idx="0">
                  <c:v>2380</c:v>
                </c:pt>
                <c:pt idx="1">
                  <c:v>2935</c:v>
                </c:pt>
                <c:pt idx="2">
                  <c:v>2620</c:v>
                </c:pt>
              </c:numCache>
            </c:numRef>
          </c:val>
          <c:extLst>
            <c:ext xmlns:c16="http://schemas.microsoft.com/office/drawing/2014/chart" uri="{C3380CC4-5D6E-409C-BE32-E72D297353CC}">
              <c16:uniqueId val="{00000006-DCF3-490C-B285-E17B4800D9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730024299435312"/>
          <c:y val="0.40050326278022585"/>
          <c:w val="0.14000629921259841"/>
          <c:h val="0.30963519468323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Umsatz/Kosten in € nach Jahr</a:t>
            </a:r>
          </a:p>
        </c:rich>
      </c:tx>
      <c:layout>
        <c:manualLayout>
          <c:xMode val="edge"/>
          <c:yMode val="edge"/>
          <c:x val="0.15873345619031662"/>
          <c:y val="3.63636363636363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Gesamtumsatz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PivotTable!$A$2:$A$5</c:f>
              <c:strCache>
                <c:ptCount val="3"/>
                <c:pt idx="0">
                  <c:v>2022</c:v>
                </c:pt>
                <c:pt idx="1">
                  <c:v>2023</c:v>
                </c:pt>
                <c:pt idx="2">
                  <c:v>2024</c:v>
                </c:pt>
              </c:strCache>
            </c:strRef>
          </c:cat>
          <c:val>
            <c:numRef>
              <c:f>PivotTable!$B$2:$B$5</c:f>
              <c:numCache>
                <c:formatCode>_("€"* #,##0.00_);_("€"* \(#,##0.00\);_("€"* "-"??_);_(@_)</c:formatCode>
                <c:ptCount val="3"/>
                <c:pt idx="0">
                  <c:v>184000</c:v>
                </c:pt>
                <c:pt idx="1">
                  <c:v>230000</c:v>
                </c:pt>
                <c:pt idx="2">
                  <c:v>209000</c:v>
                </c:pt>
              </c:numCache>
            </c:numRef>
          </c:val>
          <c:extLst>
            <c:ext xmlns:c16="http://schemas.microsoft.com/office/drawing/2014/chart" uri="{C3380CC4-5D6E-409C-BE32-E72D297353CC}">
              <c16:uniqueId val="{00000000-6372-4B87-8779-265CDB9871C8}"/>
            </c:ext>
          </c:extLst>
        </c:ser>
        <c:ser>
          <c:idx val="1"/>
          <c:order val="1"/>
          <c:tx>
            <c:strRef>
              <c:f>PivotTable!$C$1</c:f>
              <c:strCache>
                <c:ptCount val="1"/>
                <c:pt idx="0">
                  <c:v>Gesamtkosten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PivotTable!$A$2:$A$5</c:f>
              <c:strCache>
                <c:ptCount val="3"/>
                <c:pt idx="0">
                  <c:v>2022</c:v>
                </c:pt>
                <c:pt idx="1">
                  <c:v>2023</c:v>
                </c:pt>
                <c:pt idx="2">
                  <c:v>2024</c:v>
                </c:pt>
              </c:strCache>
            </c:strRef>
          </c:cat>
          <c:val>
            <c:numRef>
              <c:f>PivotTable!$C$2:$C$5</c:f>
              <c:numCache>
                <c:formatCode>_("€"* #,##0.00_);_("€"* \(#,##0.00\);_("€"* "-"??_);_(@_)</c:formatCode>
                <c:ptCount val="3"/>
                <c:pt idx="0">
                  <c:v>121800</c:v>
                </c:pt>
                <c:pt idx="1">
                  <c:v>149100</c:v>
                </c:pt>
                <c:pt idx="2">
                  <c:v>130500</c:v>
                </c:pt>
              </c:numCache>
            </c:numRef>
          </c:val>
          <c:extLst>
            <c:ext xmlns:c16="http://schemas.microsoft.com/office/drawing/2014/chart" uri="{C3380CC4-5D6E-409C-BE32-E72D297353CC}">
              <c16:uniqueId val="{00000001-1C83-40CF-A925-85EDD15052EE}"/>
            </c:ext>
          </c:extLst>
        </c:ser>
        <c:dLbls>
          <c:showLegendKey val="0"/>
          <c:showVal val="0"/>
          <c:showCatName val="0"/>
          <c:showSerName val="0"/>
          <c:showPercent val="0"/>
          <c:showBubbleSize val="0"/>
        </c:dLbls>
        <c:gapWidth val="100"/>
        <c:overlap val="-24"/>
        <c:axId val="784641280"/>
        <c:axId val="784644160"/>
      </c:barChart>
      <c:catAx>
        <c:axId val="784641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84644160"/>
        <c:crosses val="autoZero"/>
        <c:auto val="1"/>
        <c:lblAlgn val="ctr"/>
        <c:lblOffset val="100"/>
        <c:noMultiLvlLbl val="0"/>
      </c:catAx>
      <c:valAx>
        <c:axId val="78464416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846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Verkaufsanzahl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PivotTable!$B$7</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A2-4302-B73B-A7DA2AFDEA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A2-4302-B73B-A7DA2AFDEA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A2-4302-B73B-A7DA2AFDEA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PivotTable!$A$8:$A$11</c:f>
              <c:strCache>
                <c:ptCount val="3"/>
                <c:pt idx="0">
                  <c:v>2022</c:v>
                </c:pt>
                <c:pt idx="1">
                  <c:v>2023</c:v>
                </c:pt>
                <c:pt idx="2">
                  <c:v>2024</c:v>
                </c:pt>
              </c:strCache>
            </c:strRef>
          </c:cat>
          <c:val>
            <c:numRef>
              <c:f>PivotTable!$B$8:$B$11</c:f>
              <c:numCache>
                <c:formatCode>General</c:formatCode>
                <c:ptCount val="3"/>
                <c:pt idx="0">
                  <c:v>2380</c:v>
                </c:pt>
                <c:pt idx="1">
                  <c:v>2935</c:v>
                </c:pt>
                <c:pt idx="2">
                  <c:v>2620</c:v>
                </c:pt>
              </c:numCache>
            </c:numRef>
          </c:val>
          <c:extLst>
            <c:ext xmlns:c16="http://schemas.microsoft.com/office/drawing/2014/chart" uri="{C3380CC4-5D6E-409C-BE32-E72D297353CC}">
              <c16:uniqueId val="{00000000-94D6-48FC-9CAE-5E62A01033D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730024299435312"/>
          <c:y val="0.40050326278022585"/>
          <c:w val="0.14000629921259841"/>
          <c:h val="0.30963519468323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Ø Verkäufe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PivotTable!$B$19</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34-4AF2-AD14-4376433DCD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34-4AF2-AD14-4376433DCD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34-4AF2-AD14-4376433DC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PivotTable!$A$20:$A$23</c:f>
              <c:strCache>
                <c:ptCount val="3"/>
                <c:pt idx="0">
                  <c:v>2022</c:v>
                </c:pt>
                <c:pt idx="1">
                  <c:v>2023</c:v>
                </c:pt>
                <c:pt idx="2">
                  <c:v>2024</c:v>
                </c:pt>
              </c:strCache>
            </c:strRef>
          </c:cat>
          <c:val>
            <c:numRef>
              <c:f>PivotTable!$B$20:$B$23</c:f>
              <c:numCache>
                <c:formatCode>0</c:formatCode>
                <c:ptCount val="3"/>
                <c:pt idx="0">
                  <c:v>198.33333333333334</c:v>
                </c:pt>
                <c:pt idx="1">
                  <c:v>209.64285714285714</c:v>
                </c:pt>
                <c:pt idx="2">
                  <c:v>218.33333333333334</c:v>
                </c:pt>
              </c:numCache>
            </c:numRef>
          </c:val>
          <c:extLst>
            <c:ext xmlns:c16="http://schemas.microsoft.com/office/drawing/2014/chart" uri="{C3380CC4-5D6E-409C-BE32-E72D297353CC}">
              <c16:uniqueId val="{00000000-C381-400A-B812-B4A3DBE7CEF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964851268591437"/>
          <c:y val="0.44320501603966173"/>
          <c:w val="0.13746842067702261"/>
          <c:h val="0.3214308211473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Gewinn in € je Monat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c:f>
              <c:strCache>
                <c:ptCount val="1"/>
                <c:pt idx="0">
                  <c:v>Ergebnis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rgbClr val="FFC000"/>
                </a:solidFill>
              </a:ln>
              <a:effectLst/>
            </c:spPr>
            <c:trendlineType val="linear"/>
            <c:dispRSqr val="0"/>
            <c:dispEq val="0"/>
          </c:trendline>
          <c:cat>
            <c:strRef>
              <c:f>PivotTable!$A$26:$A$38</c:f>
              <c:strCache>
                <c:ptCount val="12"/>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strCache>
            </c:strRef>
          </c:cat>
          <c:val>
            <c:numRef>
              <c:f>PivotTable!$B$26:$B$38</c:f>
              <c:numCache>
                <c:formatCode>_("€"* #,##0.00_);_("€"* \(#,##0.00\);_("€"* "-"??_);_(@_)</c:formatCode>
                <c:ptCount val="12"/>
                <c:pt idx="0">
                  <c:v>10500</c:v>
                </c:pt>
                <c:pt idx="1">
                  <c:v>17400</c:v>
                </c:pt>
                <c:pt idx="2">
                  <c:v>12200</c:v>
                </c:pt>
                <c:pt idx="3">
                  <c:v>17700</c:v>
                </c:pt>
                <c:pt idx="4">
                  <c:v>25000</c:v>
                </c:pt>
                <c:pt idx="5">
                  <c:v>16400</c:v>
                </c:pt>
                <c:pt idx="6">
                  <c:v>14300</c:v>
                </c:pt>
                <c:pt idx="7">
                  <c:v>20200</c:v>
                </c:pt>
                <c:pt idx="8">
                  <c:v>15300</c:v>
                </c:pt>
                <c:pt idx="9">
                  <c:v>23200</c:v>
                </c:pt>
                <c:pt idx="10">
                  <c:v>23500</c:v>
                </c:pt>
                <c:pt idx="11">
                  <c:v>25900</c:v>
                </c:pt>
              </c:numCache>
            </c:numRef>
          </c:val>
          <c:smooth val="0"/>
          <c:extLst>
            <c:ext xmlns:c16="http://schemas.microsoft.com/office/drawing/2014/chart" uri="{C3380CC4-5D6E-409C-BE32-E72D297353CC}">
              <c16:uniqueId val="{00000000-B63F-4A2C-A99A-8C8AF10955A2}"/>
            </c:ext>
          </c:extLst>
        </c:ser>
        <c:dLbls>
          <c:showLegendKey val="0"/>
          <c:showVal val="0"/>
          <c:showCatName val="0"/>
          <c:showSerName val="0"/>
          <c:showPercent val="0"/>
          <c:showBubbleSize val="0"/>
        </c:dLbls>
        <c:marker val="1"/>
        <c:smooth val="0"/>
        <c:axId val="992865696"/>
        <c:axId val="992855616"/>
      </c:lineChart>
      <c:catAx>
        <c:axId val="9928656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55616"/>
        <c:crosses val="autoZero"/>
        <c:auto val="1"/>
        <c:lblAlgn val="ctr"/>
        <c:lblOffset val="100"/>
        <c:noMultiLvlLbl val="0"/>
      </c:catAx>
      <c:valAx>
        <c:axId val="99285561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Ø Gewinn in € nach Jahr/Monat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c:f>
              <c:strCache>
                <c:ptCount val="1"/>
                <c:pt idx="0">
                  <c:v>Ergebnis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rgbClr val="FFC000"/>
                </a:solidFill>
              </a:ln>
              <a:effectLst/>
            </c:spPr>
            <c:trendlineType val="linear"/>
            <c:dispRSqr val="0"/>
            <c:dispEq val="0"/>
          </c:trendline>
          <c:cat>
            <c:multiLvlStrRef>
              <c:f>PivotTable!$A$41:$A$80</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PivotTable!$B$41:$B$80</c:f>
              <c:numCache>
                <c:formatCode>_("€"* #,##0.00_);_("€"* \(#,##0.00\);_("€"* "-"??_);_(@_)</c:formatCode>
                <c:ptCount val="36"/>
                <c:pt idx="0">
                  <c:v>3000</c:v>
                </c:pt>
                <c:pt idx="1">
                  <c:v>5300</c:v>
                </c:pt>
                <c:pt idx="2">
                  <c:v>3400</c:v>
                </c:pt>
                <c:pt idx="3">
                  <c:v>5200</c:v>
                </c:pt>
                <c:pt idx="4">
                  <c:v>5600</c:v>
                </c:pt>
                <c:pt idx="5">
                  <c:v>4600</c:v>
                </c:pt>
                <c:pt idx="6">
                  <c:v>3900</c:v>
                </c:pt>
                <c:pt idx="7">
                  <c:v>4400</c:v>
                </c:pt>
                <c:pt idx="8">
                  <c:v>4500</c:v>
                </c:pt>
                <c:pt idx="9">
                  <c:v>7200</c:v>
                </c:pt>
                <c:pt idx="10">
                  <c:v>7300</c:v>
                </c:pt>
                <c:pt idx="11">
                  <c:v>7800</c:v>
                </c:pt>
                <c:pt idx="12">
                  <c:v>3500</c:v>
                </c:pt>
                <c:pt idx="13">
                  <c:v>5800</c:v>
                </c:pt>
                <c:pt idx="14">
                  <c:v>4100</c:v>
                </c:pt>
                <c:pt idx="15">
                  <c:v>6000</c:v>
                </c:pt>
                <c:pt idx="16">
                  <c:v>6300</c:v>
                </c:pt>
                <c:pt idx="17">
                  <c:v>5500</c:v>
                </c:pt>
                <c:pt idx="18">
                  <c:v>4800</c:v>
                </c:pt>
                <c:pt idx="19">
                  <c:v>5000</c:v>
                </c:pt>
                <c:pt idx="20">
                  <c:v>5000</c:v>
                </c:pt>
                <c:pt idx="21">
                  <c:v>7600</c:v>
                </c:pt>
                <c:pt idx="22">
                  <c:v>7700</c:v>
                </c:pt>
                <c:pt idx="23">
                  <c:v>8300</c:v>
                </c:pt>
                <c:pt idx="24">
                  <c:v>4000</c:v>
                </c:pt>
                <c:pt idx="25">
                  <c:v>6300</c:v>
                </c:pt>
                <c:pt idx="26">
                  <c:v>4700</c:v>
                </c:pt>
                <c:pt idx="27">
                  <c:v>6500</c:v>
                </c:pt>
                <c:pt idx="28">
                  <c:v>6800</c:v>
                </c:pt>
                <c:pt idx="29">
                  <c:v>6300</c:v>
                </c:pt>
                <c:pt idx="30">
                  <c:v>5600</c:v>
                </c:pt>
                <c:pt idx="31">
                  <c:v>5800</c:v>
                </c:pt>
                <c:pt idx="32">
                  <c:v>5800</c:v>
                </c:pt>
                <c:pt idx="33">
                  <c:v>8400</c:v>
                </c:pt>
                <c:pt idx="34">
                  <c:v>8500</c:v>
                </c:pt>
                <c:pt idx="35">
                  <c:v>9800</c:v>
                </c:pt>
              </c:numCache>
            </c:numRef>
          </c:val>
          <c:smooth val="0"/>
          <c:extLst>
            <c:ext xmlns:c16="http://schemas.microsoft.com/office/drawing/2014/chart" uri="{C3380CC4-5D6E-409C-BE32-E72D297353CC}">
              <c16:uniqueId val="{00000000-D266-406F-9975-365A13B7FCC8}"/>
            </c:ext>
          </c:extLst>
        </c:ser>
        <c:dLbls>
          <c:showLegendKey val="0"/>
          <c:showVal val="0"/>
          <c:showCatName val="0"/>
          <c:showSerName val="0"/>
          <c:showPercent val="0"/>
          <c:showBubbleSize val="0"/>
        </c:dLbls>
        <c:marker val="1"/>
        <c:smooth val="0"/>
        <c:axId val="979217584"/>
        <c:axId val="979216624"/>
      </c:lineChart>
      <c:catAx>
        <c:axId val="979217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6624"/>
        <c:crosses val="autoZero"/>
        <c:auto val="1"/>
        <c:lblAlgn val="ctr"/>
        <c:lblOffset val="100"/>
        <c:noMultiLvlLbl val="0"/>
      </c:catAx>
      <c:valAx>
        <c:axId val="97921662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Umsatz-/Kostenverlauf in €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PivotTable!$B$82</c:f>
              <c:strCache>
                <c:ptCount val="1"/>
                <c:pt idx="0">
                  <c:v>Umsatz</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lumMod val="40000"/>
                    <a:lumOff val="60000"/>
                    <a:alpha val="50000"/>
                  </a:schemeClr>
                </a:solidFill>
              </a:ln>
              <a:effectLst/>
            </c:spPr>
            <c:trendlineType val="linear"/>
            <c:dispRSqr val="0"/>
            <c:dispEq val="0"/>
          </c:trendline>
          <c:cat>
            <c:multiLvlStrRef>
              <c:f>PivotTable!$A$83:$A$122</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PivotTable!$B$83:$B$122</c:f>
              <c:numCache>
                <c:formatCode>_("€"* #,##0.00_);_("€"* \(#,##0.00\);_("€"* "-"??_);_(@_)</c:formatCode>
                <c:ptCount val="36"/>
                <c:pt idx="0">
                  <c:v>12000</c:v>
                </c:pt>
                <c:pt idx="1">
                  <c:v>14000</c:v>
                </c:pt>
                <c:pt idx="2">
                  <c:v>13500</c:v>
                </c:pt>
                <c:pt idx="3">
                  <c:v>15000</c:v>
                </c:pt>
                <c:pt idx="4">
                  <c:v>16500</c:v>
                </c:pt>
                <c:pt idx="5">
                  <c:v>14000</c:v>
                </c:pt>
                <c:pt idx="6">
                  <c:v>13000</c:v>
                </c:pt>
                <c:pt idx="7">
                  <c:v>15500</c:v>
                </c:pt>
                <c:pt idx="8">
                  <c:v>16000</c:v>
                </c:pt>
                <c:pt idx="9">
                  <c:v>18000</c:v>
                </c:pt>
                <c:pt idx="10">
                  <c:v>17500</c:v>
                </c:pt>
                <c:pt idx="11">
                  <c:v>19000</c:v>
                </c:pt>
                <c:pt idx="12">
                  <c:v>13000</c:v>
                </c:pt>
                <c:pt idx="13">
                  <c:v>15000</c:v>
                </c:pt>
                <c:pt idx="14">
                  <c:v>14500</c:v>
                </c:pt>
                <c:pt idx="15">
                  <c:v>16000</c:v>
                </c:pt>
                <c:pt idx="16">
                  <c:v>35000</c:v>
                </c:pt>
                <c:pt idx="17">
                  <c:v>15000</c:v>
                </c:pt>
                <c:pt idx="18">
                  <c:v>14000</c:v>
                </c:pt>
                <c:pt idx="19">
                  <c:v>33000</c:v>
                </c:pt>
                <c:pt idx="20">
                  <c:v>17000</c:v>
                </c:pt>
                <c:pt idx="21">
                  <c:v>19000</c:v>
                </c:pt>
                <c:pt idx="22">
                  <c:v>18500</c:v>
                </c:pt>
                <c:pt idx="23">
                  <c:v>20000</c:v>
                </c:pt>
                <c:pt idx="24">
                  <c:v>14000</c:v>
                </c:pt>
                <c:pt idx="25">
                  <c:v>16000</c:v>
                </c:pt>
                <c:pt idx="26">
                  <c:v>15500</c:v>
                </c:pt>
                <c:pt idx="27">
                  <c:v>17000</c:v>
                </c:pt>
                <c:pt idx="28">
                  <c:v>18500</c:v>
                </c:pt>
                <c:pt idx="29">
                  <c:v>16000</c:v>
                </c:pt>
                <c:pt idx="30">
                  <c:v>15000</c:v>
                </c:pt>
                <c:pt idx="31">
                  <c:v>17500</c:v>
                </c:pt>
                <c:pt idx="32">
                  <c:v>18000</c:v>
                </c:pt>
                <c:pt idx="33">
                  <c:v>20000</c:v>
                </c:pt>
                <c:pt idx="34">
                  <c:v>19500</c:v>
                </c:pt>
                <c:pt idx="35">
                  <c:v>22000</c:v>
                </c:pt>
              </c:numCache>
            </c:numRef>
          </c:val>
          <c:smooth val="0"/>
          <c:extLst>
            <c:ext xmlns:c16="http://schemas.microsoft.com/office/drawing/2014/chart" uri="{C3380CC4-5D6E-409C-BE32-E72D297353CC}">
              <c16:uniqueId val="{00000000-91DC-42E6-91EB-6616FA04688B}"/>
            </c:ext>
          </c:extLst>
        </c:ser>
        <c:ser>
          <c:idx val="1"/>
          <c:order val="1"/>
          <c:tx>
            <c:strRef>
              <c:f>PivotTable!$C$82</c:f>
              <c:strCache>
                <c:ptCount val="1"/>
                <c:pt idx="0">
                  <c:v>Kosten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rgbClr val="FFC000">
                    <a:alpha val="50000"/>
                  </a:srgbClr>
                </a:solidFill>
              </a:ln>
              <a:effectLst/>
            </c:spPr>
            <c:trendlineType val="linear"/>
            <c:dispRSqr val="0"/>
            <c:dispEq val="0"/>
          </c:trendline>
          <c:cat>
            <c:multiLvlStrRef>
              <c:f>PivotTable!$A$83:$A$122</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PivotTable!$C$83:$C$122</c:f>
              <c:numCache>
                <c:formatCode>_("€"* #,##0.00_);_("€"* \(#,##0.00\);_("€"* "-"??_);_(@_)</c:formatCode>
                <c:ptCount val="36"/>
                <c:pt idx="0">
                  <c:v>8000</c:v>
                </c:pt>
                <c:pt idx="1">
                  <c:v>7500</c:v>
                </c:pt>
                <c:pt idx="2">
                  <c:v>9000</c:v>
                </c:pt>
                <c:pt idx="3">
                  <c:v>8500</c:v>
                </c:pt>
                <c:pt idx="4">
                  <c:v>9500</c:v>
                </c:pt>
                <c:pt idx="5">
                  <c:v>8200</c:v>
                </c:pt>
                <c:pt idx="6">
                  <c:v>8000</c:v>
                </c:pt>
                <c:pt idx="7">
                  <c:v>9800</c:v>
                </c:pt>
                <c:pt idx="8">
                  <c:v>10000</c:v>
                </c:pt>
                <c:pt idx="9">
                  <c:v>9200</c:v>
                </c:pt>
                <c:pt idx="10">
                  <c:v>8700</c:v>
                </c:pt>
                <c:pt idx="11">
                  <c:v>9500</c:v>
                </c:pt>
                <c:pt idx="12">
                  <c:v>8500</c:v>
                </c:pt>
                <c:pt idx="13">
                  <c:v>8000</c:v>
                </c:pt>
                <c:pt idx="14">
                  <c:v>9300</c:v>
                </c:pt>
                <c:pt idx="15">
                  <c:v>8700</c:v>
                </c:pt>
                <c:pt idx="16">
                  <c:v>19600</c:v>
                </c:pt>
                <c:pt idx="17">
                  <c:v>8300</c:v>
                </c:pt>
                <c:pt idx="18">
                  <c:v>8100</c:v>
                </c:pt>
                <c:pt idx="19">
                  <c:v>20400</c:v>
                </c:pt>
                <c:pt idx="20">
                  <c:v>10500</c:v>
                </c:pt>
                <c:pt idx="21">
                  <c:v>9800</c:v>
                </c:pt>
                <c:pt idx="22">
                  <c:v>9300</c:v>
                </c:pt>
                <c:pt idx="23">
                  <c:v>10000</c:v>
                </c:pt>
                <c:pt idx="24">
                  <c:v>9000</c:v>
                </c:pt>
                <c:pt idx="25">
                  <c:v>8500</c:v>
                </c:pt>
                <c:pt idx="26">
                  <c:v>9700</c:v>
                </c:pt>
                <c:pt idx="27">
                  <c:v>9200</c:v>
                </c:pt>
                <c:pt idx="28">
                  <c:v>10300</c:v>
                </c:pt>
                <c:pt idx="29">
                  <c:v>8500</c:v>
                </c:pt>
                <c:pt idx="30">
                  <c:v>8300</c:v>
                </c:pt>
                <c:pt idx="31">
                  <c:v>10400</c:v>
                </c:pt>
                <c:pt idx="32">
                  <c:v>10700</c:v>
                </c:pt>
                <c:pt idx="33">
                  <c:v>10000</c:v>
                </c:pt>
                <c:pt idx="34">
                  <c:v>9500</c:v>
                </c:pt>
                <c:pt idx="35">
                  <c:v>10500</c:v>
                </c:pt>
              </c:numCache>
            </c:numRef>
          </c:val>
          <c:smooth val="0"/>
          <c:extLst>
            <c:ext xmlns:c16="http://schemas.microsoft.com/office/drawing/2014/chart" uri="{C3380CC4-5D6E-409C-BE32-E72D297353CC}">
              <c16:uniqueId val="{00000001-91DC-42E6-91EB-6616FA04688B}"/>
            </c:ext>
          </c:extLst>
        </c:ser>
        <c:dLbls>
          <c:showLegendKey val="0"/>
          <c:showVal val="0"/>
          <c:showCatName val="0"/>
          <c:showSerName val="0"/>
          <c:showPercent val="0"/>
          <c:showBubbleSize val="0"/>
        </c:dLbls>
        <c:marker val="1"/>
        <c:smooth val="0"/>
        <c:axId val="979203664"/>
        <c:axId val="979211344"/>
      </c:lineChart>
      <c:catAx>
        <c:axId val="97920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1344"/>
        <c:crosses val="autoZero"/>
        <c:auto val="1"/>
        <c:lblAlgn val="ctr"/>
        <c:lblOffset val="100"/>
        <c:noMultiLvlLbl val="0"/>
      </c:catAx>
      <c:valAx>
        <c:axId val="97921134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%-Anteil Marketingkosten nach Monat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PivotTable!$B$124</c:f>
              <c:strCache>
                <c:ptCount val="1"/>
                <c:pt idx="0">
                  <c:v>Ergebnis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PivotTable!$A$125:$A$137</c:f>
              <c:strCache>
                <c:ptCount val="12"/>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strCache>
            </c:strRef>
          </c:cat>
          <c:val>
            <c:numRef>
              <c:f>PivotTable!$B$125:$B$137</c:f>
              <c:numCache>
                <c:formatCode>0.00%</c:formatCode>
                <c:ptCount val="12"/>
                <c:pt idx="0">
                  <c:v>7.7228327228327218E-2</c:v>
                </c:pt>
                <c:pt idx="1">
                  <c:v>8.0238095238095233E-2</c:v>
                </c:pt>
                <c:pt idx="2">
                  <c:v>7.61037641274942E-2</c:v>
                </c:pt>
                <c:pt idx="3">
                  <c:v>8.1462418300653594E-2</c:v>
                </c:pt>
                <c:pt idx="4">
                  <c:v>8.0131040131040138E-2</c:v>
                </c:pt>
                <c:pt idx="5">
                  <c:v>8.0238095238095233E-2</c:v>
                </c:pt>
                <c:pt idx="6">
                  <c:v>7.8840048840048846E-2</c:v>
                </c:pt>
                <c:pt idx="7">
                  <c:v>7.8933109900851839E-2</c:v>
                </c:pt>
                <c:pt idx="8">
                  <c:v>8.8439542483660136E-2</c:v>
                </c:pt>
                <c:pt idx="9">
                  <c:v>8.4366471734892798E-2</c:v>
                </c:pt>
                <c:pt idx="10">
                  <c:v>8.1239481239481243E-2</c:v>
                </c:pt>
                <c:pt idx="11">
                  <c:v>8.3915470494417874E-2</c:v>
                </c:pt>
              </c:numCache>
            </c:numRef>
          </c:val>
          <c:extLst>
            <c:ext xmlns:c16="http://schemas.microsoft.com/office/drawing/2014/chart" uri="{C3380CC4-5D6E-409C-BE32-E72D297353CC}">
              <c16:uniqueId val="{00000000-74CE-42CD-9651-C6773842D09D}"/>
            </c:ext>
          </c:extLst>
        </c:ser>
        <c:dLbls>
          <c:showLegendKey val="0"/>
          <c:showVal val="0"/>
          <c:showCatName val="0"/>
          <c:showSerName val="0"/>
          <c:showPercent val="0"/>
          <c:showBubbleSize val="0"/>
        </c:dLbls>
        <c:gapWidth val="100"/>
        <c:overlap val="-24"/>
        <c:axId val="992879136"/>
        <c:axId val="992882016"/>
      </c:barChart>
      <c:catAx>
        <c:axId val="992879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82016"/>
        <c:crosses val="autoZero"/>
        <c:auto val="1"/>
        <c:lblAlgn val="ctr"/>
        <c:lblOffset val="100"/>
        <c:noMultiLvlLbl val="0"/>
      </c:catAx>
      <c:valAx>
        <c:axId val="992882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Marketingeffizienz in %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PivotTable!$B$140</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C6-4BF3-89A6-58A9901693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C6-4BF3-89A6-58A9901693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C6-4BF3-89A6-58A9901693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PivotTable!$A$141:$A$144</c:f>
              <c:strCache>
                <c:ptCount val="3"/>
                <c:pt idx="0">
                  <c:v>2022</c:v>
                </c:pt>
                <c:pt idx="1">
                  <c:v>2023</c:v>
                </c:pt>
                <c:pt idx="2">
                  <c:v>2024</c:v>
                </c:pt>
              </c:strCache>
            </c:strRef>
          </c:cat>
          <c:val>
            <c:numRef>
              <c:f>PivotTable!$B$141:$B$144</c:f>
              <c:numCache>
                <c:formatCode>0.00%</c:formatCode>
                <c:ptCount val="3"/>
                <c:pt idx="0">
                  <c:v>8.641304347826087E-2</c:v>
                </c:pt>
                <c:pt idx="1">
                  <c:v>8.0869565217391304E-2</c:v>
                </c:pt>
                <c:pt idx="2">
                  <c:v>7.6076555023923451E-2</c:v>
                </c:pt>
              </c:numCache>
            </c:numRef>
          </c:val>
          <c:extLst>
            <c:ext xmlns:c16="http://schemas.microsoft.com/office/drawing/2014/chart" uri="{C3380CC4-5D6E-409C-BE32-E72D297353CC}">
              <c16:uniqueId val="{00000000-FB9E-4916-9A31-864DCB1486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68707349081366"/>
          <c:y val="0.43497594050743665"/>
          <c:w val="9.7434790672579194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Ø Umsatz/ØKosten in</a:t>
            </a:r>
            <a:r>
              <a:rPr lang="de-DE" baseline="0"/>
              <a:t> € nach Jahr</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PivotTable!$B$13</c:f>
              <c:strCache>
                <c:ptCount val="1"/>
                <c:pt idx="0">
                  <c:v>Ø Umsatz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PivotTable!$A$14:$A$17</c:f>
              <c:strCache>
                <c:ptCount val="3"/>
                <c:pt idx="0">
                  <c:v>2022</c:v>
                </c:pt>
                <c:pt idx="1">
                  <c:v>2023</c:v>
                </c:pt>
                <c:pt idx="2">
                  <c:v>2024</c:v>
                </c:pt>
              </c:strCache>
            </c:strRef>
          </c:cat>
          <c:val>
            <c:numRef>
              <c:f>PivotTable!$B$14:$B$17</c:f>
              <c:numCache>
                <c:formatCode>_("€"* #,##0.00_);_("€"* \(#,##0.00\);_("€"* "-"??_);_(@_)</c:formatCode>
                <c:ptCount val="3"/>
                <c:pt idx="0">
                  <c:v>15333.333333333334</c:v>
                </c:pt>
                <c:pt idx="1">
                  <c:v>16428.571428571428</c:v>
                </c:pt>
                <c:pt idx="2">
                  <c:v>17416.666666666668</c:v>
                </c:pt>
              </c:numCache>
            </c:numRef>
          </c:val>
          <c:extLst>
            <c:ext xmlns:c16="http://schemas.microsoft.com/office/drawing/2014/chart" uri="{C3380CC4-5D6E-409C-BE32-E72D297353CC}">
              <c16:uniqueId val="{00000000-4ECF-4F8C-B933-6D21BF084C04}"/>
            </c:ext>
          </c:extLst>
        </c:ser>
        <c:ser>
          <c:idx val="1"/>
          <c:order val="1"/>
          <c:tx>
            <c:strRef>
              <c:f>PivotTable!$C$13</c:f>
              <c:strCache>
                <c:ptCount val="1"/>
                <c:pt idx="0">
                  <c:v>Ø Gesamtkosten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PivotTable!$A$14:$A$17</c:f>
              <c:strCache>
                <c:ptCount val="3"/>
                <c:pt idx="0">
                  <c:v>2022</c:v>
                </c:pt>
                <c:pt idx="1">
                  <c:v>2023</c:v>
                </c:pt>
                <c:pt idx="2">
                  <c:v>2024</c:v>
                </c:pt>
              </c:strCache>
            </c:strRef>
          </c:cat>
          <c:val>
            <c:numRef>
              <c:f>PivotTable!$C$14:$C$17</c:f>
              <c:numCache>
                <c:formatCode>_("€"* #,##0.00_);_("€"* \(#,##0.00\);_("€"* "-"??_);_(@_)</c:formatCode>
                <c:ptCount val="3"/>
                <c:pt idx="0">
                  <c:v>10150</c:v>
                </c:pt>
                <c:pt idx="1">
                  <c:v>10650</c:v>
                </c:pt>
                <c:pt idx="2">
                  <c:v>10875</c:v>
                </c:pt>
              </c:numCache>
            </c:numRef>
          </c:val>
          <c:extLst>
            <c:ext xmlns:c16="http://schemas.microsoft.com/office/drawing/2014/chart" uri="{C3380CC4-5D6E-409C-BE32-E72D297353CC}">
              <c16:uniqueId val="{00000001-4ECF-4F8C-B933-6D21BF084C04}"/>
            </c:ext>
          </c:extLst>
        </c:ser>
        <c:dLbls>
          <c:showLegendKey val="0"/>
          <c:showVal val="0"/>
          <c:showCatName val="0"/>
          <c:showSerName val="0"/>
          <c:showPercent val="0"/>
          <c:showBubbleSize val="0"/>
        </c:dLbls>
        <c:gapWidth val="100"/>
        <c:overlap val="-24"/>
        <c:axId val="1439074767"/>
        <c:axId val="1439086767"/>
      </c:barChart>
      <c:catAx>
        <c:axId val="1439074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439086767"/>
        <c:crosses val="autoZero"/>
        <c:auto val="1"/>
        <c:lblAlgn val="ctr"/>
        <c:lblOffset val="100"/>
        <c:noMultiLvlLbl val="0"/>
      </c:catAx>
      <c:valAx>
        <c:axId val="1439086767"/>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43907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Ø Verkäufe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PivotTable!$B$19</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FD-418C-97BF-01936AA0B7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FD-418C-97BF-01936AA0B7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FD-418C-97BF-01936AA0B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PivotTable!$A$20:$A$23</c:f>
              <c:strCache>
                <c:ptCount val="3"/>
                <c:pt idx="0">
                  <c:v>2022</c:v>
                </c:pt>
                <c:pt idx="1">
                  <c:v>2023</c:v>
                </c:pt>
                <c:pt idx="2">
                  <c:v>2024</c:v>
                </c:pt>
              </c:strCache>
            </c:strRef>
          </c:cat>
          <c:val>
            <c:numRef>
              <c:f>PivotTable!$B$20:$B$23</c:f>
              <c:numCache>
                <c:formatCode>0</c:formatCode>
                <c:ptCount val="3"/>
                <c:pt idx="0">
                  <c:v>198.33333333333334</c:v>
                </c:pt>
                <c:pt idx="1">
                  <c:v>209.64285714285714</c:v>
                </c:pt>
                <c:pt idx="2">
                  <c:v>218.33333333333334</c:v>
                </c:pt>
              </c:numCache>
            </c:numRef>
          </c:val>
          <c:extLst>
            <c:ext xmlns:c16="http://schemas.microsoft.com/office/drawing/2014/chart" uri="{C3380CC4-5D6E-409C-BE32-E72D297353CC}">
              <c16:uniqueId val="{00000006-3CFD-418C-97BF-01936AA0B78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964851268591437"/>
          <c:y val="0.44320501603966173"/>
          <c:w val="0.13746842067702261"/>
          <c:h val="0.3214308211473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Gewinn in € je Monat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PivotTable!$B$25</c:f>
              <c:strCache>
                <c:ptCount val="1"/>
                <c:pt idx="0">
                  <c:v>Ergebnis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trendline>
            <c:spPr>
              <a:ln w="19050" cap="rnd">
                <a:solidFill>
                  <a:srgbClr val="FFC000">
                    <a:alpha val="30000"/>
                  </a:srgbClr>
                </a:solidFill>
              </a:ln>
              <a:effectLst/>
            </c:spPr>
            <c:trendlineType val="linear"/>
            <c:dispRSqr val="0"/>
            <c:dispEq val="0"/>
          </c:trendline>
          <c:cat>
            <c:strRef>
              <c:f>PivotTable!$A$26:$A$38</c:f>
              <c:strCache>
                <c:ptCount val="12"/>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strCache>
            </c:strRef>
          </c:cat>
          <c:val>
            <c:numRef>
              <c:f>PivotTable!$B$26:$B$38</c:f>
              <c:numCache>
                <c:formatCode>_("€"* #,##0.00_);_("€"* \(#,##0.00\);_("€"* "-"??_);_(@_)</c:formatCode>
                <c:ptCount val="12"/>
                <c:pt idx="0">
                  <c:v>10500</c:v>
                </c:pt>
                <c:pt idx="1">
                  <c:v>17400</c:v>
                </c:pt>
                <c:pt idx="2">
                  <c:v>12200</c:v>
                </c:pt>
                <c:pt idx="3">
                  <c:v>17700</c:v>
                </c:pt>
                <c:pt idx="4">
                  <c:v>25000</c:v>
                </c:pt>
                <c:pt idx="5">
                  <c:v>16400</c:v>
                </c:pt>
                <c:pt idx="6">
                  <c:v>14300</c:v>
                </c:pt>
                <c:pt idx="7">
                  <c:v>20200</c:v>
                </c:pt>
                <c:pt idx="8">
                  <c:v>15300</c:v>
                </c:pt>
                <c:pt idx="9">
                  <c:v>23200</c:v>
                </c:pt>
                <c:pt idx="10">
                  <c:v>23500</c:v>
                </c:pt>
                <c:pt idx="11">
                  <c:v>25900</c:v>
                </c:pt>
              </c:numCache>
            </c:numRef>
          </c:val>
          <c:smooth val="0"/>
          <c:extLst>
            <c:ext xmlns:c16="http://schemas.microsoft.com/office/drawing/2014/chart" uri="{C3380CC4-5D6E-409C-BE32-E72D297353CC}">
              <c16:uniqueId val="{00000001-742D-46C3-876B-D320E107A5CC}"/>
            </c:ext>
          </c:extLst>
        </c:ser>
        <c:dLbls>
          <c:showLegendKey val="0"/>
          <c:showVal val="0"/>
          <c:showCatName val="0"/>
          <c:showSerName val="0"/>
          <c:showPercent val="0"/>
          <c:showBubbleSize val="0"/>
        </c:dLbls>
        <c:marker val="1"/>
        <c:smooth val="0"/>
        <c:axId val="992865696"/>
        <c:axId val="992855616"/>
      </c:lineChart>
      <c:catAx>
        <c:axId val="9928656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55616"/>
        <c:crosses val="autoZero"/>
        <c:auto val="1"/>
        <c:lblAlgn val="ctr"/>
        <c:lblOffset val="100"/>
        <c:noMultiLvlLbl val="0"/>
      </c:catAx>
      <c:valAx>
        <c:axId val="99285561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Ø Gewinn in € nach Jahr/Monat</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0" tIns="19050" rIns="0" bIns="19050" anchor="t" anchorCtr="0">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ndard"/>
        <c:varyColors val="0"/>
        <c:ser>
          <c:idx val="0"/>
          <c:order val="0"/>
          <c:tx>
            <c:strRef>
              <c:f>PivotTable!$B$40</c:f>
              <c:strCache>
                <c:ptCount val="1"/>
                <c:pt idx="0">
                  <c:v>Ergebnis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5400000" spcFirstLastPara="1" vertOverflow="ellipsis" vert="horz" wrap="square" lIns="0" tIns="19050" rIns="0" bIns="19050" anchor="t" anchorCtr="0">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95000"/>
                          <a:alpha val="54000"/>
                        </a:schemeClr>
                      </a:solidFill>
                    </a:ln>
                    <a:effectLst/>
                  </c:spPr>
                </c15:leaderLines>
              </c:ext>
            </c:extLst>
          </c:dLbls>
          <c:trendline>
            <c:spPr>
              <a:ln w="19050" cap="rnd">
                <a:solidFill>
                  <a:srgbClr val="FFC000">
                    <a:alpha val="30000"/>
                  </a:srgbClr>
                </a:solidFill>
              </a:ln>
              <a:effectLst/>
            </c:spPr>
            <c:trendlineType val="linear"/>
            <c:dispRSqr val="0"/>
            <c:dispEq val="0"/>
          </c:trendline>
          <c:cat>
            <c:multiLvlStrRef>
              <c:f>PivotTable!$A$41:$A$80</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PivotTable!$B$41:$B$80</c:f>
              <c:numCache>
                <c:formatCode>_("€"* #,##0.00_);_("€"* \(#,##0.00\);_("€"* "-"??_);_(@_)</c:formatCode>
                <c:ptCount val="36"/>
                <c:pt idx="0">
                  <c:v>3000</c:v>
                </c:pt>
                <c:pt idx="1">
                  <c:v>5300</c:v>
                </c:pt>
                <c:pt idx="2">
                  <c:v>3400</c:v>
                </c:pt>
                <c:pt idx="3">
                  <c:v>5200</c:v>
                </c:pt>
                <c:pt idx="4">
                  <c:v>5600</c:v>
                </c:pt>
                <c:pt idx="5">
                  <c:v>4600</c:v>
                </c:pt>
                <c:pt idx="6">
                  <c:v>3900</c:v>
                </c:pt>
                <c:pt idx="7">
                  <c:v>4400</c:v>
                </c:pt>
                <c:pt idx="8">
                  <c:v>4500</c:v>
                </c:pt>
                <c:pt idx="9">
                  <c:v>7200</c:v>
                </c:pt>
                <c:pt idx="10">
                  <c:v>7300</c:v>
                </c:pt>
                <c:pt idx="11">
                  <c:v>7800</c:v>
                </c:pt>
                <c:pt idx="12">
                  <c:v>3500</c:v>
                </c:pt>
                <c:pt idx="13">
                  <c:v>5800</c:v>
                </c:pt>
                <c:pt idx="14">
                  <c:v>4100</c:v>
                </c:pt>
                <c:pt idx="15">
                  <c:v>6000</c:v>
                </c:pt>
                <c:pt idx="16">
                  <c:v>6300</c:v>
                </c:pt>
                <c:pt idx="17">
                  <c:v>5500</c:v>
                </c:pt>
                <c:pt idx="18">
                  <c:v>4800</c:v>
                </c:pt>
                <c:pt idx="19">
                  <c:v>5000</c:v>
                </c:pt>
                <c:pt idx="20">
                  <c:v>5000</c:v>
                </c:pt>
                <c:pt idx="21">
                  <c:v>7600</c:v>
                </c:pt>
                <c:pt idx="22">
                  <c:v>7700</c:v>
                </c:pt>
                <c:pt idx="23">
                  <c:v>8300</c:v>
                </c:pt>
                <c:pt idx="24">
                  <c:v>4000</c:v>
                </c:pt>
                <c:pt idx="25">
                  <c:v>6300</c:v>
                </c:pt>
                <c:pt idx="26">
                  <c:v>4700</c:v>
                </c:pt>
                <c:pt idx="27">
                  <c:v>6500</c:v>
                </c:pt>
                <c:pt idx="28">
                  <c:v>6800</c:v>
                </c:pt>
                <c:pt idx="29">
                  <c:v>6300</c:v>
                </c:pt>
                <c:pt idx="30">
                  <c:v>5600</c:v>
                </c:pt>
                <c:pt idx="31">
                  <c:v>5800</c:v>
                </c:pt>
                <c:pt idx="32">
                  <c:v>5800</c:v>
                </c:pt>
                <c:pt idx="33">
                  <c:v>8400</c:v>
                </c:pt>
                <c:pt idx="34">
                  <c:v>8500</c:v>
                </c:pt>
                <c:pt idx="35">
                  <c:v>9800</c:v>
                </c:pt>
              </c:numCache>
            </c:numRef>
          </c:val>
          <c:smooth val="0"/>
          <c:extLst>
            <c:ext xmlns:c16="http://schemas.microsoft.com/office/drawing/2014/chart" uri="{C3380CC4-5D6E-409C-BE32-E72D297353CC}">
              <c16:uniqueId val="{00000001-0142-4067-9E72-821FD862E684}"/>
            </c:ext>
          </c:extLst>
        </c:ser>
        <c:dLbls>
          <c:showLegendKey val="0"/>
          <c:showVal val="0"/>
          <c:showCatName val="0"/>
          <c:showSerName val="0"/>
          <c:showPercent val="0"/>
          <c:showBubbleSize val="0"/>
        </c:dLbls>
        <c:marker val="1"/>
        <c:smooth val="0"/>
        <c:axId val="979217584"/>
        <c:axId val="979216624"/>
      </c:lineChart>
      <c:catAx>
        <c:axId val="979217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6624"/>
        <c:crosses val="autoZero"/>
        <c:auto val="1"/>
        <c:lblAlgn val="ctr"/>
        <c:lblOffset val="100"/>
        <c:noMultiLvlLbl val="0"/>
      </c:catAx>
      <c:valAx>
        <c:axId val="97921662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Umsatz-/Kostenverlauf in €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PivotTable!$B$82</c:f>
              <c:strCache>
                <c:ptCount val="1"/>
                <c:pt idx="0">
                  <c:v>Umsatz</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lumMod val="40000"/>
                    <a:lumOff val="60000"/>
                    <a:alpha val="30000"/>
                  </a:schemeClr>
                </a:solidFill>
              </a:ln>
              <a:effectLst/>
            </c:spPr>
            <c:trendlineType val="linear"/>
            <c:forward val="12"/>
            <c:dispRSqr val="0"/>
            <c:dispEq val="1"/>
            <c:trendlineLbl>
              <c:layout>
                <c:manualLayout>
                  <c:x val="1.6176355615122578E-2"/>
                  <c:y val="-7.7928832666408501E-2"/>
                </c:manualLayout>
              </c:layout>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de-DE" sz="900" b="0" i="0" u="none" strike="noStrike" baseline="0">
                        <a:effectLst/>
                      </a:rPr>
                      <a:t>Dezember 2025</a:t>
                    </a:r>
                  </a:p>
                  <a:p>
                    <a:pPr>
                      <a:defRPr/>
                    </a:pPr>
                    <a:r>
                      <a:rPr lang="de-DE" sz="900" b="0" i="0" u="none" strike="noStrike" baseline="0">
                        <a:effectLst/>
                      </a:rPr>
                      <a:t>21.220,12 €</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trendlineLbl>
          </c:trendline>
          <c:cat>
            <c:multiLvlStrRef>
              <c:f>PivotTable!$A$83:$A$122</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PivotTable!$B$83:$B$122</c:f>
              <c:numCache>
                <c:formatCode>_("€"* #,##0.00_);_("€"* \(#,##0.00\);_("€"* "-"??_);_(@_)</c:formatCode>
                <c:ptCount val="36"/>
                <c:pt idx="0">
                  <c:v>12000</c:v>
                </c:pt>
                <c:pt idx="1">
                  <c:v>14000</c:v>
                </c:pt>
                <c:pt idx="2">
                  <c:v>13500</c:v>
                </c:pt>
                <c:pt idx="3">
                  <c:v>15000</c:v>
                </c:pt>
                <c:pt idx="4">
                  <c:v>16500</c:v>
                </c:pt>
                <c:pt idx="5">
                  <c:v>14000</c:v>
                </c:pt>
                <c:pt idx="6">
                  <c:v>13000</c:v>
                </c:pt>
                <c:pt idx="7">
                  <c:v>15500</c:v>
                </c:pt>
                <c:pt idx="8">
                  <c:v>16000</c:v>
                </c:pt>
                <c:pt idx="9">
                  <c:v>18000</c:v>
                </c:pt>
                <c:pt idx="10">
                  <c:v>17500</c:v>
                </c:pt>
                <c:pt idx="11">
                  <c:v>19000</c:v>
                </c:pt>
                <c:pt idx="12">
                  <c:v>13000</c:v>
                </c:pt>
                <c:pt idx="13">
                  <c:v>15000</c:v>
                </c:pt>
                <c:pt idx="14">
                  <c:v>14500</c:v>
                </c:pt>
                <c:pt idx="15">
                  <c:v>16000</c:v>
                </c:pt>
                <c:pt idx="16">
                  <c:v>35000</c:v>
                </c:pt>
                <c:pt idx="17">
                  <c:v>15000</c:v>
                </c:pt>
                <c:pt idx="18">
                  <c:v>14000</c:v>
                </c:pt>
                <c:pt idx="19">
                  <c:v>33000</c:v>
                </c:pt>
                <c:pt idx="20">
                  <c:v>17000</c:v>
                </c:pt>
                <c:pt idx="21">
                  <c:v>19000</c:v>
                </c:pt>
                <c:pt idx="22">
                  <c:v>18500</c:v>
                </c:pt>
                <c:pt idx="23">
                  <c:v>20000</c:v>
                </c:pt>
                <c:pt idx="24">
                  <c:v>14000</c:v>
                </c:pt>
                <c:pt idx="25">
                  <c:v>16000</c:v>
                </c:pt>
                <c:pt idx="26">
                  <c:v>15500</c:v>
                </c:pt>
                <c:pt idx="27">
                  <c:v>17000</c:v>
                </c:pt>
                <c:pt idx="28">
                  <c:v>18500</c:v>
                </c:pt>
                <c:pt idx="29">
                  <c:v>16000</c:v>
                </c:pt>
                <c:pt idx="30">
                  <c:v>15000</c:v>
                </c:pt>
                <c:pt idx="31">
                  <c:v>17500</c:v>
                </c:pt>
                <c:pt idx="32">
                  <c:v>18000</c:v>
                </c:pt>
                <c:pt idx="33">
                  <c:v>20000</c:v>
                </c:pt>
                <c:pt idx="34">
                  <c:v>19500</c:v>
                </c:pt>
                <c:pt idx="35">
                  <c:v>22000</c:v>
                </c:pt>
              </c:numCache>
            </c:numRef>
          </c:val>
          <c:smooth val="0"/>
          <c:extLst>
            <c:ext xmlns:c16="http://schemas.microsoft.com/office/drawing/2014/chart" uri="{C3380CC4-5D6E-409C-BE32-E72D297353CC}">
              <c16:uniqueId val="{00000001-ABC6-4012-A469-C1381A88DCDA}"/>
            </c:ext>
          </c:extLst>
        </c:ser>
        <c:ser>
          <c:idx val="1"/>
          <c:order val="1"/>
          <c:tx>
            <c:strRef>
              <c:f>PivotTable!$C$82</c:f>
              <c:strCache>
                <c:ptCount val="1"/>
                <c:pt idx="0">
                  <c:v>Kosten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rgbClr val="FFC000">
                    <a:alpha val="30000"/>
                  </a:srgbClr>
                </a:solidFill>
              </a:ln>
              <a:effectLst/>
            </c:spPr>
            <c:trendlineType val="linear"/>
            <c:forward val="12"/>
            <c:dispRSqr val="0"/>
            <c:dispEq val="1"/>
            <c:trendlineLbl>
              <c:layout>
                <c:manualLayout>
                  <c:x val="1.5163184389185394E-2"/>
                  <c:y val="7.0883008476399473E-2"/>
                </c:manualLayout>
              </c:layout>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de-DE" sz="900" b="0" i="0" u="none" strike="noStrike" baseline="0">
                        <a:effectLst/>
                      </a:rPr>
                      <a:t>Dezember 2025</a:t>
                    </a:r>
                  </a:p>
                  <a:p>
                    <a:pPr>
                      <a:defRPr/>
                    </a:pPr>
                    <a:r>
                      <a:rPr lang="de-DE" sz="900" b="0" i="0" u="none" strike="noStrike" baseline="0">
                        <a:effectLst/>
                      </a:rPr>
                      <a:t>10.979,30 €</a:t>
                    </a:r>
                    <a:endParaRPr lang="de-DE"/>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trendlineLbl>
          </c:trendline>
          <c:cat>
            <c:multiLvlStrRef>
              <c:f>PivotTable!$A$83:$A$122</c:f>
              <c:multiLvlStrCache>
                <c:ptCount val="36"/>
                <c:lvl>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pt idx="12">
                    <c:v>Januar</c:v>
                  </c:pt>
                  <c:pt idx="13">
                    <c:v>Februar</c:v>
                  </c:pt>
                  <c:pt idx="14">
                    <c:v>März</c:v>
                  </c:pt>
                  <c:pt idx="15">
                    <c:v>April</c:v>
                  </c:pt>
                  <c:pt idx="16">
                    <c:v>Mai</c:v>
                  </c:pt>
                  <c:pt idx="17">
                    <c:v>Juni</c:v>
                  </c:pt>
                  <c:pt idx="18">
                    <c:v>Juli</c:v>
                  </c:pt>
                  <c:pt idx="19">
                    <c:v>August</c:v>
                  </c:pt>
                  <c:pt idx="20">
                    <c:v>September</c:v>
                  </c:pt>
                  <c:pt idx="21">
                    <c:v>Oktober</c:v>
                  </c:pt>
                  <c:pt idx="22">
                    <c:v>November</c:v>
                  </c:pt>
                  <c:pt idx="23">
                    <c:v>Dezember</c:v>
                  </c:pt>
                  <c:pt idx="24">
                    <c:v>Januar</c:v>
                  </c:pt>
                  <c:pt idx="25">
                    <c:v>Februar</c:v>
                  </c:pt>
                  <c:pt idx="26">
                    <c:v>März</c:v>
                  </c:pt>
                  <c:pt idx="27">
                    <c:v>April</c:v>
                  </c:pt>
                  <c:pt idx="28">
                    <c:v>Mai</c:v>
                  </c:pt>
                  <c:pt idx="29">
                    <c:v>Juni</c:v>
                  </c:pt>
                  <c:pt idx="30">
                    <c:v>Juli</c:v>
                  </c:pt>
                  <c:pt idx="31">
                    <c:v>August</c:v>
                  </c:pt>
                  <c:pt idx="32">
                    <c:v>September</c:v>
                  </c:pt>
                  <c:pt idx="33">
                    <c:v>Oktober</c:v>
                  </c:pt>
                  <c:pt idx="34">
                    <c:v>November</c:v>
                  </c:pt>
                  <c:pt idx="35">
                    <c:v>Dezember</c:v>
                  </c:pt>
                </c:lvl>
                <c:lvl>
                  <c:pt idx="0">
                    <c:v>2022</c:v>
                  </c:pt>
                  <c:pt idx="12">
                    <c:v>2023</c:v>
                  </c:pt>
                  <c:pt idx="24">
                    <c:v>2024</c:v>
                  </c:pt>
                </c:lvl>
              </c:multiLvlStrCache>
            </c:multiLvlStrRef>
          </c:cat>
          <c:val>
            <c:numRef>
              <c:f>PivotTable!$C$83:$C$122</c:f>
              <c:numCache>
                <c:formatCode>_("€"* #,##0.00_);_("€"* \(#,##0.00\);_("€"* "-"??_);_(@_)</c:formatCode>
                <c:ptCount val="36"/>
                <c:pt idx="0">
                  <c:v>8000</c:v>
                </c:pt>
                <c:pt idx="1">
                  <c:v>7500</c:v>
                </c:pt>
                <c:pt idx="2">
                  <c:v>9000</c:v>
                </c:pt>
                <c:pt idx="3">
                  <c:v>8500</c:v>
                </c:pt>
                <c:pt idx="4">
                  <c:v>9500</c:v>
                </c:pt>
                <c:pt idx="5">
                  <c:v>8200</c:v>
                </c:pt>
                <c:pt idx="6">
                  <c:v>8000</c:v>
                </c:pt>
                <c:pt idx="7">
                  <c:v>9800</c:v>
                </c:pt>
                <c:pt idx="8">
                  <c:v>10000</c:v>
                </c:pt>
                <c:pt idx="9">
                  <c:v>9200</c:v>
                </c:pt>
                <c:pt idx="10">
                  <c:v>8700</c:v>
                </c:pt>
                <c:pt idx="11">
                  <c:v>9500</c:v>
                </c:pt>
                <c:pt idx="12">
                  <c:v>8500</c:v>
                </c:pt>
                <c:pt idx="13">
                  <c:v>8000</c:v>
                </c:pt>
                <c:pt idx="14">
                  <c:v>9300</c:v>
                </c:pt>
                <c:pt idx="15">
                  <c:v>8700</c:v>
                </c:pt>
                <c:pt idx="16">
                  <c:v>19600</c:v>
                </c:pt>
                <c:pt idx="17">
                  <c:v>8300</c:v>
                </c:pt>
                <c:pt idx="18">
                  <c:v>8100</c:v>
                </c:pt>
                <c:pt idx="19">
                  <c:v>20400</c:v>
                </c:pt>
                <c:pt idx="20">
                  <c:v>10500</c:v>
                </c:pt>
                <c:pt idx="21">
                  <c:v>9800</c:v>
                </c:pt>
                <c:pt idx="22">
                  <c:v>9300</c:v>
                </c:pt>
                <c:pt idx="23">
                  <c:v>10000</c:v>
                </c:pt>
                <c:pt idx="24">
                  <c:v>9000</c:v>
                </c:pt>
                <c:pt idx="25">
                  <c:v>8500</c:v>
                </c:pt>
                <c:pt idx="26">
                  <c:v>9700</c:v>
                </c:pt>
                <c:pt idx="27">
                  <c:v>9200</c:v>
                </c:pt>
                <c:pt idx="28">
                  <c:v>10300</c:v>
                </c:pt>
                <c:pt idx="29">
                  <c:v>8500</c:v>
                </c:pt>
                <c:pt idx="30">
                  <c:v>8300</c:v>
                </c:pt>
                <c:pt idx="31">
                  <c:v>10400</c:v>
                </c:pt>
                <c:pt idx="32">
                  <c:v>10700</c:v>
                </c:pt>
                <c:pt idx="33">
                  <c:v>10000</c:v>
                </c:pt>
                <c:pt idx="34">
                  <c:v>9500</c:v>
                </c:pt>
                <c:pt idx="35">
                  <c:v>10500</c:v>
                </c:pt>
              </c:numCache>
            </c:numRef>
          </c:val>
          <c:smooth val="0"/>
          <c:extLst>
            <c:ext xmlns:c16="http://schemas.microsoft.com/office/drawing/2014/chart" uri="{C3380CC4-5D6E-409C-BE32-E72D297353CC}">
              <c16:uniqueId val="{00000003-ABC6-4012-A469-C1381A88DCDA}"/>
            </c:ext>
          </c:extLst>
        </c:ser>
        <c:dLbls>
          <c:showLegendKey val="0"/>
          <c:showVal val="0"/>
          <c:showCatName val="0"/>
          <c:showSerName val="0"/>
          <c:showPercent val="0"/>
          <c:showBubbleSize val="0"/>
        </c:dLbls>
        <c:marker val="1"/>
        <c:smooth val="0"/>
        <c:axId val="979203664"/>
        <c:axId val="979211344"/>
      </c:lineChart>
      <c:catAx>
        <c:axId val="97920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11344"/>
        <c:crosses val="autoZero"/>
        <c:auto val="1"/>
        <c:lblAlgn val="ctr"/>
        <c:lblOffset val="100"/>
        <c:noMultiLvlLbl val="0"/>
      </c:catAx>
      <c:valAx>
        <c:axId val="97921134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792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Marketingeffizienz in % nach Jahr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PivotTable!$B$140</c:f>
              <c:strCache>
                <c:ptCount val="1"/>
                <c:pt idx="0">
                  <c:v>Ergebnis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61-43D0-B8B2-0ED718B9D3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61-43D0-B8B2-0ED718B9D3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61-43D0-B8B2-0ED718B9D3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PivotTable!$A$141:$A$144</c:f>
              <c:strCache>
                <c:ptCount val="3"/>
                <c:pt idx="0">
                  <c:v>2022</c:v>
                </c:pt>
                <c:pt idx="1">
                  <c:v>2023</c:v>
                </c:pt>
                <c:pt idx="2">
                  <c:v>2024</c:v>
                </c:pt>
              </c:strCache>
            </c:strRef>
          </c:cat>
          <c:val>
            <c:numRef>
              <c:f>PivotTable!$B$141:$B$144</c:f>
              <c:numCache>
                <c:formatCode>0.00%</c:formatCode>
                <c:ptCount val="3"/>
                <c:pt idx="0">
                  <c:v>8.641304347826087E-2</c:v>
                </c:pt>
                <c:pt idx="1">
                  <c:v>8.0869565217391304E-2</c:v>
                </c:pt>
                <c:pt idx="2">
                  <c:v>7.6076555023923451E-2</c:v>
                </c:pt>
              </c:numCache>
            </c:numRef>
          </c:val>
          <c:extLst>
            <c:ext xmlns:c16="http://schemas.microsoft.com/office/drawing/2014/chart" uri="{C3380CC4-5D6E-409C-BE32-E72D297353CC}">
              <c16:uniqueId val="{00000006-7C61-43D0-B8B2-0ED718B9D37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68707349081366"/>
          <c:y val="0.43497594050743665"/>
          <c:w val="9.7434790672579194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%-Anteil Marketingkosten nach Monat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PivotTable!$B$124</c:f>
              <c:strCache>
                <c:ptCount val="1"/>
                <c:pt idx="0">
                  <c:v>Ergebnis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PivotTable!$A$125:$A$137</c:f>
              <c:strCache>
                <c:ptCount val="12"/>
                <c:pt idx="0">
                  <c:v>Januar</c:v>
                </c:pt>
                <c:pt idx="1">
                  <c:v>Februar</c:v>
                </c:pt>
                <c:pt idx="2">
                  <c:v>März</c:v>
                </c:pt>
                <c:pt idx="3">
                  <c:v>April</c:v>
                </c:pt>
                <c:pt idx="4">
                  <c:v>Mai</c:v>
                </c:pt>
                <c:pt idx="5">
                  <c:v>Juni</c:v>
                </c:pt>
                <c:pt idx="6">
                  <c:v>Juli</c:v>
                </c:pt>
                <c:pt idx="7">
                  <c:v>August</c:v>
                </c:pt>
                <c:pt idx="8">
                  <c:v>September</c:v>
                </c:pt>
                <c:pt idx="9">
                  <c:v>Oktober</c:v>
                </c:pt>
                <c:pt idx="10">
                  <c:v>November</c:v>
                </c:pt>
                <c:pt idx="11">
                  <c:v>Dezember</c:v>
                </c:pt>
              </c:strCache>
            </c:strRef>
          </c:cat>
          <c:val>
            <c:numRef>
              <c:f>PivotTable!$B$125:$B$137</c:f>
              <c:numCache>
                <c:formatCode>0.00%</c:formatCode>
                <c:ptCount val="12"/>
                <c:pt idx="0">
                  <c:v>7.7228327228327218E-2</c:v>
                </c:pt>
                <c:pt idx="1">
                  <c:v>8.0238095238095233E-2</c:v>
                </c:pt>
                <c:pt idx="2">
                  <c:v>7.61037641274942E-2</c:v>
                </c:pt>
                <c:pt idx="3">
                  <c:v>8.1462418300653594E-2</c:v>
                </c:pt>
                <c:pt idx="4">
                  <c:v>8.0131040131040138E-2</c:v>
                </c:pt>
                <c:pt idx="5">
                  <c:v>8.0238095238095233E-2</c:v>
                </c:pt>
                <c:pt idx="6">
                  <c:v>7.8840048840048846E-2</c:v>
                </c:pt>
                <c:pt idx="7">
                  <c:v>7.8933109900851839E-2</c:v>
                </c:pt>
                <c:pt idx="8">
                  <c:v>8.8439542483660136E-2</c:v>
                </c:pt>
                <c:pt idx="9">
                  <c:v>8.4366471734892798E-2</c:v>
                </c:pt>
                <c:pt idx="10">
                  <c:v>8.1239481239481243E-2</c:v>
                </c:pt>
                <c:pt idx="11">
                  <c:v>8.3915470494417874E-2</c:v>
                </c:pt>
              </c:numCache>
            </c:numRef>
          </c:val>
          <c:extLst>
            <c:ext xmlns:c16="http://schemas.microsoft.com/office/drawing/2014/chart" uri="{C3380CC4-5D6E-409C-BE32-E72D297353CC}">
              <c16:uniqueId val="{00000000-2919-4628-A05F-40D21FC95B2F}"/>
            </c:ext>
          </c:extLst>
        </c:ser>
        <c:dLbls>
          <c:showLegendKey val="0"/>
          <c:showVal val="0"/>
          <c:showCatName val="0"/>
          <c:showSerName val="0"/>
          <c:showPercent val="0"/>
          <c:showBubbleSize val="0"/>
        </c:dLbls>
        <c:gapWidth val="100"/>
        <c:overlap val="-24"/>
        <c:axId val="992879136"/>
        <c:axId val="992882016"/>
      </c:barChart>
      <c:catAx>
        <c:axId val="992879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82016"/>
        <c:crosses val="autoZero"/>
        <c:auto val="1"/>
        <c:lblAlgn val="ctr"/>
        <c:lblOffset val="100"/>
        <c:noMultiLvlLbl val="0"/>
      </c:catAx>
      <c:valAx>
        <c:axId val="992882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99287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Ø Umsatz/ØKosten in</a:t>
            </a:r>
            <a:r>
              <a:rPr lang="de-DE" baseline="0"/>
              <a:t> € nach Jahr</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PivotTable!$B$13</c:f>
              <c:strCache>
                <c:ptCount val="1"/>
                <c:pt idx="0">
                  <c:v>Ø Umsatz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PivotTable!$A$14:$A$17</c:f>
              <c:strCache>
                <c:ptCount val="3"/>
                <c:pt idx="0">
                  <c:v>2022</c:v>
                </c:pt>
                <c:pt idx="1">
                  <c:v>2023</c:v>
                </c:pt>
                <c:pt idx="2">
                  <c:v>2024</c:v>
                </c:pt>
              </c:strCache>
            </c:strRef>
          </c:cat>
          <c:val>
            <c:numRef>
              <c:f>PivotTable!$B$14:$B$17</c:f>
              <c:numCache>
                <c:formatCode>_("€"* #,##0.00_);_("€"* \(#,##0.00\);_("€"* "-"??_);_(@_)</c:formatCode>
                <c:ptCount val="3"/>
                <c:pt idx="0">
                  <c:v>15333.333333333334</c:v>
                </c:pt>
                <c:pt idx="1">
                  <c:v>16428.571428571428</c:v>
                </c:pt>
                <c:pt idx="2">
                  <c:v>17416.666666666668</c:v>
                </c:pt>
              </c:numCache>
            </c:numRef>
          </c:val>
          <c:extLst>
            <c:ext xmlns:c16="http://schemas.microsoft.com/office/drawing/2014/chart" uri="{C3380CC4-5D6E-409C-BE32-E72D297353CC}">
              <c16:uniqueId val="{00000000-CE28-424A-88C2-312E83CEE7D2}"/>
            </c:ext>
          </c:extLst>
        </c:ser>
        <c:ser>
          <c:idx val="1"/>
          <c:order val="1"/>
          <c:tx>
            <c:strRef>
              <c:f>PivotTable!$C$13</c:f>
              <c:strCache>
                <c:ptCount val="1"/>
                <c:pt idx="0">
                  <c:v>Ø Gesamtkosten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PivotTable!$A$14:$A$17</c:f>
              <c:strCache>
                <c:ptCount val="3"/>
                <c:pt idx="0">
                  <c:v>2022</c:v>
                </c:pt>
                <c:pt idx="1">
                  <c:v>2023</c:v>
                </c:pt>
                <c:pt idx="2">
                  <c:v>2024</c:v>
                </c:pt>
              </c:strCache>
            </c:strRef>
          </c:cat>
          <c:val>
            <c:numRef>
              <c:f>PivotTable!$C$14:$C$17</c:f>
              <c:numCache>
                <c:formatCode>_("€"* #,##0.00_);_("€"* \(#,##0.00\);_("€"* "-"??_);_(@_)</c:formatCode>
                <c:ptCount val="3"/>
                <c:pt idx="0">
                  <c:v>10150</c:v>
                </c:pt>
                <c:pt idx="1">
                  <c:v>10650</c:v>
                </c:pt>
                <c:pt idx="2">
                  <c:v>10875</c:v>
                </c:pt>
              </c:numCache>
            </c:numRef>
          </c:val>
          <c:extLst>
            <c:ext xmlns:c16="http://schemas.microsoft.com/office/drawing/2014/chart" uri="{C3380CC4-5D6E-409C-BE32-E72D297353CC}">
              <c16:uniqueId val="{00000001-CE28-424A-88C2-312E83CEE7D2}"/>
            </c:ext>
          </c:extLst>
        </c:ser>
        <c:dLbls>
          <c:showLegendKey val="0"/>
          <c:showVal val="0"/>
          <c:showCatName val="0"/>
          <c:showSerName val="0"/>
          <c:showPercent val="0"/>
          <c:showBubbleSize val="0"/>
        </c:dLbls>
        <c:gapWidth val="100"/>
        <c:overlap val="-24"/>
        <c:axId val="1439074767"/>
        <c:axId val="1439086767"/>
      </c:barChart>
      <c:catAx>
        <c:axId val="1439074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439086767"/>
        <c:crosses val="autoZero"/>
        <c:auto val="1"/>
        <c:lblAlgn val="ctr"/>
        <c:lblOffset val="100"/>
        <c:noMultiLvlLbl val="0"/>
      </c:catAx>
      <c:valAx>
        <c:axId val="1439086767"/>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43907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4 - Übungsaufgabe Datenanalyse.xlsx]PivotTable!PivotTable1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Umsatz/Kosten in € nach Jahr</a:t>
            </a:r>
          </a:p>
        </c:rich>
      </c:tx>
      <c:layout>
        <c:manualLayout>
          <c:xMode val="edge"/>
          <c:yMode val="edge"/>
          <c:x val="0.15873345619031662"/>
          <c:y val="3.63636363636363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Gesamtumsatz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PivotTable!$A$2:$A$5</c:f>
              <c:strCache>
                <c:ptCount val="3"/>
                <c:pt idx="0">
                  <c:v>2022</c:v>
                </c:pt>
                <c:pt idx="1">
                  <c:v>2023</c:v>
                </c:pt>
                <c:pt idx="2">
                  <c:v>2024</c:v>
                </c:pt>
              </c:strCache>
            </c:strRef>
          </c:cat>
          <c:val>
            <c:numRef>
              <c:f>PivotTable!$B$2:$B$5</c:f>
              <c:numCache>
                <c:formatCode>_("€"* #,##0.00_);_("€"* \(#,##0.00\);_("€"* "-"??_);_(@_)</c:formatCode>
                <c:ptCount val="3"/>
                <c:pt idx="0">
                  <c:v>184000</c:v>
                </c:pt>
                <c:pt idx="1">
                  <c:v>230000</c:v>
                </c:pt>
                <c:pt idx="2">
                  <c:v>209000</c:v>
                </c:pt>
              </c:numCache>
            </c:numRef>
          </c:val>
          <c:extLst>
            <c:ext xmlns:c16="http://schemas.microsoft.com/office/drawing/2014/chart" uri="{C3380CC4-5D6E-409C-BE32-E72D297353CC}">
              <c16:uniqueId val="{00000000-A34D-4714-AF04-5C68A481DFFA}"/>
            </c:ext>
          </c:extLst>
        </c:ser>
        <c:ser>
          <c:idx val="1"/>
          <c:order val="1"/>
          <c:tx>
            <c:strRef>
              <c:f>PivotTable!$C$1</c:f>
              <c:strCache>
                <c:ptCount val="1"/>
                <c:pt idx="0">
                  <c:v>Gesamtkosten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PivotTable!$A$2:$A$5</c:f>
              <c:strCache>
                <c:ptCount val="3"/>
                <c:pt idx="0">
                  <c:v>2022</c:v>
                </c:pt>
                <c:pt idx="1">
                  <c:v>2023</c:v>
                </c:pt>
                <c:pt idx="2">
                  <c:v>2024</c:v>
                </c:pt>
              </c:strCache>
            </c:strRef>
          </c:cat>
          <c:val>
            <c:numRef>
              <c:f>PivotTable!$C$2:$C$5</c:f>
              <c:numCache>
                <c:formatCode>_("€"* #,##0.00_);_("€"* \(#,##0.00\);_("€"* "-"??_);_(@_)</c:formatCode>
                <c:ptCount val="3"/>
                <c:pt idx="0">
                  <c:v>121800</c:v>
                </c:pt>
                <c:pt idx="1">
                  <c:v>149100</c:v>
                </c:pt>
                <c:pt idx="2">
                  <c:v>130500</c:v>
                </c:pt>
              </c:numCache>
            </c:numRef>
          </c:val>
          <c:extLst>
            <c:ext xmlns:c16="http://schemas.microsoft.com/office/drawing/2014/chart" uri="{C3380CC4-5D6E-409C-BE32-E72D297353CC}">
              <c16:uniqueId val="{00000001-A34D-4714-AF04-5C68A481DFFA}"/>
            </c:ext>
          </c:extLst>
        </c:ser>
        <c:dLbls>
          <c:showLegendKey val="0"/>
          <c:showVal val="0"/>
          <c:showCatName val="0"/>
          <c:showSerName val="0"/>
          <c:showPercent val="0"/>
          <c:showBubbleSize val="0"/>
        </c:dLbls>
        <c:gapWidth val="100"/>
        <c:overlap val="-24"/>
        <c:axId val="784641280"/>
        <c:axId val="784644160"/>
      </c:barChart>
      <c:catAx>
        <c:axId val="784641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84644160"/>
        <c:crosses val="autoZero"/>
        <c:auto val="1"/>
        <c:lblAlgn val="ctr"/>
        <c:lblOffset val="100"/>
        <c:noMultiLvlLbl val="0"/>
      </c:catAx>
      <c:valAx>
        <c:axId val="78464416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846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8</xdr:col>
      <xdr:colOff>85725</xdr:colOff>
      <xdr:row>10</xdr:row>
      <xdr:rowOff>171450</xdr:rowOff>
    </xdr:to>
    <xdr:graphicFrame macro="">
      <xdr:nvGraphicFramePr>
        <xdr:cNvPr id="2" name="Diagramm 1">
          <a:extLst>
            <a:ext uri="{FF2B5EF4-FFF2-40B4-BE49-F238E27FC236}">
              <a16:creationId xmlns:a16="http://schemas.microsoft.com/office/drawing/2014/main" id="{638547BD-0331-42D1-ACCC-6E09D83B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247651</xdr:colOff>
      <xdr:row>0</xdr:row>
      <xdr:rowOff>0</xdr:rowOff>
    </xdr:from>
    <xdr:to>
      <xdr:col>16</xdr:col>
      <xdr:colOff>295275</xdr:colOff>
      <xdr:row>10</xdr:row>
      <xdr:rowOff>171450</xdr:rowOff>
    </xdr:to>
    <xdr:graphicFrame macro="">
      <xdr:nvGraphicFramePr>
        <xdr:cNvPr id="4" name="Diagramm 3">
          <a:extLst>
            <a:ext uri="{FF2B5EF4-FFF2-40B4-BE49-F238E27FC236}">
              <a16:creationId xmlns:a16="http://schemas.microsoft.com/office/drawing/2014/main" id="{72A9E822-739F-4A0C-9085-5A14BD327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11</xdr:row>
      <xdr:rowOff>9525</xdr:rowOff>
    </xdr:from>
    <xdr:to>
      <xdr:col>20</xdr:col>
      <xdr:colOff>381000</xdr:colOff>
      <xdr:row>22</xdr:row>
      <xdr:rowOff>123825</xdr:rowOff>
    </xdr:to>
    <xdr:graphicFrame macro="">
      <xdr:nvGraphicFramePr>
        <xdr:cNvPr id="6" name="Diagramm 5">
          <a:extLst>
            <a:ext uri="{FF2B5EF4-FFF2-40B4-BE49-F238E27FC236}">
              <a16:creationId xmlns:a16="http://schemas.microsoft.com/office/drawing/2014/main" id="{135FD1B9-8D9B-44F4-AA68-90414F69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22</xdr:row>
      <xdr:rowOff>161925</xdr:rowOff>
    </xdr:from>
    <xdr:to>
      <xdr:col>20</xdr:col>
      <xdr:colOff>390526</xdr:colOff>
      <xdr:row>38</xdr:row>
      <xdr:rowOff>67235</xdr:rowOff>
    </xdr:to>
    <xdr:graphicFrame macro="">
      <xdr:nvGraphicFramePr>
        <xdr:cNvPr id="7" name="Diagramm 6">
          <a:extLst>
            <a:ext uri="{FF2B5EF4-FFF2-40B4-BE49-F238E27FC236}">
              <a16:creationId xmlns:a16="http://schemas.microsoft.com/office/drawing/2014/main" id="{A7235A24-6371-465D-8083-1153FB4E7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xdr:colOff>
      <xdr:row>38</xdr:row>
      <xdr:rowOff>85725</xdr:rowOff>
    </xdr:from>
    <xdr:to>
      <xdr:col>20</xdr:col>
      <xdr:colOff>381000</xdr:colOff>
      <xdr:row>53</xdr:row>
      <xdr:rowOff>133350</xdr:rowOff>
    </xdr:to>
    <xdr:graphicFrame macro="">
      <xdr:nvGraphicFramePr>
        <xdr:cNvPr id="8" name="Diagramm 7">
          <a:extLst>
            <a:ext uri="{FF2B5EF4-FFF2-40B4-BE49-F238E27FC236}">
              <a16:creationId xmlns:a16="http://schemas.microsoft.com/office/drawing/2014/main" id="{B2CC8534-136C-4947-9A98-33281B212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438150</xdr:colOff>
      <xdr:row>13</xdr:row>
      <xdr:rowOff>66675</xdr:rowOff>
    </xdr:from>
    <xdr:to>
      <xdr:col>26</xdr:col>
      <xdr:colOff>314325</xdr:colOff>
      <xdr:row>27</xdr:row>
      <xdr:rowOff>142875</xdr:rowOff>
    </xdr:to>
    <xdr:graphicFrame macro="">
      <xdr:nvGraphicFramePr>
        <xdr:cNvPr id="9" name="Diagramm 8">
          <a:extLst>
            <a:ext uri="{FF2B5EF4-FFF2-40B4-BE49-F238E27FC236}">
              <a16:creationId xmlns:a16="http://schemas.microsoft.com/office/drawing/2014/main" id="{09FD5942-06BB-4F0D-9649-1599C1F20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438150</xdr:colOff>
      <xdr:row>28</xdr:row>
      <xdr:rowOff>0</xdr:rowOff>
    </xdr:from>
    <xdr:to>
      <xdr:col>26</xdr:col>
      <xdr:colOff>304800</xdr:colOff>
      <xdr:row>44</xdr:row>
      <xdr:rowOff>76200</xdr:rowOff>
    </xdr:to>
    <xdr:graphicFrame macro="">
      <xdr:nvGraphicFramePr>
        <xdr:cNvPr id="10" name="Diagramm 9">
          <a:extLst>
            <a:ext uri="{FF2B5EF4-FFF2-40B4-BE49-F238E27FC236}">
              <a16:creationId xmlns:a16="http://schemas.microsoft.com/office/drawing/2014/main" id="{BC486560-B88D-4B1D-B598-DA4387797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47624</xdr:colOff>
      <xdr:row>6</xdr:row>
      <xdr:rowOff>152401</xdr:rowOff>
    </xdr:from>
    <xdr:to>
      <xdr:col>3</xdr:col>
      <xdr:colOff>742949</xdr:colOff>
      <xdr:row>15</xdr:row>
      <xdr:rowOff>19051</xdr:rowOff>
    </xdr:to>
    <mc:AlternateContent xmlns:mc="http://schemas.openxmlformats.org/markup-compatibility/2006" xmlns:a14="http://schemas.microsoft.com/office/drawing/2010/main">
      <mc:Choice Requires="a14">
        <xdr:graphicFrame macro="">
          <xdr:nvGraphicFramePr>
            <xdr:cNvPr id="11" name="Monat 1">
              <a:extLst>
                <a:ext uri="{FF2B5EF4-FFF2-40B4-BE49-F238E27FC236}">
                  <a16:creationId xmlns:a16="http://schemas.microsoft.com/office/drawing/2014/main" id="{0559E37C-CE26-C2A2-A060-D0C3C07972F8}"/>
                </a:ext>
              </a:extLst>
            </xdr:cNvPr>
            <xdr:cNvGraphicFramePr/>
          </xdr:nvGraphicFramePr>
          <xdr:xfrm>
            <a:off x="0" y="0"/>
            <a:ext cx="0" cy="0"/>
          </xdr:xfrm>
          <a:graphic>
            <a:graphicData uri="http://schemas.microsoft.com/office/drawing/2010/slicer">
              <sle:slicer xmlns:sle="http://schemas.microsoft.com/office/drawing/2010/slicer" name="Monat 1"/>
            </a:graphicData>
          </a:graphic>
        </xdr:graphicFrame>
      </mc:Choice>
      <mc:Fallback xmlns="">
        <xdr:sp macro="" textlink="">
          <xdr:nvSpPr>
            <xdr:cNvPr id="0" name=""/>
            <xdr:cNvSpPr>
              <a:spLocks noTextEdit="1"/>
            </xdr:cNvSpPr>
          </xdr:nvSpPr>
          <xdr:spPr>
            <a:xfrm>
              <a:off x="47624" y="1295400"/>
              <a:ext cx="2981325" cy="20193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47625</xdr:colOff>
      <xdr:row>0</xdr:row>
      <xdr:rowOff>38100</xdr:rowOff>
    </xdr:from>
    <xdr:to>
      <xdr:col>3</xdr:col>
      <xdr:colOff>752475</xdr:colOff>
      <xdr:row>6</xdr:row>
      <xdr:rowOff>142875</xdr:rowOff>
    </xdr:to>
    <mc:AlternateContent xmlns:mc="http://schemas.openxmlformats.org/markup-compatibility/2006" xmlns:a14="http://schemas.microsoft.com/office/drawing/2010/main">
      <mc:Choice Requires="a14">
        <xdr:graphicFrame macro="">
          <xdr:nvGraphicFramePr>
            <xdr:cNvPr id="12" name="Jahr 1">
              <a:extLst>
                <a:ext uri="{FF2B5EF4-FFF2-40B4-BE49-F238E27FC236}">
                  <a16:creationId xmlns:a16="http://schemas.microsoft.com/office/drawing/2014/main" id="{9639723A-ABE4-11D5-5F59-3163ADEF265C}"/>
                </a:ext>
              </a:extLst>
            </xdr:cNvPr>
            <xdr:cNvGraphicFramePr/>
          </xdr:nvGraphicFramePr>
          <xdr:xfrm>
            <a:off x="0" y="0"/>
            <a:ext cx="0" cy="0"/>
          </xdr:xfrm>
          <a:graphic>
            <a:graphicData uri="http://schemas.microsoft.com/office/drawing/2010/slicer">
              <sle:slicer xmlns:sle="http://schemas.microsoft.com/office/drawing/2010/slicer" name="Jahr 1"/>
            </a:graphicData>
          </a:graphic>
        </xdr:graphicFrame>
      </mc:Choice>
      <mc:Fallback xmlns="">
        <xdr:sp macro="" textlink="">
          <xdr:nvSpPr>
            <xdr:cNvPr id="0" name=""/>
            <xdr:cNvSpPr>
              <a:spLocks noTextEdit="1"/>
            </xdr:cNvSpPr>
          </xdr:nvSpPr>
          <xdr:spPr>
            <a:xfrm>
              <a:off x="47625" y="38100"/>
              <a:ext cx="2990850" cy="12477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oneCellAnchor>
    <xdr:from>
      <xdr:col>20</xdr:col>
      <xdr:colOff>577697</xdr:colOff>
      <xdr:row>2</xdr:row>
      <xdr:rowOff>31216</xdr:rowOff>
    </xdr:from>
    <xdr:ext cx="4273862" cy="1783052"/>
    <xdr:sp macro="" textlink="">
      <xdr:nvSpPr>
        <xdr:cNvPr id="13" name="Rechteck 12">
          <a:extLst>
            <a:ext uri="{FF2B5EF4-FFF2-40B4-BE49-F238E27FC236}">
              <a16:creationId xmlns:a16="http://schemas.microsoft.com/office/drawing/2014/main" id="{9836CAF8-3ED7-DB34-8640-A2C38F9C8C95}"/>
            </a:ext>
          </a:extLst>
        </xdr:cNvPr>
        <xdr:cNvSpPr/>
      </xdr:nvSpPr>
      <xdr:spPr>
        <a:xfrm>
          <a:off x="15817697" y="412216"/>
          <a:ext cx="4273862" cy="1783052"/>
        </a:xfrm>
        <a:prstGeom prst="rect">
          <a:avLst/>
        </a:prstGeom>
        <a:noFill/>
      </xdr:spPr>
      <xdr:txBody>
        <a:bodyPr wrap="none" lIns="91440" tIns="45720" rIns="91440" bIns="45720">
          <a:spAutoFit/>
        </a:bodyPr>
        <a:lstStyle/>
        <a:p>
          <a:pPr algn="ctr"/>
          <a:r>
            <a:rPr lang="de-DE" sz="5400" b="1" cap="none" spc="0">
              <a:ln w="22225">
                <a:solidFill>
                  <a:schemeClr val="accent2"/>
                </a:solidFill>
                <a:prstDash val="solid"/>
              </a:ln>
              <a:solidFill>
                <a:schemeClr val="accent2">
                  <a:lumMod val="40000"/>
                  <a:lumOff val="60000"/>
                </a:schemeClr>
              </a:solidFill>
              <a:effectLst/>
            </a:rPr>
            <a:t>Finanzanalyse</a:t>
          </a:r>
        </a:p>
        <a:p>
          <a:pPr algn="ctr"/>
          <a:r>
            <a:rPr lang="de-DE" sz="5400" b="1" cap="none" spc="0">
              <a:ln w="22225">
                <a:solidFill>
                  <a:schemeClr val="accent2"/>
                </a:solidFill>
                <a:prstDash val="solid"/>
              </a:ln>
              <a:solidFill>
                <a:schemeClr val="accent2">
                  <a:lumMod val="40000"/>
                  <a:lumOff val="60000"/>
                </a:schemeClr>
              </a:solidFill>
              <a:effectLst/>
            </a:rPr>
            <a:t>2022</a:t>
          </a:r>
          <a:r>
            <a:rPr lang="de-DE" sz="5400" b="1" cap="none" spc="0" baseline="0">
              <a:ln w="22225">
                <a:solidFill>
                  <a:schemeClr val="accent2"/>
                </a:solidFill>
                <a:prstDash val="solid"/>
              </a:ln>
              <a:solidFill>
                <a:schemeClr val="accent2">
                  <a:lumMod val="40000"/>
                  <a:lumOff val="60000"/>
                </a:schemeClr>
              </a:solidFill>
              <a:effectLst/>
            </a:rPr>
            <a:t> - 2024</a:t>
          </a:r>
          <a:endParaRPr lang="de-DE"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16</xdr:col>
      <xdr:colOff>323850</xdr:colOff>
      <xdr:row>0</xdr:row>
      <xdr:rowOff>9524</xdr:rowOff>
    </xdr:from>
    <xdr:to>
      <xdr:col>20</xdr:col>
      <xdr:colOff>390525</xdr:colOff>
      <xdr:row>10</xdr:row>
      <xdr:rowOff>171449</xdr:rowOff>
    </xdr:to>
    <xdr:graphicFrame macro="">
      <xdr:nvGraphicFramePr>
        <xdr:cNvPr id="14" name="Diagramm 13">
          <a:extLst>
            <a:ext uri="{FF2B5EF4-FFF2-40B4-BE49-F238E27FC236}">
              <a16:creationId xmlns:a16="http://schemas.microsoft.com/office/drawing/2014/main" id="{A67DB17C-7A91-4B37-A317-68733FC6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114300</xdr:colOff>
      <xdr:row>0</xdr:row>
      <xdr:rowOff>0</xdr:rowOff>
    </xdr:from>
    <xdr:to>
      <xdr:col>12</xdr:col>
      <xdr:colOff>200025</xdr:colOff>
      <xdr:row>10</xdr:row>
      <xdr:rowOff>171449</xdr:rowOff>
    </xdr:to>
    <xdr:graphicFrame macro="">
      <xdr:nvGraphicFramePr>
        <xdr:cNvPr id="15" name="Diagramm 14">
          <a:extLst>
            <a:ext uri="{FF2B5EF4-FFF2-40B4-BE49-F238E27FC236}">
              <a16:creationId xmlns:a16="http://schemas.microsoft.com/office/drawing/2014/main" id="{D62D6469-B199-43BA-898D-258A1604D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0</xdr:row>
      <xdr:rowOff>0</xdr:rowOff>
    </xdr:from>
    <xdr:to>
      <xdr:col>7</xdr:col>
      <xdr:colOff>561975</xdr:colOff>
      <xdr:row>11</xdr:row>
      <xdr:rowOff>0</xdr:rowOff>
    </xdr:to>
    <xdr:graphicFrame macro="">
      <xdr:nvGraphicFramePr>
        <xdr:cNvPr id="2" name="Diagramm 1">
          <a:extLst>
            <a:ext uri="{FF2B5EF4-FFF2-40B4-BE49-F238E27FC236}">
              <a16:creationId xmlns:a16="http://schemas.microsoft.com/office/drawing/2014/main" id="{18ECBB85-3F87-D28C-656F-B46658265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114300</xdr:colOff>
      <xdr:row>0</xdr:row>
      <xdr:rowOff>19050</xdr:rowOff>
    </xdr:from>
    <xdr:to>
      <xdr:col>15</xdr:col>
      <xdr:colOff>419100</xdr:colOff>
      <xdr:row>6</xdr:row>
      <xdr:rowOff>161925</xdr:rowOff>
    </xdr:to>
    <mc:AlternateContent xmlns:mc="http://schemas.openxmlformats.org/markup-compatibility/2006" xmlns:a14="http://schemas.microsoft.com/office/drawing/2010/main">
      <mc:Choice Requires="a14">
        <xdr:graphicFrame macro="">
          <xdr:nvGraphicFramePr>
            <xdr:cNvPr id="3" name="Jahr">
              <a:extLst>
                <a:ext uri="{FF2B5EF4-FFF2-40B4-BE49-F238E27FC236}">
                  <a16:creationId xmlns:a16="http://schemas.microsoft.com/office/drawing/2014/main" id="{4640C295-6B73-6ACD-5DBD-2A4CD2F1FE1B}"/>
                </a:ext>
              </a:extLst>
            </xdr:cNvPr>
            <xdr:cNvGraphicFramePr/>
          </xdr:nvGraphicFramePr>
          <xdr:xfrm>
            <a:off x="0" y="0"/>
            <a:ext cx="0" cy="0"/>
          </xdr:xfrm>
          <a:graphic>
            <a:graphicData uri="http://schemas.microsoft.com/office/drawing/2010/slicer">
              <sle:slicer xmlns:sle="http://schemas.microsoft.com/office/drawing/2010/slicer" name="Jahr"/>
            </a:graphicData>
          </a:graphic>
        </xdr:graphicFrame>
      </mc:Choice>
      <mc:Fallback xmlns="">
        <xdr:sp macro="" textlink="">
          <xdr:nvSpPr>
            <xdr:cNvPr id="0" name=""/>
            <xdr:cNvSpPr>
              <a:spLocks noTextEdit="1"/>
            </xdr:cNvSpPr>
          </xdr:nvSpPr>
          <xdr:spPr>
            <a:xfrm>
              <a:off x="11449050" y="19050"/>
              <a:ext cx="1828800" cy="12858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8</xdr:col>
      <xdr:colOff>9525</xdr:colOff>
      <xdr:row>0</xdr:row>
      <xdr:rowOff>1</xdr:rowOff>
    </xdr:from>
    <xdr:to>
      <xdr:col>12</xdr:col>
      <xdr:colOff>57150</xdr:colOff>
      <xdr:row>10</xdr:row>
      <xdr:rowOff>171451</xdr:rowOff>
    </xdr:to>
    <xdr:graphicFrame macro="">
      <xdr:nvGraphicFramePr>
        <xdr:cNvPr id="4" name="Diagramm 3">
          <a:extLst>
            <a:ext uri="{FF2B5EF4-FFF2-40B4-BE49-F238E27FC236}">
              <a16:creationId xmlns:a16="http://schemas.microsoft.com/office/drawing/2014/main" id="{6F0F3CF9-031F-43E6-2066-4B531ABED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714375</xdr:colOff>
      <xdr:row>11</xdr:row>
      <xdr:rowOff>28575</xdr:rowOff>
    </xdr:from>
    <xdr:to>
      <xdr:col>12</xdr:col>
      <xdr:colOff>57150</xdr:colOff>
      <xdr:row>21</xdr:row>
      <xdr:rowOff>123825</xdr:rowOff>
    </xdr:to>
    <xdr:graphicFrame macro="">
      <xdr:nvGraphicFramePr>
        <xdr:cNvPr id="6" name="Diagramm 5">
          <a:extLst>
            <a:ext uri="{FF2B5EF4-FFF2-40B4-BE49-F238E27FC236}">
              <a16:creationId xmlns:a16="http://schemas.microsoft.com/office/drawing/2014/main" id="{870EBE35-7797-2023-B8E5-8A23F834F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123825</xdr:colOff>
      <xdr:row>6</xdr:row>
      <xdr:rowOff>180975</xdr:rowOff>
    </xdr:from>
    <xdr:to>
      <xdr:col>16</xdr:col>
      <xdr:colOff>390525</xdr:colOff>
      <xdr:row>14</xdr:row>
      <xdr:rowOff>180975</xdr:rowOff>
    </xdr:to>
    <mc:AlternateContent xmlns:mc="http://schemas.openxmlformats.org/markup-compatibility/2006" xmlns:a14="http://schemas.microsoft.com/office/drawing/2010/main">
      <mc:Choice Requires="a14">
        <xdr:graphicFrame macro="">
          <xdr:nvGraphicFramePr>
            <xdr:cNvPr id="8" name="Monat">
              <a:extLst>
                <a:ext uri="{FF2B5EF4-FFF2-40B4-BE49-F238E27FC236}">
                  <a16:creationId xmlns:a16="http://schemas.microsoft.com/office/drawing/2014/main" id="{CF0D672B-037D-3D1D-ABE9-448113CA8F44}"/>
                </a:ext>
              </a:extLst>
            </xdr:cNvPr>
            <xdr:cNvGraphicFramePr/>
          </xdr:nvGraphicFramePr>
          <xdr:xfrm>
            <a:off x="0" y="0"/>
            <a:ext cx="0" cy="0"/>
          </xdr:xfrm>
          <a:graphic>
            <a:graphicData uri="http://schemas.microsoft.com/office/drawing/2010/slicer">
              <sle:slicer xmlns:sle="http://schemas.microsoft.com/office/drawing/2010/slicer" name="Monat"/>
            </a:graphicData>
          </a:graphic>
        </xdr:graphicFrame>
      </mc:Choice>
      <mc:Fallback xmlns="">
        <xdr:sp macro="" textlink="">
          <xdr:nvSpPr>
            <xdr:cNvPr id="0" name=""/>
            <xdr:cNvSpPr>
              <a:spLocks noTextEdit="1"/>
            </xdr:cNvSpPr>
          </xdr:nvSpPr>
          <xdr:spPr>
            <a:xfrm>
              <a:off x="11458575" y="1323975"/>
              <a:ext cx="2552700" cy="1524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476249</xdr:colOff>
      <xdr:row>21</xdr:row>
      <xdr:rowOff>147637</xdr:rowOff>
    </xdr:from>
    <xdr:to>
      <xdr:col>18</xdr:col>
      <xdr:colOff>523875</xdr:colOff>
      <xdr:row>36</xdr:row>
      <xdr:rowOff>9525</xdr:rowOff>
    </xdr:to>
    <xdr:graphicFrame macro="">
      <xdr:nvGraphicFramePr>
        <xdr:cNvPr id="9" name="Diagramm 8">
          <a:extLst>
            <a:ext uri="{FF2B5EF4-FFF2-40B4-BE49-F238E27FC236}">
              <a16:creationId xmlns:a16="http://schemas.microsoft.com/office/drawing/2014/main" id="{8795FA73-5D89-6A2B-4AB6-5DC066658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476249</xdr:colOff>
      <xdr:row>35</xdr:row>
      <xdr:rowOff>180974</xdr:rowOff>
    </xdr:from>
    <xdr:to>
      <xdr:col>18</xdr:col>
      <xdr:colOff>533400</xdr:colOff>
      <xdr:row>50</xdr:row>
      <xdr:rowOff>38100</xdr:rowOff>
    </xdr:to>
    <xdr:graphicFrame macro="">
      <xdr:nvGraphicFramePr>
        <xdr:cNvPr id="10" name="Diagramm 9">
          <a:extLst>
            <a:ext uri="{FF2B5EF4-FFF2-40B4-BE49-F238E27FC236}">
              <a16:creationId xmlns:a16="http://schemas.microsoft.com/office/drawing/2014/main" id="{2CFCD397-85C0-964A-F40E-F9A92F900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400050</xdr:colOff>
      <xdr:row>81</xdr:row>
      <xdr:rowOff>4761</xdr:rowOff>
    </xdr:from>
    <xdr:to>
      <xdr:col>18</xdr:col>
      <xdr:colOff>438150</xdr:colOff>
      <xdr:row>101</xdr:row>
      <xdr:rowOff>85724</xdr:rowOff>
    </xdr:to>
    <xdr:graphicFrame macro="">
      <xdr:nvGraphicFramePr>
        <xdr:cNvPr id="11" name="Diagramm 10">
          <a:extLst>
            <a:ext uri="{FF2B5EF4-FFF2-40B4-BE49-F238E27FC236}">
              <a16:creationId xmlns:a16="http://schemas.microsoft.com/office/drawing/2014/main" id="{E33FF486-875A-4AD3-16C7-A36AA96E3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400050</xdr:colOff>
      <xdr:row>122</xdr:row>
      <xdr:rowOff>157162</xdr:rowOff>
    </xdr:from>
    <xdr:to>
      <xdr:col>9</xdr:col>
      <xdr:colOff>400050</xdr:colOff>
      <xdr:row>137</xdr:row>
      <xdr:rowOff>42862</xdr:rowOff>
    </xdr:to>
    <xdr:graphicFrame macro="">
      <xdr:nvGraphicFramePr>
        <xdr:cNvPr id="12" name="Diagramm 11">
          <a:extLst>
            <a:ext uri="{FF2B5EF4-FFF2-40B4-BE49-F238E27FC236}">
              <a16:creationId xmlns:a16="http://schemas.microsoft.com/office/drawing/2014/main" id="{1B1C5F8A-7B1A-5B5F-A763-CE7B8BE77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533399</xdr:colOff>
      <xdr:row>122</xdr:row>
      <xdr:rowOff>161925</xdr:rowOff>
    </xdr:from>
    <xdr:to>
      <xdr:col>15</xdr:col>
      <xdr:colOff>409574</xdr:colOff>
      <xdr:row>137</xdr:row>
      <xdr:rowOff>47625</xdr:rowOff>
    </xdr:to>
    <xdr:graphicFrame macro="">
      <xdr:nvGraphicFramePr>
        <xdr:cNvPr id="13" name="Diagramm 12">
          <a:extLst>
            <a:ext uri="{FF2B5EF4-FFF2-40B4-BE49-F238E27FC236}">
              <a16:creationId xmlns:a16="http://schemas.microsoft.com/office/drawing/2014/main" id="{E5A6B4A4-6FC7-7D33-7E87-59B9BBAAC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495300</xdr:colOff>
      <xdr:row>11</xdr:row>
      <xdr:rowOff>38100</xdr:rowOff>
    </xdr:from>
    <xdr:to>
      <xdr:col>7</xdr:col>
      <xdr:colOff>561975</xdr:colOff>
      <xdr:row>21</xdr:row>
      <xdr:rowOff>114300</xdr:rowOff>
    </xdr:to>
    <xdr:graphicFrame macro="">
      <xdr:nvGraphicFramePr>
        <xdr:cNvPr id="7" name="Diagramm 6">
          <a:extLst>
            <a:ext uri="{FF2B5EF4-FFF2-40B4-BE49-F238E27FC236}">
              <a16:creationId xmlns:a16="http://schemas.microsoft.com/office/drawing/2014/main" id="{BA26CCFE-D93E-5CA3-B276-5AB0A5B0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ven Klein" refreshedDate="45441.884556481484" createdVersion="8" refreshedVersion="8" minRefreshableVersion="3" recordCount="38" xr:uid="{CDB47654-6DBE-4A22-93FB-43E3F544C2F0}">
  <cacheSource type="worksheet">
    <worksheetSource name="Tabelle3"/>
  </cacheSource>
  <cacheFields count="13">
    <cacheField name="Monat" numFmtId="0">
      <sharedItems count="12">
        <s v="Januar"/>
        <s v="Juli"/>
        <s v="März"/>
        <s v="Februar"/>
        <s v="Juni"/>
        <s v="April"/>
        <s v="August"/>
        <s v="Mai"/>
        <s v="September"/>
        <s v="November"/>
        <s v="Oktober"/>
        <s v="Dezember"/>
      </sharedItems>
    </cacheField>
    <cacheField name="Jahr" numFmtId="0">
      <sharedItems containsSemiMixedTypes="0" containsString="0" containsNumber="1" containsInteger="1" minValue="2022" maxValue="2024" count="3">
        <n v="2022"/>
        <n v="2023"/>
        <n v="2024"/>
      </sharedItems>
    </cacheField>
    <cacheField name="Umsatz (EUR)" numFmtId="44">
      <sharedItems containsSemiMixedTypes="0" containsString="0" containsNumber="1" containsInteger="1" minValue="12000" maxValue="22000"/>
    </cacheField>
    <cacheField name="Kosten (EUR)" numFmtId="44">
      <sharedItems containsSemiMixedTypes="0" containsString="0" containsNumber="1" containsInteger="1" minValue="7500" maxValue="10700"/>
    </cacheField>
    <cacheField name="Anzahl Verkäufe" numFmtId="0">
      <sharedItems containsSemiMixedTypes="0" containsString="0" containsNumber="1" containsInteger="1" minValue="150" maxValue="260"/>
    </cacheField>
    <cacheField name="Marketingkosten (EUR)" numFmtId="44">
      <sharedItems containsSemiMixedTypes="0" containsString="0" containsNumber="1" containsInteger="1" minValue="1000" maxValue="1700"/>
    </cacheField>
    <cacheField name="%-Anteil Marketing" numFmtId="10">
      <sharedItems containsSemiMixedTypes="0" containsString="0" containsNumber="1" minValue="7.0967741935483872E-2" maxValue="9.375E-2"/>
    </cacheField>
    <cacheField name="Gewinn" numFmtId="44">
      <sharedItems containsSemiMixedTypes="0" containsString="0" containsNumber="1" containsInteger="1" minValue="3000" maxValue="9800"/>
    </cacheField>
    <cacheField name="Gesamtkosten" numFmtId="44">
      <sharedItems containsSemiMixedTypes="0" containsString="0" containsNumber="1" containsInteger="1" minValue="8700" maxValue="12200"/>
    </cacheField>
    <cacheField name="Gewinn nach Monat" numFmtId="0" formula="'Umsatz (EUR)'-'Kosten (EUR)'" databaseField="0"/>
    <cacheField name="Mittelwert nach" numFmtId="0" formula="AVERAGE('Umsatz (EUR)'-'Kosten (EUR)')" databaseField="0"/>
    <cacheField name="Marketingeffizienz" numFmtId="0" formula="'Marketingkosten (EUR)'/'Umsatz (EUR)'" databaseField="0"/>
    <cacheField name="Gesamtkosten2" numFmtId="0" formula="'Kosten (EUR)'+'Marketingkosten (EUR)'" databaseField="0"/>
  </cacheFields>
  <extLst>
    <ext xmlns:x14="http://schemas.microsoft.com/office/spreadsheetml/2009/9/main" uri="{725AE2AE-9491-48be-B2B4-4EB974FC3084}">
      <x14:pivotCacheDefinition pivotCacheId="434115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n v="12000"/>
    <n v="8000"/>
    <n v="150"/>
    <n v="1000"/>
    <n v="8.3333333333333329E-2"/>
    <n v="3000"/>
    <n v="9000"/>
  </r>
  <r>
    <x v="1"/>
    <x v="0"/>
    <n v="13000"/>
    <n v="8000"/>
    <n v="160"/>
    <n v="1100"/>
    <n v="8.461538461538462E-2"/>
    <n v="3900"/>
    <n v="9100"/>
  </r>
  <r>
    <x v="2"/>
    <x v="0"/>
    <n v="13500"/>
    <n v="9000"/>
    <n v="170"/>
    <n v="1100"/>
    <n v="8.1481481481481488E-2"/>
    <n v="3400"/>
    <n v="10100"/>
  </r>
  <r>
    <x v="3"/>
    <x v="0"/>
    <n v="14000"/>
    <n v="7500"/>
    <n v="180"/>
    <n v="1200"/>
    <n v="8.5714285714285715E-2"/>
    <n v="5300"/>
    <n v="8700"/>
  </r>
  <r>
    <x v="4"/>
    <x v="0"/>
    <n v="14000"/>
    <n v="8200"/>
    <n v="190"/>
    <n v="1200"/>
    <n v="8.5714285714285715E-2"/>
    <n v="4600"/>
    <n v="9400"/>
  </r>
  <r>
    <x v="5"/>
    <x v="0"/>
    <n v="15000"/>
    <n v="8500"/>
    <n v="200"/>
    <n v="1300"/>
    <n v="8.666666666666667E-2"/>
    <n v="5200"/>
    <n v="9800"/>
  </r>
  <r>
    <x v="6"/>
    <x v="0"/>
    <n v="15500"/>
    <n v="9800"/>
    <n v="205"/>
    <n v="1300"/>
    <n v="8.387096774193549E-2"/>
    <n v="4400"/>
    <n v="11100"/>
  </r>
  <r>
    <x v="7"/>
    <x v="0"/>
    <n v="16500"/>
    <n v="9500"/>
    <n v="210"/>
    <n v="1400"/>
    <n v="8.4848484848484854E-2"/>
    <n v="5600"/>
    <n v="10900"/>
  </r>
  <r>
    <x v="8"/>
    <x v="0"/>
    <n v="16000"/>
    <n v="10000"/>
    <n v="220"/>
    <n v="1500"/>
    <n v="9.375E-2"/>
    <n v="4500"/>
    <n v="11500"/>
  </r>
  <r>
    <x v="9"/>
    <x v="0"/>
    <n v="17500"/>
    <n v="8700"/>
    <n v="225"/>
    <n v="1500"/>
    <n v="8.5714285714285715E-2"/>
    <n v="7300"/>
    <n v="10200"/>
  </r>
  <r>
    <x v="10"/>
    <x v="0"/>
    <n v="18000"/>
    <n v="9200"/>
    <n v="230"/>
    <n v="1600"/>
    <n v="8.8888888888888892E-2"/>
    <n v="7200"/>
    <n v="10800"/>
  </r>
  <r>
    <x v="11"/>
    <x v="0"/>
    <n v="19000"/>
    <n v="9500"/>
    <n v="240"/>
    <n v="1700"/>
    <n v="8.9473684210526316E-2"/>
    <n v="7800"/>
    <n v="11200"/>
  </r>
  <r>
    <x v="0"/>
    <x v="1"/>
    <n v="13000"/>
    <n v="8500"/>
    <n v="160"/>
    <n v="1000"/>
    <n v="7.6923076923076927E-2"/>
    <n v="3500"/>
    <n v="9500"/>
  </r>
  <r>
    <x v="1"/>
    <x v="1"/>
    <n v="14000"/>
    <n v="8100"/>
    <n v="170"/>
    <n v="1100"/>
    <n v="7.857142857142857E-2"/>
    <n v="4800"/>
    <n v="9200"/>
  </r>
  <r>
    <x v="2"/>
    <x v="1"/>
    <n v="14500"/>
    <n v="9300"/>
    <n v="180"/>
    <n v="1100"/>
    <n v="7.586206896551724E-2"/>
    <n v="4100"/>
    <n v="10400"/>
  </r>
  <r>
    <x v="3"/>
    <x v="1"/>
    <n v="15000"/>
    <n v="8000"/>
    <n v="190"/>
    <n v="1200"/>
    <n v="0.08"/>
    <n v="5800"/>
    <n v="9200"/>
  </r>
  <r>
    <x v="4"/>
    <x v="1"/>
    <n v="15000"/>
    <n v="8300"/>
    <n v="200"/>
    <n v="1200"/>
    <n v="0.08"/>
    <n v="5500"/>
    <n v="9500"/>
  </r>
  <r>
    <x v="5"/>
    <x v="1"/>
    <n v="16000"/>
    <n v="8700"/>
    <n v="210"/>
    <n v="1300"/>
    <n v="8.1250000000000003E-2"/>
    <n v="6000"/>
    <n v="10000"/>
  </r>
  <r>
    <x v="6"/>
    <x v="1"/>
    <n v="16500"/>
    <n v="10200"/>
    <n v="215"/>
    <n v="1300"/>
    <n v="7.8787878787878782E-2"/>
    <n v="5000"/>
    <n v="11500"/>
  </r>
  <r>
    <x v="7"/>
    <x v="1"/>
    <n v="17500"/>
    <n v="9800"/>
    <n v="220"/>
    <n v="1400"/>
    <n v="0.08"/>
    <n v="6300"/>
    <n v="11200"/>
  </r>
  <r>
    <x v="7"/>
    <x v="1"/>
    <n v="17500"/>
    <n v="9800"/>
    <n v="220"/>
    <n v="1400"/>
    <n v="0.08"/>
    <n v="6300"/>
    <n v="11200"/>
  </r>
  <r>
    <x v="8"/>
    <x v="1"/>
    <n v="17000"/>
    <n v="10500"/>
    <n v="230"/>
    <n v="1500"/>
    <n v="8.8235294117647065E-2"/>
    <n v="5000"/>
    <n v="12000"/>
  </r>
  <r>
    <x v="9"/>
    <x v="1"/>
    <n v="18500"/>
    <n v="9300"/>
    <n v="235"/>
    <n v="1500"/>
    <n v="8.1081081081081086E-2"/>
    <n v="7700"/>
    <n v="10800"/>
  </r>
  <r>
    <x v="10"/>
    <x v="1"/>
    <n v="19000"/>
    <n v="9800"/>
    <n v="240"/>
    <n v="1600"/>
    <n v="8.4210526315789472E-2"/>
    <n v="7600"/>
    <n v="11400"/>
  </r>
  <r>
    <x v="11"/>
    <x v="1"/>
    <n v="20000"/>
    <n v="10000"/>
    <n v="250"/>
    <n v="1700"/>
    <n v="8.5000000000000006E-2"/>
    <n v="8300"/>
    <n v="11700"/>
  </r>
  <r>
    <x v="6"/>
    <x v="1"/>
    <n v="16500"/>
    <n v="10200"/>
    <n v="215"/>
    <n v="1300"/>
    <n v="7.8787878787878782E-2"/>
    <n v="5000"/>
    <n v="11500"/>
  </r>
  <r>
    <x v="0"/>
    <x v="2"/>
    <n v="14000"/>
    <n v="9000"/>
    <n v="170"/>
    <n v="1000"/>
    <n v="7.1428571428571425E-2"/>
    <n v="4000"/>
    <n v="10000"/>
  </r>
  <r>
    <x v="1"/>
    <x v="2"/>
    <n v="15000"/>
    <n v="8300"/>
    <n v="180"/>
    <n v="1100"/>
    <n v="7.3333333333333334E-2"/>
    <n v="5600"/>
    <n v="9400"/>
  </r>
  <r>
    <x v="2"/>
    <x v="2"/>
    <n v="15500"/>
    <n v="9700"/>
    <n v="190"/>
    <n v="1100"/>
    <n v="7.0967741935483872E-2"/>
    <n v="4700"/>
    <n v="10800"/>
  </r>
  <r>
    <x v="3"/>
    <x v="2"/>
    <n v="16000"/>
    <n v="8500"/>
    <n v="200"/>
    <n v="1200"/>
    <n v="7.4999999999999997E-2"/>
    <n v="6300"/>
    <n v="9700"/>
  </r>
  <r>
    <x v="4"/>
    <x v="2"/>
    <n v="16000"/>
    <n v="8500"/>
    <n v="210"/>
    <n v="1200"/>
    <n v="7.4999999999999997E-2"/>
    <n v="6300"/>
    <n v="9700"/>
  </r>
  <r>
    <x v="5"/>
    <x v="2"/>
    <n v="17000"/>
    <n v="9200"/>
    <n v="220"/>
    <n v="1300"/>
    <n v="7.6470588235294124E-2"/>
    <n v="6500"/>
    <n v="10500"/>
  </r>
  <r>
    <x v="6"/>
    <x v="2"/>
    <n v="17500"/>
    <n v="10400"/>
    <n v="225"/>
    <n v="1300"/>
    <n v="7.4285714285714288E-2"/>
    <n v="5800"/>
    <n v="11700"/>
  </r>
  <r>
    <x v="7"/>
    <x v="2"/>
    <n v="18500"/>
    <n v="10300"/>
    <n v="230"/>
    <n v="1400"/>
    <n v="7.567567567567568E-2"/>
    <n v="6800"/>
    <n v="11700"/>
  </r>
  <r>
    <x v="8"/>
    <x v="2"/>
    <n v="18000"/>
    <n v="10700"/>
    <n v="240"/>
    <n v="1500"/>
    <n v="8.3333333333333329E-2"/>
    <n v="5800"/>
    <n v="12200"/>
  </r>
  <r>
    <x v="9"/>
    <x v="2"/>
    <n v="19500"/>
    <n v="9500"/>
    <n v="245"/>
    <n v="1500"/>
    <n v="7.6923076923076927E-2"/>
    <n v="8500"/>
    <n v="11000"/>
  </r>
  <r>
    <x v="10"/>
    <x v="2"/>
    <n v="20000"/>
    <n v="10000"/>
    <n v="250"/>
    <n v="1600"/>
    <n v="0.08"/>
    <n v="8400"/>
    <n v="11600"/>
  </r>
  <r>
    <x v="11"/>
    <x v="2"/>
    <n v="22000"/>
    <n v="10500"/>
    <n v="260"/>
    <n v="1700"/>
    <n v="7.7272727272727271E-2"/>
    <n v="9800"/>
    <n v="12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D3024-4DA1-446A-BF92-1523218F2FFE}" name="PivotTable10"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rowHeaderCaption="Monat">
  <location ref="A124:B137" firstHeaderRow="1" firstDataRow="1" firstDataCol="1"/>
  <pivotFields count="13">
    <pivotField axis="axisRow" showAll="0">
      <items count="13">
        <item x="0"/>
        <item x="3"/>
        <item x="2"/>
        <item x="5"/>
        <item x="7"/>
        <item x="4"/>
        <item x="1"/>
        <item x="6"/>
        <item x="8"/>
        <item x="10"/>
        <item x="9"/>
        <item x="11"/>
        <item t="default"/>
      </items>
    </pivotField>
    <pivotField showAll="0">
      <items count="4">
        <item x="0"/>
        <item x="1"/>
        <item x="2"/>
        <item t="default"/>
      </items>
    </pivotField>
    <pivotField numFmtId="44" showAll="0"/>
    <pivotField numFmtId="44" showAll="0"/>
    <pivotField showAll="0"/>
    <pivotField numFmtId="44" showAll="0"/>
    <pivotField dataField="1" numFmtId="10" showAll="0"/>
    <pivotField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Mittelwert von %-Anteil Marketing" fld="6" subtotal="average" baseField="0" baseItem="0" numFmtId="10"/>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F759F-5FAC-480F-B3C3-C7CBB6C668F5}" name="PivotTable1"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rowHeaderCaption="Jahr">
  <location ref="A1:C5" firstHeaderRow="0" firstDataRow="1" firstDataCol="1"/>
  <pivotFields count="13">
    <pivotField showAll="0">
      <items count="13">
        <item x="0"/>
        <item x="3"/>
        <item x="2"/>
        <item x="5"/>
        <item x="7"/>
        <item x="4"/>
        <item x="1"/>
        <item x="6"/>
        <item x="8"/>
        <item x="10"/>
        <item x="9"/>
        <item x="11"/>
        <item t="default"/>
      </items>
    </pivotField>
    <pivotField axis="axisRow" showAll="0">
      <items count="4">
        <item x="0"/>
        <item x="1"/>
        <item x="2"/>
        <item t="default"/>
      </items>
    </pivotField>
    <pivotField dataField="1" numFmtId="44" showAll="0"/>
    <pivotField numFmtId="44" showAll="0"/>
    <pivotField showAll="0"/>
    <pivotField numFmtId="44" showAll="0"/>
    <pivotField numFmtId="10" showAll="0"/>
    <pivotField numFmtId="44" showAll="0"/>
    <pivotField numFmtId="4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4">
    <i>
      <x/>
    </i>
    <i>
      <x v="1"/>
    </i>
    <i>
      <x v="2"/>
    </i>
    <i t="grand">
      <x/>
    </i>
  </rowItems>
  <colFields count="1">
    <field x="-2"/>
  </colFields>
  <colItems count="2">
    <i>
      <x/>
    </i>
    <i i="1">
      <x v="1"/>
    </i>
  </colItems>
  <dataFields count="2">
    <dataField name="Gesamtumsatz in €" fld="2" baseField="0" baseItem="0" numFmtId="44"/>
    <dataField name="Gesamtkosten in €" fld="12" baseField="0" baseItem="0" numFmtId="44"/>
  </dataFields>
  <formats count="1">
    <format dxfId="1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87430-6C23-47DD-97B1-B0E3F76846F3}" name="PivotTable8"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rowHeaderCaption="Jahr">
  <location ref="A40:B80" firstHeaderRow="1" firstDataRow="1" firstDataCol="1"/>
  <pivotFields count="13">
    <pivotField axis="axisRow" showAll="0">
      <items count="13">
        <item x="0"/>
        <item x="3"/>
        <item x="2"/>
        <item x="5"/>
        <item x="7"/>
        <item x="4"/>
        <item x="1"/>
        <item x="6"/>
        <item x="8"/>
        <item x="10"/>
        <item x="9"/>
        <item x="11"/>
        <item t="default"/>
      </items>
    </pivotField>
    <pivotField axis="axisRow" showAll="0">
      <items count="4">
        <item x="0"/>
        <item x="1"/>
        <item x="2"/>
        <item t="default"/>
      </items>
    </pivotField>
    <pivotField numFmtId="44" showAll="0"/>
    <pivotField numFmtId="44" showAll="0"/>
    <pivotField showAll="0"/>
    <pivotField numFmtId="44" showAll="0"/>
    <pivotField numFmtId="10" showAll="0"/>
    <pivotField dataField="1"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Ø Gewinn" fld="7" subtotal="average" baseField="1" baseItem="0" numFmtId="44"/>
  </dataFields>
  <formats count="1">
    <format dxfId="1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0E8BD-FB7D-4008-B2BE-B1E68F6D762F}" name="PivotTable7"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rowHeaderCaption="Monat">
  <location ref="A25:B38" firstHeaderRow="1" firstDataRow="1" firstDataCol="1"/>
  <pivotFields count="13">
    <pivotField axis="axisRow" showAll="0">
      <items count="13">
        <item x="0"/>
        <item x="3"/>
        <item x="2"/>
        <item x="5"/>
        <item x="7"/>
        <item x="4"/>
        <item x="1"/>
        <item x="6"/>
        <item x="8"/>
        <item x="10"/>
        <item x="9"/>
        <item x="11"/>
        <item t="default"/>
      </items>
    </pivotField>
    <pivotField showAll="0">
      <items count="4">
        <item x="0"/>
        <item x="1"/>
        <item x="2"/>
        <item t="default"/>
      </items>
    </pivotField>
    <pivotField numFmtId="44" showAll="0"/>
    <pivotField numFmtId="44" showAll="0"/>
    <pivotField showAll="0"/>
    <pivotField numFmtId="44" showAll="0"/>
    <pivotField numFmtId="10" showAll="0"/>
    <pivotField dataField="1"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me von Gewinn" fld="7" baseField="0" baseItem="0" numFmtId="44"/>
  </dataFields>
  <formats count="1">
    <format dxfId="16">
      <pivotArea outline="0" collapsedLevelsAreSubtotals="1" fieldPosition="0"/>
    </format>
  </formats>
  <chartFormats count="14">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7" format="4">
      <pivotArea type="data" outline="0" fieldPosition="0">
        <references count="2">
          <reference field="4294967294" count="1" selected="0">
            <x v="0"/>
          </reference>
          <reference field="0" count="1" selected="0">
            <x v="1"/>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3"/>
          </reference>
        </references>
      </pivotArea>
    </chartFormat>
    <chartFormat chart="7" format="7">
      <pivotArea type="data" outline="0" fieldPosition="0">
        <references count="2">
          <reference field="4294967294" count="1" selected="0">
            <x v="0"/>
          </reference>
          <reference field="0" count="1" selected="0">
            <x v="4"/>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6"/>
          </reference>
        </references>
      </pivotArea>
    </chartFormat>
    <chartFormat chart="7" format="10">
      <pivotArea type="data" outline="0" fieldPosition="0">
        <references count="2">
          <reference field="4294967294" count="1" selected="0">
            <x v="0"/>
          </reference>
          <reference field="0" count="1" selected="0">
            <x v="7"/>
          </reference>
        </references>
      </pivotArea>
    </chartFormat>
    <chartFormat chart="7" format="11">
      <pivotArea type="data" outline="0" fieldPosition="0">
        <references count="2">
          <reference field="4294967294" count="1" selected="0">
            <x v="0"/>
          </reference>
          <reference field="0" count="1" selected="0">
            <x v="8"/>
          </reference>
        </references>
      </pivotArea>
    </chartFormat>
    <chartFormat chart="7" format="12">
      <pivotArea type="data" outline="0" fieldPosition="0">
        <references count="2">
          <reference field="4294967294" count="1" selected="0">
            <x v="0"/>
          </reference>
          <reference field="0" count="1" selected="0">
            <x v="9"/>
          </reference>
        </references>
      </pivotArea>
    </chartFormat>
    <chartFormat chart="7" format="13">
      <pivotArea type="data" outline="0" fieldPosition="0">
        <references count="2">
          <reference field="4294967294" count="1" selected="0">
            <x v="0"/>
          </reference>
          <reference field="0" count="1" selected="0">
            <x v="10"/>
          </reference>
        </references>
      </pivotArea>
    </chartFormat>
    <chartFormat chart="7" format="14">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7EF49D-D27A-4CB8-9F55-1C42B1C1B01F}" name="PivotTable3"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rowHeaderCaption="Jahr">
  <location ref="A13:C17" firstHeaderRow="0" firstDataRow="1" firstDataCol="1"/>
  <pivotFields count="13">
    <pivotField showAll="0"/>
    <pivotField axis="axisRow" showAll="0">
      <items count="4">
        <item x="0"/>
        <item x="1"/>
        <item x="2"/>
        <item t="default"/>
      </items>
    </pivotField>
    <pivotField dataField="1" numFmtId="44" showAll="0"/>
    <pivotField numFmtId="44" showAll="0"/>
    <pivotField showAll="0"/>
    <pivotField numFmtId="44" showAll="0"/>
    <pivotField numFmtId="10" showAll="0"/>
    <pivotField numFmtId="44" showAll="0"/>
    <pivotField dataField="1"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Fields count="1">
    <field x="-2"/>
  </colFields>
  <colItems count="2">
    <i>
      <x/>
    </i>
    <i i="1">
      <x v="1"/>
    </i>
  </colItems>
  <dataFields count="2">
    <dataField name="Ø Umsatz in €" fld="2" subtotal="average" baseField="1" baseItem="0" numFmtId="44"/>
    <dataField name="Ø Gesamtkosten in €" fld="8" subtotal="average" baseField="1" baseItem="0"/>
  </dataFields>
  <formats count="1">
    <format dxfId="1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351B1A-14B5-4EE5-A320-233632D7E8A5}" name="PivotTable9"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rowHeaderCaption="Jahr/Monat">
  <location ref="A82:C122" firstHeaderRow="0" firstDataRow="1" firstDataCol="1"/>
  <pivotFields count="13">
    <pivotField axis="axisRow" showAll="0">
      <items count="13">
        <item x="0"/>
        <item x="3"/>
        <item x="2"/>
        <item x="5"/>
        <item x="7"/>
        <item x="4"/>
        <item x="1"/>
        <item x="6"/>
        <item x="8"/>
        <item x="10"/>
        <item x="9"/>
        <item x="11"/>
        <item t="default"/>
      </items>
    </pivotField>
    <pivotField axis="axisRow" showAll="0">
      <items count="4">
        <item x="0"/>
        <item x="1"/>
        <item x="2"/>
        <item t="default"/>
      </items>
    </pivotField>
    <pivotField dataField="1" numFmtId="44" showAll="0"/>
    <pivotField dataField="1" numFmtId="44" showAll="0"/>
    <pivotField showAll="0"/>
    <pivotField numFmtId="44" showAll="0"/>
    <pivotField numFmtId="10" showAll="0"/>
    <pivotField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2"/>
  </colFields>
  <colItems count="2">
    <i>
      <x/>
    </i>
    <i i="1">
      <x v="1"/>
    </i>
  </colItems>
  <dataFields count="2">
    <dataField name="Umsatz" fld="2" baseField="0" baseItem="0"/>
    <dataField name="Kosten" fld="3" baseField="0" baseItem="0"/>
  </dataFields>
  <formats count="1">
    <format dxfId="18">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4AB2DD-2ACC-4B09-8B0F-2DCC7385A9FD}" name="PivotTable4"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rowHeaderCaption="Jahr">
  <location ref="A19:B23" firstHeaderRow="1" firstDataRow="1" firstDataCol="1"/>
  <pivotFields count="13">
    <pivotField showAll="0">
      <items count="13">
        <item x="0"/>
        <item x="3"/>
        <item x="2"/>
        <item x="5"/>
        <item x="7"/>
        <item x="4"/>
        <item x="1"/>
        <item x="6"/>
        <item x="8"/>
        <item x="10"/>
        <item x="9"/>
        <item x="11"/>
        <item t="default"/>
      </items>
    </pivotField>
    <pivotField axis="axisRow" showAll="0">
      <items count="4">
        <item x="0"/>
        <item x="1"/>
        <item x="2"/>
        <item t="default"/>
      </items>
    </pivotField>
    <pivotField numFmtId="44" showAll="0"/>
    <pivotField numFmtId="44" showAll="0"/>
    <pivotField dataField="1" showAll="0"/>
    <pivotField numFmtId="44" showAll="0"/>
    <pivotField numFmtId="10" showAll="0"/>
    <pivotField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Ø Verkäufe" fld="4" subtotal="average" baseField="1" baseItem="0" numFmtId="1"/>
  </dataFields>
  <formats count="1">
    <format dxfId="19">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452DA3-9E26-4388-871D-A7D4BCA36B44}" name="PivotTable2"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rowHeaderCaption="Jahr">
  <location ref="A7:B11" firstHeaderRow="1" firstDataRow="1" firstDataCol="1"/>
  <pivotFields count="13">
    <pivotField showAll="0">
      <items count="13">
        <item x="0"/>
        <item x="3"/>
        <item x="2"/>
        <item x="5"/>
        <item x="7"/>
        <item x="4"/>
        <item x="1"/>
        <item x="6"/>
        <item x="8"/>
        <item x="10"/>
        <item x="9"/>
        <item x="11"/>
        <item t="default"/>
      </items>
    </pivotField>
    <pivotField axis="axisRow" showAll="0">
      <items count="4">
        <item x="0"/>
        <item x="1"/>
        <item x="2"/>
        <item t="default"/>
      </items>
    </pivotField>
    <pivotField numFmtId="44" showAll="0"/>
    <pivotField numFmtId="44" showAll="0"/>
    <pivotField dataField="1" showAll="0"/>
    <pivotField numFmtId="44" showAll="0"/>
    <pivotField numFmtId="10" showAll="0"/>
    <pivotField numFmtId="44" showAll="0"/>
    <pivotField numFmtId="4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Summe von Anzahl Verkäufe" fld="4"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F0437E-E565-4516-A4CF-CDC77E99EEB4}" name="PivotTable11"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rowHeaderCaption="Jahr">
  <location ref="A140:B144" firstHeaderRow="1" firstDataRow="1" firstDataCol="1"/>
  <pivotFields count="13">
    <pivotField showAll="0">
      <items count="13">
        <item x="0"/>
        <item x="3"/>
        <item x="2"/>
        <item x="5"/>
        <item x="7"/>
        <item x="4"/>
        <item x="1"/>
        <item x="6"/>
        <item x="8"/>
        <item x="10"/>
        <item x="9"/>
        <item x="11"/>
        <item t="default"/>
      </items>
    </pivotField>
    <pivotField axis="axisRow" showAll="0">
      <items count="4">
        <item x="0"/>
        <item x="1"/>
        <item x="2"/>
        <item t="default"/>
      </items>
    </pivotField>
    <pivotField numFmtId="44" showAll="0"/>
    <pivotField numFmtId="44" showAll="0"/>
    <pivotField showAll="0"/>
    <pivotField numFmtId="44" showAll="0"/>
    <pivotField numFmtId="10" showAll="0"/>
    <pivotField numFmtId="44" showAll="0"/>
    <pivotField numFmtId="4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Marketingeffizienz in %" fld="11" baseField="0" baseItem="0" numFmtId="10"/>
  </dataFields>
  <formats count="1">
    <format dxfId="20">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2297B2CE-6D05-474E-9C10-89AA2E9AE7E2}" autoFormatId="16" applyNumberFormats="0" applyBorderFormats="0" applyFontFormats="0" applyPatternFormats="0" applyAlignmentFormats="0" applyWidthHeightFormats="0">
  <queryTableRefresh nextId="9" unboundColumnsRight="2">
    <queryTableFields count="8">
      <queryTableField id="1" name="Monat" tableColumnId="1"/>
      <queryTableField id="2" name="Jahr" tableColumnId="2"/>
      <queryTableField id="3" name="Umsatz (EUR)" tableColumnId="3"/>
      <queryTableField id="4" name="Kosten (EUR)" tableColumnId="4"/>
      <queryTableField id="5" name="Anzahl Verkäufe" tableColumnId="5"/>
      <queryTableField id="6" name="Marketingkosten (EUR)"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 xr10:uid="{921538B0-EE55-4D53-8E6C-29CE63F9ACD3}" sourceName="Monat">
  <data>
    <tabular pivotCacheId="434115397">
      <items count="12">
        <i x="0" s="1"/>
        <i x="3" s="1"/>
        <i x="2" s="1"/>
        <i x="5" s="1"/>
        <i x="7" s="1"/>
        <i x="4" s="1"/>
        <i x="1" s="1"/>
        <i x="6" s="1"/>
        <i x="8" s="1"/>
        <i x="10" s="1"/>
        <i x="9"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1" xr10:uid="{45FB1226-5CE0-4D19-ADAB-7F214EBB2232}" sourceName="Monat">
  <pivotTables>
    <pivotTable tabId="3" name="PivotTable2"/>
    <pivotTable tabId="3" name="PivotTable1"/>
    <pivotTable tabId="3" name="PivotTable10"/>
    <pivotTable tabId="3" name="PivotTable11"/>
    <pivotTable tabId="3" name="PivotTable4"/>
    <pivotTable tabId="3" name="PivotTable7"/>
    <pivotTable tabId="3" name="PivotTable8"/>
    <pivotTable tabId="3" name="PivotTable9"/>
  </pivotTables>
  <data>
    <tabular pivotCacheId="434115397">
      <items count="12">
        <i x="0" s="1"/>
        <i x="3" s="1"/>
        <i x="2" s="1"/>
        <i x="5" s="1"/>
        <i x="7" s="1"/>
        <i x="4" s="1"/>
        <i x="1" s="1"/>
        <i x="6" s="1"/>
        <i x="8" s="1"/>
        <i x="10"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1" xr10:uid="{331BB508-45A0-480E-939D-EE250251E2E8}" sourceName="Jahr">
  <pivotTables>
    <pivotTable tabId="3" name="PivotTable2"/>
    <pivotTable tabId="3" name="PivotTable1"/>
    <pivotTable tabId="3" name="PivotTable10"/>
    <pivotTable tabId="3" name="PivotTable11"/>
    <pivotTable tabId="3" name="PivotTable4"/>
    <pivotTable tabId="3" name="PivotTable7"/>
    <pivotTable tabId="3" name="PivotTable8"/>
    <pivotTable tabId="3" name="PivotTable9"/>
  </pivotTables>
  <data>
    <tabular pivotCacheId="43411539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 1" xr10:uid="{BA326689-9D79-4C7B-997C-F73E2ACFD119}" cache="Datenschnitt_Monat1" caption="Monat" columnCount="3" rowHeight="257175"/>
  <slicer name="Jahr 1" xr10:uid="{FE9CCCFB-AF7A-4490-BBB9-0E5AC649C45E}" cache="Datenschnitt_Jahr1" caption="Jah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 xr10:uid="{8CFD5F70-0D58-4FA5-867C-085DA8EAB75E}" cache="Datenschnitt_Monat" caption="Monat" columnCount="3" rowHeight="257175"/>
  <slicer name="Jahr" xr10:uid="{4F8B6260-FFF3-481A-A824-B679CC017F68}" cache="Datenschnitt_Jahr1" caption="Jah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5AF80-6091-4ABA-A250-A23ACAAB3E2E}" name="umsaetze" displayName="umsaetze" ref="A1:H41" tableType="queryTable" totalsRowShown="0">
  <autoFilter ref="A1:H41" xr:uid="{1255AF80-6091-4ABA-A250-A23ACAAB3E2E}"/>
  <sortState xmlns:xlrd2="http://schemas.microsoft.com/office/spreadsheetml/2017/richdata2" ref="A2:H41">
    <sortCondition ref="E1:E41"/>
  </sortState>
  <tableColumns count="8">
    <tableColumn id="1" xr3:uid="{5268AA02-01E1-48C5-A9DE-D4944BB6A135}" uniqueName="1" name="Monat" queryTableFieldId="1" dataDxfId="30"/>
    <tableColumn id="2" xr3:uid="{8333F669-9AE4-4F72-8687-3F0D8647D0AA}" uniqueName="2" name="Jahr" queryTableFieldId="2"/>
    <tableColumn id="3" xr3:uid="{C540AC02-89C5-4A00-B729-B9163DF06317}" uniqueName="3" name="Umsatz (EUR)" queryTableFieldId="3" dataDxfId="4" dataCellStyle="Währung"/>
    <tableColumn id="4" xr3:uid="{686FC7CF-FA2F-49F3-89C4-EE110F4DC295}" uniqueName="4" name="Kosten (EUR)" queryTableFieldId="4" dataDxfId="3" dataCellStyle="Währung"/>
    <tableColumn id="5" xr3:uid="{513A7F7F-3A8E-40DA-A19C-4EF7A33CCF39}" uniqueName="5" name="Anzahl Verkäufe" queryTableFieldId="5"/>
    <tableColumn id="6" xr3:uid="{38ACECCE-988C-4811-8F8C-245E29497255}" uniqueName="6" name="Marketingkosten (EUR)" queryTableFieldId="6" dataDxfId="2" dataCellStyle="Währung"/>
    <tableColumn id="7" xr3:uid="{D15752C5-2A1D-4DA9-AC18-0FD3A7EFC473}" uniqueName="7" name="Gewinn" queryTableFieldId="7" dataDxfId="1" dataCellStyle="Währung">
      <calculatedColumnFormula>umsaetze[[#This Row],[Umsatz (EUR)]]-umsaetze[[#This Row],[Kosten (EUR)]]</calculatedColumnFormula>
    </tableColumn>
    <tableColumn id="8" xr3:uid="{F706BAD0-527A-4070-B657-5E7482711FDE}" uniqueName="8" name="Ges.kosten" queryTableFieldId="8" dataDxfId="0" dataCellStyle="Währung">
      <calculatedColumnFormula>D2+F2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4AAC84-8B59-4B3C-AAE9-B4B9B246007C}" name="Tabelle3" displayName="Tabelle3" ref="A1:I39" totalsRowShown="0" headerRowDxfId="29" tableBorderDxfId="28">
  <autoFilter ref="A1:I39" xr:uid="{DE4AAC84-8B59-4B3C-AAE9-B4B9B246007C}"/>
  <sortState xmlns:xlrd2="http://schemas.microsoft.com/office/spreadsheetml/2017/richdata2" ref="A2:H39">
    <sortCondition ref="B1:B39"/>
  </sortState>
  <tableColumns count="9">
    <tableColumn id="1" xr3:uid="{1322CA59-11F7-41F3-BAE5-056DFB8CAB53}" name="Monat" dataDxfId="27"/>
    <tableColumn id="2" xr3:uid="{D0AFE0F3-80E8-466C-B691-FBF1E9B1B170}" name="Jahr" dataDxfId="26"/>
    <tableColumn id="3" xr3:uid="{4969263F-5B31-4EF4-970A-4DA13F724DBA}" name="Umsatz (EUR)" dataDxfId="25" dataCellStyle="Währung"/>
    <tableColumn id="4" xr3:uid="{9091CB97-2942-4360-A17A-8AA2F6B56E03}" name="Kosten (EUR)"/>
    <tableColumn id="5" xr3:uid="{4AA1B414-C1FA-4A70-B208-2CCC1AEAED20}" name="Anzahl Verkäufe"/>
    <tableColumn id="6" xr3:uid="{BB504E9A-A13B-4A96-9D1C-D457B187F24C}" name="Marketingkosten (EUR)" dataDxfId="24" dataCellStyle="Währung"/>
    <tableColumn id="8" xr3:uid="{04BE32BA-35C3-4CC6-88D7-0370CF155F83}" name="%-Anteil Marketing" dataDxfId="23" dataCellStyle="Währung">
      <calculatedColumnFormula>(F2/C2)</calculatedColumnFormula>
    </tableColumn>
    <tableColumn id="7" xr3:uid="{34F79E4D-89E3-4EA2-B69C-698FABC83FBA}" name="Gewinn" dataDxfId="22">
      <calculatedColumnFormula>C2-D2-F2</calculatedColumnFormula>
    </tableColumn>
    <tableColumn id="9" xr3:uid="{1F79FD0B-F601-4DE2-9F8C-B593550F0463}" name="Gesamtkosten" dataDxfId="21">
      <calculatedColumnFormula>D2+F2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9185A-5889-410A-B539-9600DA445CAB}">
  <dimension ref="I1:P3"/>
  <sheetViews>
    <sheetView tabSelected="1" zoomScaleNormal="100" workbookViewId="0">
      <selection activeCell="C23" sqref="C23"/>
    </sheetView>
  </sheetViews>
  <sheetFormatPr baseColWidth="10" defaultRowHeight="15" x14ac:dyDescent="0.25"/>
  <cols>
    <col min="1" max="16384" width="11.42578125" style="20"/>
  </cols>
  <sheetData>
    <row r="1" spans="9:16" x14ac:dyDescent="0.25">
      <c r="I1" s="19"/>
      <c r="J1" s="19"/>
      <c r="K1" s="19"/>
      <c r="L1" s="19"/>
      <c r="M1" s="19"/>
      <c r="N1" s="19"/>
      <c r="O1" s="19"/>
      <c r="P1" s="19"/>
    </row>
    <row r="2" spans="9:16" x14ac:dyDescent="0.25">
      <c r="I2" s="19"/>
      <c r="J2" s="19"/>
      <c r="K2" s="19"/>
      <c r="L2" s="19"/>
      <c r="M2" s="19"/>
      <c r="N2" s="19"/>
      <c r="O2" s="19"/>
      <c r="P2" s="19"/>
    </row>
    <row r="3" spans="9:16" x14ac:dyDescent="0.25">
      <c r="I3" s="19"/>
      <c r="J3" s="19"/>
      <c r="K3" s="19"/>
      <c r="L3" s="19"/>
      <c r="M3" s="19"/>
      <c r="N3" s="19"/>
      <c r="O3" s="19"/>
      <c r="P3" s="19"/>
    </row>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9BF69-469F-4BC8-8C6F-4E939828F79A}">
  <dimension ref="A1:M41"/>
  <sheetViews>
    <sheetView workbookViewId="0">
      <selection activeCell="I8" sqref="I8"/>
    </sheetView>
  </sheetViews>
  <sheetFormatPr baseColWidth="10" defaultRowHeight="15" x14ac:dyDescent="0.25"/>
  <cols>
    <col min="1" max="1" width="10.28515625" bestFit="1" customWidth="1"/>
    <col min="2" max="2" width="6.85546875" bestFit="1" customWidth="1"/>
    <col min="3" max="3" width="15.42578125" bestFit="1" customWidth="1"/>
    <col min="4" max="4" width="15.140625" bestFit="1" customWidth="1"/>
    <col min="5" max="5" width="17.5703125" bestFit="1" customWidth="1"/>
    <col min="6" max="6" width="24.140625" bestFit="1" customWidth="1"/>
    <col min="7" max="7" width="12" bestFit="1" customWidth="1"/>
    <col min="8" max="8" width="13.5703125" bestFit="1" customWidth="1"/>
    <col min="10" max="10" width="17.28515625" customWidth="1"/>
  </cols>
  <sheetData>
    <row r="1" spans="1:13" x14ac:dyDescent="0.25">
      <c r="A1" t="s">
        <v>0</v>
      </c>
      <c r="B1" t="s">
        <v>1</v>
      </c>
      <c r="C1" t="s">
        <v>2</v>
      </c>
      <c r="D1" t="s">
        <v>3</v>
      </c>
      <c r="E1" t="s">
        <v>4</v>
      </c>
      <c r="F1" t="s">
        <v>5</v>
      </c>
      <c r="G1" t="s">
        <v>29</v>
      </c>
      <c r="H1" t="s">
        <v>40</v>
      </c>
      <c r="J1" t="s">
        <v>18</v>
      </c>
    </row>
    <row r="2" spans="1:13" x14ac:dyDescent="0.25">
      <c r="A2" t="s">
        <v>10</v>
      </c>
      <c r="B2">
        <v>2022</v>
      </c>
      <c r="C2" s="2">
        <v>12000</v>
      </c>
      <c r="D2" s="2">
        <v>8000</v>
      </c>
      <c r="E2">
        <v>150</v>
      </c>
      <c r="F2" s="2">
        <v>1000</v>
      </c>
      <c r="G2" s="2">
        <f>umsaetze[[#This Row],[Umsatz (EUR)]]-umsaetze[[#This Row],[Kosten (EUR)]]</f>
        <v>4000</v>
      </c>
      <c r="H2" s="2">
        <f>D2+F2</f>
        <v>9000</v>
      </c>
      <c r="J2" t="s">
        <v>22</v>
      </c>
    </row>
    <row r="3" spans="1:13" x14ac:dyDescent="0.25">
      <c r="A3" t="s">
        <v>11</v>
      </c>
      <c r="B3">
        <v>2022</v>
      </c>
      <c r="C3" s="2">
        <v>13000</v>
      </c>
      <c r="D3" s="2">
        <v>8000</v>
      </c>
      <c r="E3">
        <v>160</v>
      </c>
      <c r="F3" s="2">
        <v>1100</v>
      </c>
      <c r="G3" s="2">
        <f>umsaetze[[#This Row],[Umsatz (EUR)]]-umsaetze[[#This Row],[Kosten (EUR)]]</f>
        <v>5000</v>
      </c>
      <c r="H3" s="2">
        <f>D3+F3</f>
        <v>9100</v>
      </c>
      <c r="J3" t="s">
        <v>21</v>
      </c>
    </row>
    <row r="4" spans="1:13" x14ac:dyDescent="0.25">
      <c r="A4" t="s">
        <v>10</v>
      </c>
      <c r="B4">
        <v>2023</v>
      </c>
      <c r="C4" s="2">
        <v>13000</v>
      </c>
      <c r="D4" s="2">
        <v>8500</v>
      </c>
      <c r="E4">
        <v>160</v>
      </c>
      <c r="F4" s="2">
        <v>1000</v>
      </c>
      <c r="G4" s="2">
        <f>umsaetze[[#This Row],[Umsatz (EUR)]]-umsaetze[[#This Row],[Kosten (EUR)]]</f>
        <v>4500</v>
      </c>
      <c r="H4" s="2">
        <f>D4+F4</f>
        <v>9500</v>
      </c>
      <c r="J4" t="s">
        <v>24</v>
      </c>
    </row>
    <row r="5" spans="1:13" x14ac:dyDescent="0.25">
      <c r="A5" t="s">
        <v>14</v>
      </c>
      <c r="B5">
        <v>2022</v>
      </c>
      <c r="C5" s="2">
        <v>13500</v>
      </c>
      <c r="D5" s="2">
        <v>9000</v>
      </c>
      <c r="E5">
        <v>170</v>
      </c>
      <c r="F5" s="2">
        <v>1100</v>
      </c>
      <c r="G5" s="2">
        <f>umsaetze[[#This Row],[Umsatz (EUR)]]-umsaetze[[#This Row],[Kosten (EUR)]]</f>
        <v>4500</v>
      </c>
      <c r="H5" s="2">
        <f>D5+F5</f>
        <v>10100</v>
      </c>
    </row>
    <row r="6" spans="1:13" x14ac:dyDescent="0.25">
      <c r="A6" t="s">
        <v>11</v>
      </c>
      <c r="B6">
        <v>2023</v>
      </c>
      <c r="C6" s="2">
        <v>14000</v>
      </c>
      <c r="D6" s="2">
        <v>8100</v>
      </c>
      <c r="E6">
        <v>170</v>
      </c>
      <c r="F6" s="2">
        <v>1100</v>
      </c>
      <c r="G6" s="2">
        <f>umsaetze[[#This Row],[Umsatz (EUR)]]-umsaetze[[#This Row],[Kosten (EUR)]]</f>
        <v>5900</v>
      </c>
      <c r="H6" s="2">
        <f>D6+F6</f>
        <v>9200</v>
      </c>
      <c r="J6" t="s">
        <v>19</v>
      </c>
      <c r="K6" t="s">
        <v>20</v>
      </c>
      <c r="M6" t="s">
        <v>23</v>
      </c>
    </row>
    <row r="7" spans="1:13" x14ac:dyDescent="0.25">
      <c r="A7" t="s">
        <v>10</v>
      </c>
      <c r="B7">
        <v>2024</v>
      </c>
      <c r="C7" s="2">
        <v>14000</v>
      </c>
      <c r="D7" s="2">
        <v>9000</v>
      </c>
      <c r="E7">
        <v>170</v>
      </c>
      <c r="F7" s="2">
        <v>1000</v>
      </c>
      <c r="G7" s="2">
        <f>umsaetze[[#This Row],[Umsatz (EUR)]]-umsaetze[[#This Row],[Kosten (EUR)]]</f>
        <v>5000</v>
      </c>
      <c r="H7" s="2">
        <f>D7+F7</f>
        <v>10000</v>
      </c>
      <c r="J7" s="2">
        <f>AVERAGE(umsaetze[Kosten (EUR)])</f>
        <v>8766.6666666666661</v>
      </c>
      <c r="K7" s="2">
        <f>AVERAGE(F2:F40)</f>
        <v>1335.8974358974358</v>
      </c>
      <c r="M7">
        <f>AVERAGEIF(A:A, "August", E:E)</f>
        <v>215</v>
      </c>
    </row>
    <row r="8" spans="1:13" x14ac:dyDescent="0.25">
      <c r="A8" t="s">
        <v>9</v>
      </c>
      <c r="B8">
        <v>2022</v>
      </c>
      <c r="C8" s="2">
        <v>14000</v>
      </c>
      <c r="D8" s="2">
        <v>7500</v>
      </c>
      <c r="E8">
        <v>180</v>
      </c>
      <c r="F8" s="2">
        <v>1200</v>
      </c>
      <c r="G8" s="2">
        <f>umsaetze[[#This Row],[Umsatz (EUR)]]-umsaetze[[#This Row],[Kosten (EUR)]]</f>
        <v>6500</v>
      </c>
      <c r="H8" s="2">
        <f>D8+F8</f>
        <v>8700</v>
      </c>
      <c r="M8" t="s">
        <v>25</v>
      </c>
    </row>
    <row r="9" spans="1:13" x14ac:dyDescent="0.25">
      <c r="A9" t="s">
        <v>14</v>
      </c>
      <c r="B9">
        <v>2023</v>
      </c>
      <c r="C9" s="2">
        <v>14500</v>
      </c>
      <c r="D9" s="2">
        <v>9300</v>
      </c>
      <c r="E9">
        <v>180</v>
      </c>
      <c r="F9" s="2">
        <v>1100</v>
      </c>
      <c r="G9" s="2">
        <f>umsaetze[[#This Row],[Umsatz (EUR)]]-umsaetze[[#This Row],[Kosten (EUR)]]</f>
        <v>5200</v>
      </c>
      <c r="H9" s="2">
        <f>D9+F9</f>
        <v>10400</v>
      </c>
      <c r="M9">
        <f>AVERAGEIF(A:A, "Dezember",E:E)</f>
        <v>252.5</v>
      </c>
    </row>
    <row r="10" spans="1:13" x14ac:dyDescent="0.25">
      <c r="A10" t="s">
        <v>11</v>
      </c>
      <c r="B10">
        <v>2024</v>
      </c>
      <c r="C10" s="2">
        <v>15000</v>
      </c>
      <c r="D10" s="2">
        <v>8300</v>
      </c>
      <c r="E10">
        <v>180</v>
      </c>
      <c r="F10" s="2">
        <v>1100</v>
      </c>
      <c r="G10" s="2">
        <f>umsaetze[[#This Row],[Umsatz (EUR)]]-umsaetze[[#This Row],[Kosten (EUR)]]</f>
        <v>6700</v>
      </c>
      <c r="H10" s="2">
        <f>D10+F10</f>
        <v>9400</v>
      </c>
    </row>
    <row r="11" spans="1:13" x14ac:dyDescent="0.25">
      <c r="A11" t="s">
        <v>12</v>
      </c>
      <c r="B11">
        <v>2022</v>
      </c>
      <c r="C11" s="2">
        <v>14000</v>
      </c>
      <c r="D11" s="2">
        <v>8200</v>
      </c>
      <c r="E11">
        <v>190</v>
      </c>
      <c r="F11" s="2">
        <v>1200</v>
      </c>
      <c r="G11" s="2">
        <f>umsaetze[[#This Row],[Umsatz (EUR)]]-umsaetze[[#This Row],[Kosten (EUR)]]</f>
        <v>5800</v>
      </c>
      <c r="H11" s="2">
        <f>D11+F11</f>
        <v>9400</v>
      </c>
    </row>
    <row r="12" spans="1:13" x14ac:dyDescent="0.25">
      <c r="A12" t="s">
        <v>9</v>
      </c>
      <c r="B12">
        <v>2023</v>
      </c>
      <c r="C12" s="2">
        <v>15000</v>
      </c>
      <c r="D12" s="2">
        <v>8000</v>
      </c>
      <c r="E12">
        <v>190</v>
      </c>
      <c r="F12" s="2">
        <v>1200</v>
      </c>
      <c r="G12" s="2">
        <f>umsaetze[[#This Row],[Umsatz (EUR)]]-umsaetze[[#This Row],[Kosten (EUR)]]</f>
        <v>7000</v>
      </c>
      <c r="H12" s="2">
        <f>D12+F12</f>
        <v>9200</v>
      </c>
    </row>
    <row r="13" spans="1:13" x14ac:dyDescent="0.25">
      <c r="A13" t="s">
        <v>14</v>
      </c>
      <c r="B13">
        <v>2024</v>
      </c>
      <c r="C13" s="2">
        <v>15500</v>
      </c>
      <c r="D13" s="2">
        <v>9700</v>
      </c>
      <c r="E13">
        <v>190</v>
      </c>
      <c r="F13" s="2">
        <v>1100</v>
      </c>
      <c r="G13" s="2">
        <f>umsaetze[[#This Row],[Umsatz (EUR)]]-umsaetze[[#This Row],[Kosten (EUR)]]</f>
        <v>5800</v>
      </c>
      <c r="H13" s="2">
        <f>D13+F13</f>
        <v>10800</v>
      </c>
    </row>
    <row r="14" spans="1:13" x14ac:dyDescent="0.25">
      <c r="A14" t="s">
        <v>6</v>
      </c>
      <c r="B14">
        <v>2022</v>
      </c>
      <c r="C14" s="2">
        <v>15000</v>
      </c>
      <c r="D14" s="2">
        <v>8500</v>
      </c>
      <c r="E14">
        <v>200</v>
      </c>
      <c r="F14" s="2">
        <v>1300</v>
      </c>
      <c r="G14" s="2">
        <f>umsaetze[[#This Row],[Umsatz (EUR)]]-umsaetze[[#This Row],[Kosten (EUR)]]</f>
        <v>6500</v>
      </c>
      <c r="H14" s="2">
        <f>D14+F14</f>
        <v>9800</v>
      </c>
    </row>
    <row r="15" spans="1:13" x14ac:dyDescent="0.25">
      <c r="A15" t="s">
        <v>12</v>
      </c>
      <c r="B15">
        <v>2023</v>
      </c>
      <c r="C15" s="2">
        <v>15000</v>
      </c>
      <c r="D15" s="2">
        <v>8300</v>
      </c>
      <c r="E15">
        <v>200</v>
      </c>
      <c r="F15" s="2">
        <v>1200</v>
      </c>
      <c r="G15" s="2">
        <f>umsaetze[[#This Row],[Umsatz (EUR)]]-umsaetze[[#This Row],[Kosten (EUR)]]</f>
        <v>6700</v>
      </c>
      <c r="H15" s="2">
        <f>D15+F15</f>
        <v>9500</v>
      </c>
    </row>
    <row r="16" spans="1:13" x14ac:dyDescent="0.25">
      <c r="A16" t="s">
        <v>9</v>
      </c>
      <c r="B16">
        <v>2024</v>
      </c>
      <c r="C16" s="2">
        <v>16000</v>
      </c>
      <c r="D16" s="2">
        <v>8500</v>
      </c>
      <c r="E16">
        <v>200</v>
      </c>
      <c r="F16" s="2">
        <v>1200</v>
      </c>
      <c r="G16" s="2">
        <f>umsaetze[[#This Row],[Umsatz (EUR)]]-umsaetze[[#This Row],[Kosten (EUR)]]</f>
        <v>7500</v>
      </c>
      <c r="H16" s="2">
        <f>D16+F16</f>
        <v>9700</v>
      </c>
    </row>
    <row r="17" spans="1:8" x14ac:dyDescent="0.25">
      <c r="A17" t="s">
        <v>7</v>
      </c>
      <c r="B17">
        <v>2022</v>
      </c>
      <c r="C17" s="2">
        <v>15500</v>
      </c>
      <c r="D17" s="2">
        <v>9800</v>
      </c>
      <c r="E17">
        <v>205</v>
      </c>
      <c r="F17" s="2">
        <v>1300</v>
      </c>
      <c r="G17" s="2">
        <f>umsaetze[[#This Row],[Umsatz (EUR)]]-umsaetze[[#This Row],[Kosten (EUR)]]</f>
        <v>5700</v>
      </c>
      <c r="H17" s="2">
        <f>D17+F17</f>
        <v>11100</v>
      </c>
    </row>
    <row r="18" spans="1:8" x14ac:dyDescent="0.25">
      <c r="A18" t="s">
        <v>13</v>
      </c>
      <c r="B18">
        <v>2022</v>
      </c>
      <c r="C18" s="2">
        <v>16500</v>
      </c>
      <c r="D18" s="2">
        <v>9500</v>
      </c>
      <c r="E18">
        <v>210</v>
      </c>
      <c r="F18" s="2">
        <v>1400</v>
      </c>
      <c r="G18" s="2">
        <f>umsaetze[[#This Row],[Umsatz (EUR)]]-umsaetze[[#This Row],[Kosten (EUR)]]</f>
        <v>7000</v>
      </c>
      <c r="H18" s="2">
        <f>D18+F18</f>
        <v>10900</v>
      </c>
    </row>
    <row r="19" spans="1:8" x14ac:dyDescent="0.25">
      <c r="A19" t="s">
        <v>6</v>
      </c>
      <c r="B19">
        <v>2023</v>
      </c>
      <c r="C19" s="2">
        <v>16000</v>
      </c>
      <c r="D19" s="2">
        <v>8700</v>
      </c>
      <c r="E19">
        <v>210</v>
      </c>
      <c r="F19" s="2">
        <v>1300</v>
      </c>
      <c r="G19" s="2">
        <f>umsaetze[[#This Row],[Umsatz (EUR)]]-umsaetze[[#This Row],[Kosten (EUR)]]</f>
        <v>7300</v>
      </c>
      <c r="H19" s="2">
        <f>D19+F19</f>
        <v>10000</v>
      </c>
    </row>
    <row r="20" spans="1:8" x14ac:dyDescent="0.25">
      <c r="A20" t="s">
        <v>12</v>
      </c>
      <c r="B20">
        <v>2024</v>
      </c>
      <c r="C20" s="2">
        <v>16000</v>
      </c>
      <c r="D20" s="2">
        <v>8500</v>
      </c>
      <c r="E20">
        <v>210</v>
      </c>
      <c r="F20" s="2">
        <v>1200</v>
      </c>
      <c r="G20" s="2">
        <f>umsaetze[[#This Row],[Umsatz (EUR)]]-umsaetze[[#This Row],[Kosten (EUR)]]</f>
        <v>7500</v>
      </c>
      <c r="H20" s="2">
        <f>D20+F20</f>
        <v>9700</v>
      </c>
    </row>
    <row r="21" spans="1:8" x14ac:dyDescent="0.25">
      <c r="A21" t="s">
        <v>7</v>
      </c>
      <c r="B21">
        <v>2023</v>
      </c>
      <c r="C21" s="2">
        <v>16500</v>
      </c>
      <c r="D21" s="2">
        <v>10200</v>
      </c>
      <c r="E21">
        <v>215</v>
      </c>
      <c r="F21" s="2">
        <v>1300</v>
      </c>
      <c r="G21" s="2">
        <f>umsaetze[[#This Row],[Umsatz (EUR)]]-umsaetze[[#This Row],[Kosten (EUR)]]</f>
        <v>6300</v>
      </c>
      <c r="H21" s="2">
        <f>D21+F21</f>
        <v>11500</v>
      </c>
    </row>
    <row r="22" spans="1:8" x14ac:dyDescent="0.25">
      <c r="A22" t="s">
        <v>17</v>
      </c>
      <c r="B22">
        <v>2022</v>
      </c>
      <c r="C22" s="2">
        <v>16000</v>
      </c>
      <c r="D22" s="3">
        <v>10000</v>
      </c>
      <c r="E22">
        <v>220</v>
      </c>
      <c r="F22" s="2">
        <v>1500</v>
      </c>
      <c r="G22" s="2">
        <f>umsaetze[[#This Row],[Umsatz (EUR)]]-umsaetze[[#This Row],[Kosten (EUR)]]</f>
        <v>6000</v>
      </c>
      <c r="H22" s="2">
        <f>D22+F22</f>
        <v>11500</v>
      </c>
    </row>
    <row r="23" spans="1:8" x14ac:dyDescent="0.25">
      <c r="A23" t="s">
        <v>13</v>
      </c>
      <c r="B23">
        <v>2023</v>
      </c>
      <c r="C23" s="2">
        <v>17500</v>
      </c>
      <c r="D23" s="2">
        <v>9800</v>
      </c>
      <c r="E23">
        <v>220</v>
      </c>
      <c r="F23" s="2">
        <v>1400</v>
      </c>
      <c r="G23" s="2">
        <f>umsaetze[[#This Row],[Umsatz (EUR)]]-umsaetze[[#This Row],[Kosten (EUR)]]</f>
        <v>7700</v>
      </c>
      <c r="H23" s="2">
        <f>D23+F23</f>
        <v>11200</v>
      </c>
    </row>
    <row r="24" spans="1:8" x14ac:dyDescent="0.25">
      <c r="A24" t="s">
        <v>13</v>
      </c>
      <c r="B24">
        <v>2023</v>
      </c>
      <c r="C24" s="2">
        <v>17500</v>
      </c>
      <c r="D24" s="2">
        <v>-9800</v>
      </c>
      <c r="E24">
        <v>220</v>
      </c>
      <c r="F24" s="2">
        <v>1400</v>
      </c>
      <c r="G24" s="2">
        <f>umsaetze[[#This Row],[Umsatz (EUR)]]-umsaetze[[#This Row],[Kosten (EUR)]]</f>
        <v>27300</v>
      </c>
      <c r="H24" s="2">
        <f>D24+F24</f>
        <v>-8400</v>
      </c>
    </row>
    <row r="25" spans="1:8" x14ac:dyDescent="0.25">
      <c r="A25" t="s">
        <v>6</v>
      </c>
      <c r="B25">
        <v>2024</v>
      </c>
      <c r="C25" s="2">
        <v>17000</v>
      </c>
      <c r="D25" s="2">
        <v>9200</v>
      </c>
      <c r="E25">
        <v>220</v>
      </c>
      <c r="F25" s="2">
        <v>1300</v>
      </c>
      <c r="G25" s="2">
        <f>umsaetze[[#This Row],[Umsatz (EUR)]]-umsaetze[[#This Row],[Kosten (EUR)]]</f>
        <v>7800</v>
      </c>
      <c r="H25" s="2">
        <f>D25+F25</f>
        <v>10500</v>
      </c>
    </row>
    <row r="26" spans="1:8" x14ac:dyDescent="0.25">
      <c r="A26" t="s">
        <v>15</v>
      </c>
      <c r="B26">
        <v>2022</v>
      </c>
      <c r="C26" s="2">
        <v>17500</v>
      </c>
      <c r="D26" s="2">
        <v>8700</v>
      </c>
      <c r="E26">
        <v>225</v>
      </c>
      <c r="F26" s="2">
        <v>1500</v>
      </c>
      <c r="G26" s="2">
        <f>umsaetze[[#This Row],[Umsatz (EUR)]]-umsaetze[[#This Row],[Kosten (EUR)]]</f>
        <v>8800</v>
      </c>
      <c r="H26" s="2">
        <f>D26+F26</f>
        <v>10200</v>
      </c>
    </row>
    <row r="27" spans="1:8" x14ac:dyDescent="0.25">
      <c r="A27" t="s">
        <v>7</v>
      </c>
      <c r="B27">
        <v>2024</v>
      </c>
      <c r="C27" s="2">
        <v>17500</v>
      </c>
      <c r="D27" s="2">
        <v>10400</v>
      </c>
      <c r="E27">
        <v>225</v>
      </c>
      <c r="F27" s="2">
        <v>1300</v>
      </c>
      <c r="G27" s="2">
        <f>umsaetze[[#This Row],[Umsatz (EUR)]]-umsaetze[[#This Row],[Kosten (EUR)]]</f>
        <v>7100</v>
      </c>
      <c r="H27" s="2">
        <f>D27+F27</f>
        <v>11700</v>
      </c>
    </row>
    <row r="28" spans="1:8" x14ac:dyDescent="0.25">
      <c r="A28" t="s">
        <v>16</v>
      </c>
      <c r="B28">
        <v>2022</v>
      </c>
      <c r="C28" s="2">
        <v>18000</v>
      </c>
      <c r="D28" s="2">
        <v>9200</v>
      </c>
      <c r="E28">
        <v>230</v>
      </c>
      <c r="F28" s="2">
        <v>1600</v>
      </c>
      <c r="G28" s="2">
        <f>umsaetze[[#This Row],[Umsatz (EUR)]]-umsaetze[[#This Row],[Kosten (EUR)]]</f>
        <v>8800</v>
      </c>
      <c r="H28" s="2">
        <f>D28+F28</f>
        <v>10800</v>
      </c>
    </row>
    <row r="29" spans="1:8" x14ac:dyDescent="0.25">
      <c r="A29" t="s">
        <v>17</v>
      </c>
      <c r="B29">
        <v>2023</v>
      </c>
      <c r="C29" s="2">
        <v>17000</v>
      </c>
      <c r="D29" s="2">
        <v>10500</v>
      </c>
      <c r="E29">
        <v>230</v>
      </c>
      <c r="F29" s="2">
        <v>1500</v>
      </c>
      <c r="G29" s="2">
        <f>umsaetze[[#This Row],[Umsatz (EUR)]]-umsaetze[[#This Row],[Kosten (EUR)]]</f>
        <v>6500</v>
      </c>
      <c r="H29" s="2">
        <f>D29+F29</f>
        <v>12000</v>
      </c>
    </row>
    <row r="30" spans="1:8" x14ac:dyDescent="0.25">
      <c r="A30" t="s">
        <v>13</v>
      </c>
      <c r="B30">
        <v>2024</v>
      </c>
      <c r="C30" s="2">
        <v>18500</v>
      </c>
      <c r="D30" s="2">
        <v>10300</v>
      </c>
      <c r="E30">
        <v>230</v>
      </c>
      <c r="F30" s="2">
        <v>1400</v>
      </c>
      <c r="G30" s="2">
        <f>umsaetze[[#This Row],[Umsatz (EUR)]]-umsaetze[[#This Row],[Kosten (EUR)]]</f>
        <v>8200</v>
      </c>
      <c r="H30" s="2">
        <f>D30+F30</f>
        <v>11700</v>
      </c>
    </row>
    <row r="31" spans="1:8" x14ac:dyDescent="0.25">
      <c r="A31" t="s">
        <v>15</v>
      </c>
      <c r="B31">
        <v>2023</v>
      </c>
      <c r="C31" s="2">
        <v>18500</v>
      </c>
      <c r="D31" s="2">
        <v>9300</v>
      </c>
      <c r="E31">
        <v>235</v>
      </c>
      <c r="F31" s="2">
        <v>1500</v>
      </c>
      <c r="G31" s="2">
        <f>umsaetze[[#This Row],[Umsatz (EUR)]]-umsaetze[[#This Row],[Kosten (EUR)]]</f>
        <v>9200</v>
      </c>
      <c r="H31" s="2">
        <f>D31+F31</f>
        <v>10800</v>
      </c>
    </row>
    <row r="32" spans="1:8" x14ac:dyDescent="0.25">
      <c r="A32" t="s">
        <v>8</v>
      </c>
      <c r="B32">
        <v>2022</v>
      </c>
      <c r="C32" s="2">
        <v>19000</v>
      </c>
      <c r="D32" s="2">
        <v>9500</v>
      </c>
      <c r="E32">
        <v>240</v>
      </c>
      <c r="F32" s="2">
        <v>1700</v>
      </c>
      <c r="G32" s="2">
        <f>umsaetze[[#This Row],[Umsatz (EUR)]]-umsaetze[[#This Row],[Kosten (EUR)]]</f>
        <v>9500</v>
      </c>
      <c r="H32" s="2">
        <f>D32+F32</f>
        <v>11200</v>
      </c>
    </row>
    <row r="33" spans="1:8" x14ac:dyDescent="0.25">
      <c r="A33" t="s">
        <v>16</v>
      </c>
      <c r="B33">
        <v>2023</v>
      </c>
      <c r="C33" s="2">
        <v>19000</v>
      </c>
      <c r="D33" s="2">
        <v>9800</v>
      </c>
      <c r="E33">
        <v>240</v>
      </c>
      <c r="F33" s="2">
        <v>1600</v>
      </c>
      <c r="G33" s="2">
        <f>umsaetze[[#This Row],[Umsatz (EUR)]]-umsaetze[[#This Row],[Kosten (EUR)]]</f>
        <v>9200</v>
      </c>
      <c r="H33" s="2">
        <f>D33+F33</f>
        <v>11400</v>
      </c>
    </row>
    <row r="34" spans="1:8" x14ac:dyDescent="0.25">
      <c r="A34" t="s">
        <v>17</v>
      </c>
      <c r="B34">
        <v>2024</v>
      </c>
      <c r="C34" s="2">
        <v>18000</v>
      </c>
      <c r="D34" s="2">
        <v>10700</v>
      </c>
      <c r="E34">
        <v>240</v>
      </c>
      <c r="F34" s="2">
        <v>1500</v>
      </c>
      <c r="G34" s="2">
        <f>umsaetze[[#This Row],[Umsatz (EUR)]]-umsaetze[[#This Row],[Kosten (EUR)]]</f>
        <v>7300</v>
      </c>
      <c r="H34" s="2">
        <f>D34+F34</f>
        <v>12200</v>
      </c>
    </row>
    <row r="35" spans="1:8" x14ac:dyDescent="0.25">
      <c r="A35" t="s">
        <v>15</v>
      </c>
      <c r="B35">
        <v>2024</v>
      </c>
      <c r="C35" s="2">
        <v>19500</v>
      </c>
      <c r="D35" s="2">
        <v>9500</v>
      </c>
      <c r="E35">
        <v>245</v>
      </c>
      <c r="F35" s="2">
        <v>1500</v>
      </c>
      <c r="G35" s="2">
        <f>umsaetze[[#This Row],[Umsatz (EUR)]]-umsaetze[[#This Row],[Kosten (EUR)]]</f>
        <v>10000</v>
      </c>
      <c r="H35" s="2">
        <f>D35+F35</f>
        <v>11000</v>
      </c>
    </row>
    <row r="36" spans="1:8" x14ac:dyDescent="0.25">
      <c r="A36" t="s">
        <v>8</v>
      </c>
      <c r="B36">
        <v>2023</v>
      </c>
      <c r="C36" s="2">
        <v>20000</v>
      </c>
      <c r="D36" s="2">
        <v>10000</v>
      </c>
      <c r="E36">
        <v>250</v>
      </c>
      <c r="F36" s="2">
        <v>1700</v>
      </c>
      <c r="G36" s="2">
        <f>umsaetze[[#This Row],[Umsatz (EUR)]]-umsaetze[[#This Row],[Kosten (EUR)]]</f>
        <v>10000</v>
      </c>
      <c r="H36" s="2">
        <f>D36+F36</f>
        <v>11700</v>
      </c>
    </row>
    <row r="37" spans="1:8" x14ac:dyDescent="0.25">
      <c r="A37" t="s">
        <v>16</v>
      </c>
      <c r="B37">
        <v>2024</v>
      </c>
      <c r="C37" s="2">
        <v>20000</v>
      </c>
      <c r="D37" s="2">
        <v>10000</v>
      </c>
      <c r="E37">
        <v>250</v>
      </c>
      <c r="F37" s="2">
        <v>1600</v>
      </c>
      <c r="G37" s="2">
        <f>umsaetze[[#This Row],[Umsatz (EUR)]]-umsaetze[[#This Row],[Kosten (EUR)]]</f>
        <v>10000</v>
      </c>
      <c r="H37" s="2">
        <f>D37+F37</f>
        <v>11600</v>
      </c>
    </row>
    <row r="38" spans="1:8" x14ac:dyDescent="0.25">
      <c r="A38" t="s">
        <v>8</v>
      </c>
      <c r="B38">
        <v>2024</v>
      </c>
      <c r="C38" s="2">
        <v>22000</v>
      </c>
      <c r="D38" s="2">
        <v>10500</v>
      </c>
      <c r="E38">
        <v>260</v>
      </c>
      <c r="F38" s="2">
        <v>1700</v>
      </c>
      <c r="G38" s="2">
        <f>umsaetze[[#This Row],[Umsatz (EUR)]]-umsaetze[[#This Row],[Kosten (EUR)]]</f>
        <v>11500</v>
      </c>
      <c r="H38" s="2">
        <f>D38+F38</f>
        <v>12200</v>
      </c>
    </row>
    <row r="39" spans="1:8" x14ac:dyDescent="0.25">
      <c r="A39" t="s">
        <v>8</v>
      </c>
      <c r="B39">
        <v>2024</v>
      </c>
      <c r="C39" s="2">
        <v>21000</v>
      </c>
      <c r="D39" s="3"/>
      <c r="E39">
        <v>260</v>
      </c>
      <c r="F39" s="2">
        <v>1700</v>
      </c>
      <c r="G39" s="2">
        <f>umsaetze[[#This Row],[Umsatz (EUR)]]-umsaetze[[#This Row],[Kosten (EUR)]]</f>
        <v>21000</v>
      </c>
      <c r="H39" s="2">
        <f>D39+F39</f>
        <v>1700</v>
      </c>
    </row>
    <row r="40" spans="1:8" x14ac:dyDescent="0.25">
      <c r="A40" t="s">
        <v>7</v>
      </c>
      <c r="B40">
        <v>2023</v>
      </c>
      <c r="C40" s="2">
        <v>16500</v>
      </c>
      <c r="D40" s="2">
        <v>10200</v>
      </c>
      <c r="E40" s="1"/>
      <c r="F40" s="2">
        <v>1300</v>
      </c>
      <c r="G40" s="2">
        <f>umsaetze[[#This Row],[Umsatz (EUR)]]-umsaetze[[#This Row],[Kosten (EUR)]]</f>
        <v>6300</v>
      </c>
      <c r="H40" s="2">
        <f>D40+F40</f>
        <v>11500</v>
      </c>
    </row>
    <row r="41" spans="1:8" x14ac:dyDescent="0.25">
      <c r="A41" t="s">
        <v>8</v>
      </c>
      <c r="B41">
        <v>2024</v>
      </c>
      <c r="C41" s="2">
        <v>21000</v>
      </c>
      <c r="D41" s="2">
        <v>10500</v>
      </c>
      <c r="E41" s="1"/>
      <c r="F41" s="2">
        <v>322425</v>
      </c>
      <c r="G41" s="2">
        <f>umsaetze[[#This Row],[Umsatz (EUR)]]-umsaetze[[#This Row],[Kosten (EUR)]]</f>
        <v>10500</v>
      </c>
      <c r="H41" s="2">
        <f>D41+F41</f>
        <v>332925</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CDD97-91DC-437E-BFB5-35AB3D832C9A}">
  <dimension ref="A1:P44"/>
  <sheetViews>
    <sheetView workbookViewId="0">
      <selection activeCell="K1" sqref="K1"/>
    </sheetView>
  </sheetViews>
  <sheetFormatPr baseColWidth="10" defaultRowHeight="15" x14ac:dyDescent="0.25"/>
  <cols>
    <col min="3" max="3" width="15.28515625" customWidth="1"/>
    <col min="4" max="4" width="15" customWidth="1"/>
    <col min="5" max="5" width="17.42578125" customWidth="1"/>
    <col min="6" max="7" width="23.7109375" customWidth="1"/>
    <col min="8" max="8" width="12" bestFit="1" customWidth="1"/>
    <col min="9" max="9" width="16.42578125" bestFit="1" customWidth="1"/>
  </cols>
  <sheetData>
    <row r="1" spans="1:9" x14ac:dyDescent="0.25">
      <c r="A1" s="10" t="s">
        <v>0</v>
      </c>
      <c r="B1" s="10" t="s">
        <v>1</v>
      </c>
      <c r="C1" s="10" t="s">
        <v>2</v>
      </c>
      <c r="D1" s="10" t="s">
        <v>3</v>
      </c>
      <c r="E1" s="10" t="s">
        <v>4</v>
      </c>
      <c r="F1" s="10" t="s">
        <v>5</v>
      </c>
      <c r="G1" s="10" t="s">
        <v>35</v>
      </c>
      <c r="H1" s="10" t="s">
        <v>29</v>
      </c>
      <c r="I1" s="10" t="s">
        <v>39</v>
      </c>
    </row>
    <row r="2" spans="1:9" x14ac:dyDescent="0.25">
      <c r="A2" s="4" t="s">
        <v>10</v>
      </c>
      <c r="B2" s="4">
        <v>2022</v>
      </c>
      <c r="C2" s="5">
        <v>12000</v>
      </c>
      <c r="D2" s="5">
        <v>8000</v>
      </c>
      <c r="E2" s="4">
        <v>150</v>
      </c>
      <c r="F2" s="5">
        <v>1000</v>
      </c>
      <c r="G2" s="17">
        <f t="shared" ref="G2:G39" si="0">(F2/C2)</f>
        <v>8.3333333333333329E-2</v>
      </c>
      <c r="H2" s="15">
        <f>C2-D2-F2</f>
        <v>3000</v>
      </c>
      <c r="I2" s="13">
        <f>D2+F2</f>
        <v>9000</v>
      </c>
    </row>
    <row r="3" spans="1:9" x14ac:dyDescent="0.25">
      <c r="A3" s="6" t="s">
        <v>11</v>
      </c>
      <c r="B3" s="6">
        <v>2022</v>
      </c>
      <c r="C3" s="7">
        <v>13000</v>
      </c>
      <c r="D3" s="7">
        <v>8000</v>
      </c>
      <c r="E3" s="6">
        <v>160</v>
      </c>
      <c r="F3" s="7">
        <v>1100</v>
      </c>
      <c r="G3" s="17">
        <f t="shared" si="0"/>
        <v>8.461538461538462E-2</v>
      </c>
      <c r="H3" s="15">
        <f t="shared" ref="H3:H39" si="1">C3-D3-F3</f>
        <v>3900</v>
      </c>
      <c r="I3" s="13">
        <f t="shared" ref="I3:I39" si="2">D3+F3</f>
        <v>9100</v>
      </c>
    </row>
    <row r="4" spans="1:9" x14ac:dyDescent="0.25">
      <c r="A4" s="6" t="s">
        <v>14</v>
      </c>
      <c r="B4" s="6">
        <v>2022</v>
      </c>
      <c r="C4" s="7">
        <v>13500</v>
      </c>
      <c r="D4" s="7">
        <v>9000</v>
      </c>
      <c r="E4" s="6">
        <v>170</v>
      </c>
      <c r="F4" s="7">
        <v>1100</v>
      </c>
      <c r="G4" s="17">
        <f t="shared" si="0"/>
        <v>8.1481481481481488E-2</v>
      </c>
      <c r="H4" s="15">
        <f t="shared" si="1"/>
        <v>3400</v>
      </c>
      <c r="I4" s="13">
        <f t="shared" si="2"/>
        <v>10100</v>
      </c>
    </row>
    <row r="5" spans="1:9" x14ac:dyDescent="0.25">
      <c r="A5" s="4" t="s">
        <v>9</v>
      </c>
      <c r="B5" s="4">
        <v>2022</v>
      </c>
      <c r="C5" s="5">
        <v>14000</v>
      </c>
      <c r="D5" s="5">
        <v>7500</v>
      </c>
      <c r="E5" s="4">
        <v>180</v>
      </c>
      <c r="F5" s="5">
        <v>1200</v>
      </c>
      <c r="G5" s="17">
        <f t="shared" si="0"/>
        <v>8.5714285714285715E-2</v>
      </c>
      <c r="H5" s="15">
        <f t="shared" si="1"/>
        <v>5300</v>
      </c>
      <c r="I5" s="13">
        <f t="shared" si="2"/>
        <v>8700</v>
      </c>
    </row>
    <row r="6" spans="1:9" x14ac:dyDescent="0.25">
      <c r="A6" s="4" t="s">
        <v>12</v>
      </c>
      <c r="B6" s="4">
        <v>2022</v>
      </c>
      <c r="C6" s="5">
        <v>14000</v>
      </c>
      <c r="D6" s="5">
        <v>8200</v>
      </c>
      <c r="E6" s="4">
        <v>190</v>
      </c>
      <c r="F6" s="5">
        <v>1200</v>
      </c>
      <c r="G6" s="17">
        <f t="shared" si="0"/>
        <v>8.5714285714285715E-2</v>
      </c>
      <c r="H6" s="15">
        <f t="shared" si="1"/>
        <v>4600</v>
      </c>
      <c r="I6" s="13">
        <f t="shared" si="2"/>
        <v>9400</v>
      </c>
    </row>
    <row r="7" spans="1:9" x14ac:dyDescent="0.25">
      <c r="A7" s="6" t="s">
        <v>6</v>
      </c>
      <c r="B7" s="6">
        <v>2022</v>
      </c>
      <c r="C7" s="7">
        <v>15000</v>
      </c>
      <c r="D7" s="7">
        <v>8500</v>
      </c>
      <c r="E7" s="6">
        <v>200</v>
      </c>
      <c r="F7" s="7">
        <v>1300</v>
      </c>
      <c r="G7" s="17">
        <f t="shared" si="0"/>
        <v>8.666666666666667E-2</v>
      </c>
      <c r="H7" s="15">
        <f t="shared" si="1"/>
        <v>5200</v>
      </c>
      <c r="I7" s="13">
        <f t="shared" si="2"/>
        <v>9800</v>
      </c>
    </row>
    <row r="8" spans="1:9" x14ac:dyDescent="0.25">
      <c r="A8" s="6" t="s">
        <v>7</v>
      </c>
      <c r="B8" s="6">
        <v>2022</v>
      </c>
      <c r="C8" s="7">
        <v>15500</v>
      </c>
      <c r="D8" s="7">
        <v>9800</v>
      </c>
      <c r="E8" s="6">
        <v>205</v>
      </c>
      <c r="F8" s="7">
        <v>1300</v>
      </c>
      <c r="G8" s="17">
        <f t="shared" si="0"/>
        <v>8.387096774193549E-2</v>
      </c>
      <c r="H8" s="15">
        <f t="shared" si="1"/>
        <v>4400</v>
      </c>
      <c r="I8" s="13">
        <f t="shared" si="2"/>
        <v>11100</v>
      </c>
    </row>
    <row r="9" spans="1:9" x14ac:dyDescent="0.25">
      <c r="A9" s="4" t="s">
        <v>13</v>
      </c>
      <c r="B9" s="4">
        <v>2022</v>
      </c>
      <c r="C9" s="5">
        <v>16500</v>
      </c>
      <c r="D9" s="5">
        <v>9500</v>
      </c>
      <c r="E9" s="4">
        <v>210</v>
      </c>
      <c r="F9" s="5">
        <v>1400</v>
      </c>
      <c r="G9" s="17">
        <f t="shared" si="0"/>
        <v>8.4848484848484854E-2</v>
      </c>
      <c r="H9" s="15">
        <f t="shared" si="1"/>
        <v>5600</v>
      </c>
      <c r="I9" s="13">
        <f t="shared" si="2"/>
        <v>10900</v>
      </c>
    </row>
    <row r="10" spans="1:9" x14ac:dyDescent="0.25">
      <c r="A10" s="6" t="s">
        <v>17</v>
      </c>
      <c r="B10" s="6">
        <v>2022</v>
      </c>
      <c r="C10" s="7">
        <v>16000</v>
      </c>
      <c r="D10" s="7">
        <v>10000</v>
      </c>
      <c r="E10" s="6">
        <v>220</v>
      </c>
      <c r="F10" s="7">
        <v>1500</v>
      </c>
      <c r="G10" s="17">
        <f t="shared" si="0"/>
        <v>9.375E-2</v>
      </c>
      <c r="H10" s="15">
        <f t="shared" si="1"/>
        <v>4500</v>
      </c>
      <c r="I10" s="13">
        <f t="shared" si="2"/>
        <v>11500</v>
      </c>
    </row>
    <row r="11" spans="1:9" x14ac:dyDescent="0.25">
      <c r="A11" s="4" t="s">
        <v>15</v>
      </c>
      <c r="B11" s="4">
        <v>2022</v>
      </c>
      <c r="C11" s="5">
        <v>17500</v>
      </c>
      <c r="D11" s="5">
        <v>8700</v>
      </c>
      <c r="E11" s="4">
        <v>225</v>
      </c>
      <c r="F11" s="5">
        <v>1500</v>
      </c>
      <c r="G11" s="17">
        <f t="shared" si="0"/>
        <v>8.5714285714285715E-2</v>
      </c>
      <c r="H11" s="15">
        <f t="shared" si="1"/>
        <v>7300</v>
      </c>
      <c r="I11" s="13">
        <f t="shared" si="2"/>
        <v>10200</v>
      </c>
    </row>
    <row r="12" spans="1:9" x14ac:dyDescent="0.25">
      <c r="A12" s="4" t="s">
        <v>16</v>
      </c>
      <c r="B12" s="4">
        <v>2022</v>
      </c>
      <c r="C12" s="5">
        <v>18000</v>
      </c>
      <c r="D12" s="5">
        <v>9200</v>
      </c>
      <c r="E12" s="4">
        <v>230</v>
      </c>
      <c r="F12" s="5">
        <v>1600</v>
      </c>
      <c r="G12" s="17">
        <f t="shared" si="0"/>
        <v>8.8888888888888892E-2</v>
      </c>
      <c r="H12" s="15">
        <f t="shared" si="1"/>
        <v>7200</v>
      </c>
      <c r="I12" s="13">
        <f t="shared" si="2"/>
        <v>10800</v>
      </c>
    </row>
    <row r="13" spans="1:9" x14ac:dyDescent="0.25">
      <c r="A13" s="4" t="s">
        <v>8</v>
      </c>
      <c r="B13" s="4">
        <v>2022</v>
      </c>
      <c r="C13" s="5">
        <v>19000</v>
      </c>
      <c r="D13" s="5">
        <v>9500</v>
      </c>
      <c r="E13" s="4">
        <v>240</v>
      </c>
      <c r="F13" s="5">
        <v>1700</v>
      </c>
      <c r="G13" s="17">
        <f t="shared" si="0"/>
        <v>8.9473684210526316E-2</v>
      </c>
      <c r="H13" s="15">
        <f t="shared" si="1"/>
        <v>7800</v>
      </c>
      <c r="I13" s="13">
        <f t="shared" si="2"/>
        <v>11200</v>
      </c>
    </row>
    <row r="14" spans="1:9" x14ac:dyDescent="0.25">
      <c r="A14" s="4" t="s">
        <v>10</v>
      </c>
      <c r="B14" s="4">
        <v>2023</v>
      </c>
      <c r="C14" s="5">
        <v>13000</v>
      </c>
      <c r="D14" s="5">
        <v>8500</v>
      </c>
      <c r="E14" s="4">
        <v>160</v>
      </c>
      <c r="F14" s="5">
        <v>1000</v>
      </c>
      <c r="G14" s="17">
        <f t="shared" si="0"/>
        <v>7.6923076923076927E-2</v>
      </c>
      <c r="H14" s="15">
        <f t="shared" si="1"/>
        <v>3500</v>
      </c>
      <c r="I14" s="13">
        <f t="shared" si="2"/>
        <v>9500</v>
      </c>
    </row>
    <row r="15" spans="1:9" x14ac:dyDescent="0.25">
      <c r="A15" s="6" t="s">
        <v>11</v>
      </c>
      <c r="B15" s="6">
        <v>2023</v>
      </c>
      <c r="C15" s="7">
        <v>14000</v>
      </c>
      <c r="D15" s="7">
        <v>8100</v>
      </c>
      <c r="E15" s="6">
        <v>170</v>
      </c>
      <c r="F15" s="7">
        <v>1100</v>
      </c>
      <c r="G15" s="17">
        <f t="shared" si="0"/>
        <v>7.857142857142857E-2</v>
      </c>
      <c r="H15" s="15">
        <f t="shared" si="1"/>
        <v>4800</v>
      </c>
      <c r="I15" s="13">
        <f t="shared" si="2"/>
        <v>9200</v>
      </c>
    </row>
    <row r="16" spans="1:9" x14ac:dyDescent="0.25">
      <c r="A16" s="4" t="s">
        <v>14</v>
      </c>
      <c r="B16" s="4">
        <v>2023</v>
      </c>
      <c r="C16" s="5">
        <v>14500</v>
      </c>
      <c r="D16" s="5">
        <v>9300</v>
      </c>
      <c r="E16" s="4">
        <v>180</v>
      </c>
      <c r="F16" s="5">
        <v>1100</v>
      </c>
      <c r="G16" s="17">
        <f t="shared" si="0"/>
        <v>7.586206896551724E-2</v>
      </c>
      <c r="H16" s="15">
        <f t="shared" si="1"/>
        <v>4100</v>
      </c>
      <c r="I16" s="13">
        <f t="shared" si="2"/>
        <v>10400</v>
      </c>
    </row>
    <row r="17" spans="1:9" x14ac:dyDescent="0.25">
      <c r="A17" s="6" t="s">
        <v>9</v>
      </c>
      <c r="B17" s="6">
        <v>2023</v>
      </c>
      <c r="C17" s="7">
        <v>15000</v>
      </c>
      <c r="D17" s="7">
        <v>8000</v>
      </c>
      <c r="E17" s="6">
        <v>190</v>
      </c>
      <c r="F17" s="7">
        <v>1200</v>
      </c>
      <c r="G17" s="17">
        <f t="shared" si="0"/>
        <v>0.08</v>
      </c>
      <c r="H17" s="15">
        <f t="shared" si="1"/>
        <v>5800</v>
      </c>
      <c r="I17" s="13">
        <f t="shared" si="2"/>
        <v>9200</v>
      </c>
    </row>
    <row r="18" spans="1:9" x14ac:dyDescent="0.25">
      <c r="A18" s="4" t="s">
        <v>12</v>
      </c>
      <c r="B18" s="4">
        <v>2023</v>
      </c>
      <c r="C18" s="5">
        <v>15000</v>
      </c>
      <c r="D18" s="5">
        <v>8300</v>
      </c>
      <c r="E18" s="4">
        <v>200</v>
      </c>
      <c r="F18" s="5">
        <v>1200</v>
      </c>
      <c r="G18" s="17">
        <f t="shared" si="0"/>
        <v>0.08</v>
      </c>
      <c r="H18" s="15">
        <f t="shared" si="1"/>
        <v>5500</v>
      </c>
      <c r="I18" s="13">
        <f t="shared" si="2"/>
        <v>9500</v>
      </c>
    </row>
    <row r="19" spans="1:9" x14ac:dyDescent="0.25">
      <c r="A19" s="6" t="s">
        <v>6</v>
      </c>
      <c r="B19" s="6">
        <v>2023</v>
      </c>
      <c r="C19" s="7">
        <v>16000</v>
      </c>
      <c r="D19" s="7">
        <v>8700</v>
      </c>
      <c r="E19" s="6">
        <v>210</v>
      </c>
      <c r="F19" s="7">
        <v>1300</v>
      </c>
      <c r="G19" s="17">
        <f t="shared" si="0"/>
        <v>8.1250000000000003E-2</v>
      </c>
      <c r="H19" s="15">
        <f t="shared" si="1"/>
        <v>6000</v>
      </c>
      <c r="I19" s="13">
        <f t="shared" si="2"/>
        <v>10000</v>
      </c>
    </row>
    <row r="20" spans="1:9" x14ac:dyDescent="0.25">
      <c r="A20" s="6" t="s">
        <v>7</v>
      </c>
      <c r="B20" s="6">
        <v>2023</v>
      </c>
      <c r="C20" s="7">
        <v>16500</v>
      </c>
      <c r="D20" s="7">
        <v>10200</v>
      </c>
      <c r="E20" s="6">
        <v>215</v>
      </c>
      <c r="F20" s="7">
        <v>1300</v>
      </c>
      <c r="G20" s="17">
        <f t="shared" si="0"/>
        <v>7.8787878787878782E-2</v>
      </c>
      <c r="H20" s="15">
        <f t="shared" si="1"/>
        <v>5000</v>
      </c>
      <c r="I20" s="13">
        <f t="shared" si="2"/>
        <v>11500</v>
      </c>
    </row>
    <row r="21" spans="1:9" x14ac:dyDescent="0.25">
      <c r="A21" s="4" t="s">
        <v>13</v>
      </c>
      <c r="B21" s="4">
        <v>2023</v>
      </c>
      <c r="C21" s="5">
        <v>17500</v>
      </c>
      <c r="D21" s="8">
        <v>9800</v>
      </c>
      <c r="E21" s="4">
        <v>220</v>
      </c>
      <c r="F21" s="5">
        <v>1400</v>
      </c>
      <c r="G21" s="17">
        <f t="shared" si="0"/>
        <v>0.08</v>
      </c>
      <c r="H21" s="15">
        <f t="shared" si="1"/>
        <v>6300</v>
      </c>
      <c r="I21" s="13">
        <f t="shared" si="2"/>
        <v>11200</v>
      </c>
    </row>
    <row r="22" spans="1:9" x14ac:dyDescent="0.25">
      <c r="A22" s="4" t="s">
        <v>13</v>
      </c>
      <c r="B22" s="4">
        <v>2023</v>
      </c>
      <c r="C22" s="5">
        <v>17500</v>
      </c>
      <c r="D22" s="5">
        <v>9800</v>
      </c>
      <c r="E22" s="4">
        <v>220</v>
      </c>
      <c r="F22" s="5">
        <v>1400</v>
      </c>
      <c r="G22" s="17">
        <f t="shared" si="0"/>
        <v>0.08</v>
      </c>
      <c r="H22" s="15">
        <f t="shared" si="1"/>
        <v>6300</v>
      </c>
      <c r="I22" s="13">
        <f t="shared" si="2"/>
        <v>11200</v>
      </c>
    </row>
    <row r="23" spans="1:9" x14ac:dyDescent="0.25">
      <c r="A23" s="4" t="s">
        <v>17</v>
      </c>
      <c r="B23" s="4">
        <v>2023</v>
      </c>
      <c r="C23" s="5">
        <v>17000</v>
      </c>
      <c r="D23" s="5">
        <v>10500</v>
      </c>
      <c r="E23" s="4">
        <v>230</v>
      </c>
      <c r="F23" s="5">
        <v>1500</v>
      </c>
      <c r="G23" s="17">
        <f t="shared" si="0"/>
        <v>8.8235294117647065E-2</v>
      </c>
      <c r="H23" s="15">
        <f t="shared" si="1"/>
        <v>5000</v>
      </c>
      <c r="I23" s="13">
        <f t="shared" si="2"/>
        <v>12000</v>
      </c>
    </row>
    <row r="24" spans="1:9" x14ac:dyDescent="0.25">
      <c r="A24" s="6" t="s">
        <v>15</v>
      </c>
      <c r="B24" s="6">
        <v>2023</v>
      </c>
      <c r="C24" s="7">
        <v>18500</v>
      </c>
      <c r="D24" s="7">
        <v>9300</v>
      </c>
      <c r="E24" s="6">
        <v>235</v>
      </c>
      <c r="F24" s="7">
        <v>1500</v>
      </c>
      <c r="G24" s="17">
        <f t="shared" si="0"/>
        <v>8.1081081081081086E-2</v>
      </c>
      <c r="H24" s="15">
        <f t="shared" si="1"/>
        <v>7700</v>
      </c>
      <c r="I24" s="13">
        <f t="shared" si="2"/>
        <v>10800</v>
      </c>
    </row>
    <row r="25" spans="1:9" x14ac:dyDescent="0.25">
      <c r="A25" s="6" t="s">
        <v>16</v>
      </c>
      <c r="B25" s="6">
        <v>2023</v>
      </c>
      <c r="C25" s="7">
        <v>19000</v>
      </c>
      <c r="D25" s="7">
        <v>9800</v>
      </c>
      <c r="E25" s="6">
        <v>240</v>
      </c>
      <c r="F25" s="7">
        <v>1600</v>
      </c>
      <c r="G25" s="17">
        <f t="shared" si="0"/>
        <v>8.4210526315789472E-2</v>
      </c>
      <c r="H25" s="15">
        <f t="shared" si="1"/>
        <v>7600</v>
      </c>
      <c r="I25" s="13">
        <f t="shared" si="2"/>
        <v>11400</v>
      </c>
    </row>
    <row r="26" spans="1:9" x14ac:dyDescent="0.25">
      <c r="A26" s="4" t="s">
        <v>8</v>
      </c>
      <c r="B26" s="4">
        <v>2023</v>
      </c>
      <c r="C26" s="5">
        <v>20000</v>
      </c>
      <c r="D26" s="5">
        <v>10000</v>
      </c>
      <c r="E26" s="4">
        <v>250</v>
      </c>
      <c r="F26" s="5">
        <v>1700</v>
      </c>
      <c r="G26" s="17">
        <f t="shared" si="0"/>
        <v>8.5000000000000006E-2</v>
      </c>
      <c r="H26" s="15">
        <f t="shared" si="1"/>
        <v>8300</v>
      </c>
      <c r="I26" s="13">
        <f t="shared" si="2"/>
        <v>11700</v>
      </c>
    </row>
    <row r="27" spans="1:9" x14ac:dyDescent="0.25">
      <c r="A27" s="4" t="s">
        <v>7</v>
      </c>
      <c r="B27" s="4">
        <v>2023</v>
      </c>
      <c r="C27" s="5">
        <v>16500</v>
      </c>
      <c r="D27" s="5">
        <v>10200</v>
      </c>
      <c r="E27" s="9">
        <v>215</v>
      </c>
      <c r="F27" s="5">
        <v>1300</v>
      </c>
      <c r="G27" s="17">
        <f t="shared" si="0"/>
        <v>7.8787878787878782E-2</v>
      </c>
      <c r="H27" s="15">
        <f t="shared" si="1"/>
        <v>5000</v>
      </c>
      <c r="I27" s="13">
        <f t="shared" si="2"/>
        <v>11500</v>
      </c>
    </row>
    <row r="28" spans="1:9" x14ac:dyDescent="0.25">
      <c r="A28" s="4" t="s">
        <v>10</v>
      </c>
      <c r="B28" s="4">
        <v>2024</v>
      </c>
      <c r="C28" s="5">
        <v>14000</v>
      </c>
      <c r="D28" s="5">
        <v>9000</v>
      </c>
      <c r="E28" s="4">
        <v>170</v>
      </c>
      <c r="F28" s="5">
        <v>1000</v>
      </c>
      <c r="G28" s="17">
        <f t="shared" si="0"/>
        <v>7.1428571428571425E-2</v>
      </c>
      <c r="H28" s="15">
        <f t="shared" si="1"/>
        <v>4000</v>
      </c>
      <c r="I28" s="13">
        <f t="shared" si="2"/>
        <v>10000</v>
      </c>
    </row>
    <row r="29" spans="1:9" x14ac:dyDescent="0.25">
      <c r="A29" s="6" t="s">
        <v>11</v>
      </c>
      <c r="B29" s="6">
        <v>2024</v>
      </c>
      <c r="C29" s="7">
        <v>15000</v>
      </c>
      <c r="D29" s="7">
        <v>8300</v>
      </c>
      <c r="E29" s="6">
        <v>180</v>
      </c>
      <c r="F29" s="7">
        <v>1100</v>
      </c>
      <c r="G29" s="17">
        <f t="shared" si="0"/>
        <v>7.3333333333333334E-2</v>
      </c>
      <c r="H29" s="15">
        <f t="shared" si="1"/>
        <v>5600</v>
      </c>
      <c r="I29" s="13">
        <f t="shared" si="2"/>
        <v>9400</v>
      </c>
    </row>
    <row r="30" spans="1:9" x14ac:dyDescent="0.25">
      <c r="A30" s="6" t="s">
        <v>14</v>
      </c>
      <c r="B30" s="6">
        <v>2024</v>
      </c>
      <c r="C30" s="7">
        <v>15500</v>
      </c>
      <c r="D30" s="7">
        <v>9700</v>
      </c>
      <c r="E30" s="6">
        <v>190</v>
      </c>
      <c r="F30" s="7">
        <v>1100</v>
      </c>
      <c r="G30" s="17">
        <f t="shared" si="0"/>
        <v>7.0967741935483872E-2</v>
      </c>
      <c r="H30" s="15">
        <f t="shared" si="1"/>
        <v>4700</v>
      </c>
      <c r="I30" s="13">
        <f t="shared" si="2"/>
        <v>10800</v>
      </c>
    </row>
    <row r="31" spans="1:9" x14ac:dyDescent="0.25">
      <c r="A31" s="4" t="s">
        <v>9</v>
      </c>
      <c r="B31" s="4">
        <v>2024</v>
      </c>
      <c r="C31" s="5">
        <v>16000</v>
      </c>
      <c r="D31" s="5">
        <v>8500</v>
      </c>
      <c r="E31" s="4">
        <v>200</v>
      </c>
      <c r="F31" s="5">
        <v>1200</v>
      </c>
      <c r="G31" s="17">
        <f t="shared" si="0"/>
        <v>7.4999999999999997E-2</v>
      </c>
      <c r="H31" s="15">
        <f t="shared" si="1"/>
        <v>6300</v>
      </c>
      <c r="I31" s="13">
        <f t="shared" si="2"/>
        <v>9700</v>
      </c>
    </row>
    <row r="32" spans="1:9" x14ac:dyDescent="0.25">
      <c r="A32" s="4" t="s">
        <v>12</v>
      </c>
      <c r="B32" s="4">
        <v>2024</v>
      </c>
      <c r="C32" s="5">
        <v>16000</v>
      </c>
      <c r="D32" s="5">
        <v>8500</v>
      </c>
      <c r="E32" s="4">
        <v>210</v>
      </c>
      <c r="F32" s="5">
        <v>1200</v>
      </c>
      <c r="G32" s="17">
        <f t="shared" si="0"/>
        <v>7.4999999999999997E-2</v>
      </c>
      <c r="H32" s="15">
        <f t="shared" si="1"/>
        <v>6300</v>
      </c>
      <c r="I32" s="13">
        <f t="shared" si="2"/>
        <v>9700</v>
      </c>
    </row>
    <row r="33" spans="1:16" x14ac:dyDescent="0.25">
      <c r="A33" s="6" t="s">
        <v>6</v>
      </c>
      <c r="B33" s="6">
        <v>2024</v>
      </c>
      <c r="C33" s="7">
        <v>17000</v>
      </c>
      <c r="D33" s="7">
        <v>9200</v>
      </c>
      <c r="E33" s="6">
        <v>220</v>
      </c>
      <c r="F33" s="7">
        <v>1300</v>
      </c>
      <c r="G33" s="17">
        <f t="shared" si="0"/>
        <v>7.6470588235294124E-2</v>
      </c>
      <c r="H33" s="15">
        <f t="shared" si="1"/>
        <v>6500</v>
      </c>
      <c r="I33" s="13">
        <f t="shared" si="2"/>
        <v>10500</v>
      </c>
    </row>
    <row r="34" spans="1:16" x14ac:dyDescent="0.25">
      <c r="A34" s="6" t="s">
        <v>7</v>
      </c>
      <c r="B34" s="6">
        <v>2024</v>
      </c>
      <c r="C34" s="7">
        <v>17500</v>
      </c>
      <c r="D34" s="7">
        <v>10400</v>
      </c>
      <c r="E34" s="6">
        <v>225</v>
      </c>
      <c r="F34" s="7">
        <v>1300</v>
      </c>
      <c r="G34" s="17">
        <f t="shared" si="0"/>
        <v>7.4285714285714288E-2</v>
      </c>
      <c r="H34" s="15">
        <f t="shared" si="1"/>
        <v>5800</v>
      </c>
      <c r="I34" s="13">
        <f t="shared" si="2"/>
        <v>11700</v>
      </c>
    </row>
    <row r="35" spans="1:16" x14ac:dyDescent="0.25">
      <c r="A35" s="6" t="s">
        <v>13</v>
      </c>
      <c r="B35" s="6">
        <v>2024</v>
      </c>
      <c r="C35" s="7">
        <v>18500</v>
      </c>
      <c r="D35" s="7">
        <v>10300</v>
      </c>
      <c r="E35" s="6">
        <v>230</v>
      </c>
      <c r="F35" s="7">
        <v>1400</v>
      </c>
      <c r="G35" s="17">
        <f t="shared" si="0"/>
        <v>7.567567567567568E-2</v>
      </c>
      <c r="H35" s="15">
        <f t="shared" si="1"/>
        <v>6800</v>
      </c>
      <c r="I35" s="13">
        <f t="shared" si="2"/>
        <v>11700</v>
      </c>
    </row>
    <row r="36" spans="1:16" x14ac:dyDescent="0.25">
      <c r="A36" s="4" t="s">
        <v>17</v>
      </c>
      <c r="B36" s="4">
        <v>2024</v>
      </c>
      <c r="C36" s="5">
        <v>18000</v>
      </c>
      <c r="D36" s="5">
        <v>10700</v>
      </c>
      <c r="E36" s="4">
        <v>240</v>
      </c>
      <c r="F36" s="5">
        <v>1500</v>
      </c>
      <c r="G36" s="17">
        <f t="shared" si="0"/>
        <v>8.3333333333333329E-2</v>
      </c>
      <c r="H36" s="15">
        <f t="shared" si="1"/>
        <v>5800</v>
      </c>
      <c r="I36" s="13">
        <f t="shared" si="2"/>
        <v>12200</v>
      </c>
    </row>
    <row r="37" spans="1:16" x14ac:dyDescent="0.25">
      <c r="A37" s="6" t="s">
        <v>15</v>
      </c>
      <c r="B37" s="6">
        <v>2024</v>
      </c>
      <c r="C37" s="7">
        <v>19500</v>
      </c>
      <c r="D37" s="7">
        <v>9500</v>
      </c>
      <c r="E37" s="6">
        <v>245</v>
      </c>
      <c r="F37" s="7">
        <v>1500</v>
      </c>
      <c r="G37" s="17">
        <f t="shared" si="0"/>
        <v>7.6923076923076927E-2</v>
      </c>
      <c r="H37" s="15">
        <f t="shared" si="1"/>
        <v>8500</v>
      </c>
      <c r="I37" s="13">
        <f t="shared" si="2"/>
        <v>11000</v>
      </c>
    </row>
    <row r="38" spans="1:16" x14ac:dyDescent="0.25">
      <c r="A38" s="6" t="s">
        <v>16</v>
      </c>
      <c r="B38" s="6">
        <v>2024</v>
      </c>
      <c r="C38" s="7">
        <v>20000</v>
      </c>
      <c r="D38" s="7">
        <v>10000</v>
      </c>
      <c r="E38" s="6">
        <v>250</v>
      </c>
      <c r="F38" s="7">
        <v>1600</v>
      </c>
      <c r="G38" s="17">
        <f t="shared" si="0"/>
        <v>0.08</v>
      </c>
      <c r="H38" s="15">
        <f t="shared" si="1"/>
        <v>8400</v>
      </c>
      <c r="I38" s="13">
        <f t="shared" si="2"/>
        <v>11600</v>
      </c>
    </row>
    <row r="39" spans="1:16" x14ac:dyDescent="0.25">
      <c r="A39" s="4" t="s">
        <v>8</v>
      </c>
      <c r="B39" s="4">
        <v>2024</v>
      </c>
      <c r="C39" s="5">
        <v>22000</v>
      </c>
      <c r="D39" s="5">
        <v>10500</v>
      </c>
      <c r="E39" s="4">
        <v>260</v>
      </c>
      <c r="F39" s="5">
        <v>1700</v>
      </c>
      <c r="G39" s="17">
        <f t="shared" si="0"/>
        <v>7.7272727272727271E-2</v>
      </c>
      <c r="H39" s="15">
        <f t="shared" si="1"/>
        <v>9800</v>
      </c>
      <c r="I39" s="13">
        <f t="shared" si="2"/>
        <v>12200</v>
      </c>
    </row>
    <row r="44" spans="1:16" x14ac:dyDescent="0.25">
      <c r="P44" s="21"/>
    </row>
  </sheetData>
  <phoneticPr fontId="4"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1580-1E4D-421B-935E-E9225FD314F5}">
  <dimension ref="A1:C144"/>
  <sheetViews>
    <sheetView workbookViewId="0">
      <selection activeCell="O18" sqref="O18"/>
    </sheetView>
  </sheetViews>
  <sheetFormatPr baseColWidth="10" defaultRowHeight="15" x14ac:dyDescent="0.25"/>
  <cols>
    <col min="1" max="1" width="15.85546875" bestFit="1" customWidth="1"/>
    <col min="2" max="2" width="22" bestFit="1" customWidth="1"/>
    <col min="3" max="3" width="13" bestFit="1" customWidth="1"/>
    <col min="22" max="22" width="22.7109375" bestFit="1" customWidth="1"/>
    <col min="23" max="23" width="27" bestFit="1" customWidth="1"/>
  </cols>
  <sheetData>
    <row r="1" spans="1:3" x14ac:dyDescent="0.25">
      <c r="A1" s="11" t="s">
        <v>1</v>
      </c>
      <c r="B1" t="s">
        <v>38</v>
      </c>
      <c r="C1" t="s">
        <v>37</v>
      </c>
    </row>
    <row r="2" spans="1:3" x14ac:dyDescent="0.25">
      <c r="A2" s="12">
        <v>2022</v>
      </c>
      <c r="B2" s="13">
        <v>184000</v>
      </c>
      <c r="C2" s="13">
        <v>121800</v>
      </c>
    </row>
    <row r="3" spans="1:3" x14ac:dyDescent="0.25">
      <c r="A3" s="12">
        <v>2023</v>
      </c>
      <c r="B3" s="13">
        <v>230000</v>
      </c>
      <c r="C3" s="13">
        <v>149100</v>
      </c>
    </row>
    <row r="4" spans="1:3" x14ac:dyDescent="0.25">
      <c r="A4" s="12">
        <v>2024</v>
      </c>
      <c r="B4" s="13">
        <v>209000</v>
      </c>
      <c r="C4" s="13">
        <v>130500</v>
      </c>
    </row>
    <row r="5" spans="1:3" x14ac:dyDescent="0.25">
      <c r="A5" s="12" t="s">
        <v>26</v>
      </c>
      <c r="B5" s="13">
        <v>623000</v>
      </c>
      <c r="C5" s="13">
        <v>401400</v>
      </c>
    </row>
    <row r="7" spans="1:3" x14ac:dyDescent="0.25">
      <c r="A7" s="11" t="s">
        <v>1</v>
      </c>
      <c r="B7" t="s">
        <v>27</v>
      </c>
    </row>
    <row r="8" spans="1:3" x14ac:dyDescent="0.25">
      <c r="A8" s="12">
        <v>2022</v>
      </c>
      <c r="B8" s="22">
        <v>2380</v>
      </c>
    </row>
    <row r="9" spans="1:3" x14ac:dyDescent="0.25">
      <c r="A9" s="12">
        <v>2023</v>
      </c>
      <c r="B9" s="22">
        <v>2935</v>
      </c>
    </row>
    <row r="10" spans="1:3" x14ac:dyDescent="0.25">
      <c r="A10" s="12">
        <v>2024</v>
      </c>
      <c r="B10" s="22">
        <v>2620</v>
      </c>
    </row>
    <row r="11" spans="1:3" x14ac:dyDescent="0.25">
      <c r="A11" s="12" t="s">
        <v>26</v>
      </c>
      <c r="B11" s="22">
        <v>7935</v>
      </c>
    </row>
    <row r="13" spans="1:3" x14ac:dyDescent="0.25">
      <c r="A13" s="11" t="s">
        <v>1</v>
      </c>
      <c r="B13" t="s">
        <v>41</v>
      </c>
      <c r="C13" t="s">
        <v>42</v>
      </c>
    </row>
    <row r="14" spans="1:3" x14ac:dyDescent="0.25">
      <c r="A14" s="12">
        <v>2022</v>
      </c>
      <c r="B14" s="13">
        <v>15333.333333333334</v>
      </c>
      <c r="C14" s="13">
        <v>10150</v>
      </c>
    </row>
    <row r="15" spans="1:3" x14ac:dyDescent="0.25">
      <c r="A15" s="12">
        <v>2023</v>
      </c>
      <c r="B15" s="13">
        <v>16428.571428571428</v>
      </c>
      <c r="C15" s="13">
        <v>10650</v>
      </c>
    </row>
    <row r="16" spans="1:3" x14ac:dyDescent="0.25">
      <c r="A16" s="12">
        <v>2024</v>
      </c>
      <c r="B16" s="13">
        <v>17416.666666666668</v>
      </c>
      <c r="C16" s="13">
        <v>10875</v>
      </c>
    </row>
    <row r="17" spans="1:3" x14ac:dyDescent="0.25">
      <c r="A17" s="12" t="s">
        <v>26</v>
      </c>
      <c r="B17" s="13">
        <v>16394.736842105263</v>
      </c>
      <c r="C17" s="13">
        <v>10563.157894736842</v>
      </c>
    </row>
    <row r="19" spans="1:3" x14ac:dyDescent="0.25">
      <c r="A19" s="11" t="s">
        <v>1</v>
      </c>
      <c r="B19" t="s">
        <v>28</v>
      </c>
    </row>
    <row r="20" spans="1:3" x14ac:dyDescent="0.25">
      <c r="A20" s="12">
        <v>2022</v>
      </c>
      <c r="B20" s="14">
        <v>198.33333333333334</v>
      </c>
    </row>
    <row r="21" spans="1:3" x14ac:dyDescent="0.25">
      <c r="A21" s="12">
        <v>2023</v>
      </c>
      <c r="B21" s="14">
        <v>209.64285714285714</v>
      </c>
    </row>
    <row r="22" spans="1:3" x14ac:dyDescent="0.25">
      <c r="A22" s="12">
        <v>2024</v>
      </c>
      <c r="B22" s="14">
        <v>218.33333333333334</v>
      </c>
    </row>
    <row r="23" spans="1:3" x14ac:dyDescent="0.25">
      <c r="A23" s="12" t="s">
        <v>26</v>
      </c>
      <c r="B23" s="14">
        <v>208.81578947368422</v>
      </c>
    </row>
    <row r="25" spans="1:3" x14ac:dyDescent="0.25">
      <c r="A25" s="11" t="s">
        <v>0</v>
      </c>
      <c r="B25" t="s">
        <v>30</v>
      </c>
    </row>
    <row r="26" spans="1:3" x14ac:dyDescent="0.25">
      <c r="A26" s="12" t="s">
        <v>10</v>
      </c>
      <c r="B26" s="13">
        <v>10500</v>
      </c>
    </row>
    <row r="27" spans="1:3" x14ac:dyDescent="0.25">
      <c r="A27" s="12" t="s">
        <v>9</v>
      </c>
      <c r="B27" s="13">
        <v>17400</v>
      </c>
    </row>
    <row r="28" spans="1:3" x14ac:dyDescent="0.25">
      <c r="A28" s="12" t="s">
        <v>14</v>
      </c>
      <c r="B28" s="13">
        <v>12200</v>
      </c>
    </row>
    <row r="29" spans="1:3" x14ac:dyDescent="0.25">
      <c r="A29" s="12" t="s">
        <v>6</v>
      </c>
      <c r="B29" s="13">
        <v>17700</v>
      </c>
    </row>
    <row r="30" spans="1:3" x14ac:dyDescent="0.25">
      <c r="A30" s="12" t="s">
        <v>13</v>
      </c>
      <c r="B30" s="13">
        <v>25000</v>
      </c>
    </row>
    <row r="31" spans="1:3" x14ac:dyDescent="0.25">
      <c r="A31" s="12" t="s">
        <v>12</v>
      </c>
      <c r="B31" s="13">
        <v>16400</v>
      </c>
    </row>
    <row r="32" spans="1:3" x14ac:dyDescent="0.25">
      <c r="A32" s="12" t="s">
        <v>11</v>
      </c>
      <c r="B32" s="13">
        <v>14300</v>
      </c>
    </row>
    <row r="33" spans="1:2" x14ac:dyDescent="0.25">
      <c r="A33" s="12" t="s">
        <v>7</v>
      </c>
      <c r="B33" s="13">
        <v>20200</v>
      </c>
    </row>
    <row r="34" spans="1:2" x14ac:dyDescent="0.25">
      <c r="A34" s="12" t="s">
        <v>17</v>
      </c>
      <c r="B34" s="13">
        <v>15300</v>
      </c>
    </row>
    <row r="35" spans="1:2" x14ac:dyDescent="0.25">
      <c r="A35" s="12" t="s">
        <v>16</v>
      </c>
      <c r="B35" s="13">
        <v>23200</v>
      </c>
    </row>
    <row r="36" spans="1:2" x14ac:dyDescent="0.25">
      <c r="A36" s="12" t="s">
        <v>15</v>
      </c>
      <c r="B36" s="13">
        <v>23500</v>
      </c>
    </row>
    <row r="37" spans="1:2" x14ac:dyDescent="0.25">
      <c r="A37" s="12" t="s">
        <v>8</v>
      </c>
      <c r="B37" s="13">
        <v>25900</v>
      </c>
    </row>
    <row r="38" spans="1:2" x14ac:dyDescent="0.25">
      <c r="A38" s="12" t="s">
        <v>26</v>
      </c>
      <c r="B38" s="13">
        <v>221600</v>
      </c>
    </row>
    <row r="40" spans="1:2" x14ac:dyDescent="0.25">
      <c r="A40" s="11" t="s">
        <v>1</v>
      </c>
      <c r="B40" t="s">
        <v>31</v>
      </c>
    </row>
    <row r="41" spans="1:2" x14ac:dyDescent="0.25">
      <c r="A41" s="12">
        <v>2022</v>
      </c>
      <c r="B41" s="13">
        <v>5183.333333333333</v>
      </c>
    </row>
    <row r="42" spans="1:2" x14ac:dyDescent="0.25">
      <c r="A42" s="16" t="s">
        <v>10</v>
      </c>
      <c r="B42" s="13">
        <v>3000</v>
      </c>
    </row>
    <row r="43" spans="1:2" x14ac:dyDescent="0.25">
      <c r="A43" s="16" t="s">
        <v>9</v>
      </c>
      <c r="B43" s="13">
        <v>5300</v>
      </c>
    </row>
    <row r="44" spans="1:2" x14ac:dyDescent="0.25">
      <c r="A44" s="16" t="s">
        <v>14</v>
      </c>
      <c r="B44" s="13">
        <v>3400</v>
      </c>
    </row>
    <row r="45" spans="1:2" x14ac:dyDescent="0.25">
      <c r="A45" s="16" t="s">
        <v>6</v>
      </c>
      <c r="B45" s="13">
        <v>5200</v>
      </c>
    </row>
    <row r="46" spans="1:2" x14ac:dyDescent="0.25">
      <c r="A46" s="16" t="s">
        <v>13</v>
      </c>
      <c r="B46" s="13">
        <v>5600</v>
      </c>
    </row>
    <row r="47" spans="1:2" x14ac:dyDescent="0.25">
      <c r="A47" s="16" t="s">
        <v>12</v>
      </c>
      <c r="B47" s="13">
        <v>4600</v>
      </c>
    </row>
    <row r="48" spans="1:2" x14ac:dyDescent="0.25">
      <c r="A48" s="16" t="s">
        <v>11</v>
      </c>
      <c r="B48" s="13">
        <v>3900</v>
      </c>
    </row>
    <row r="49" spans="1:2" x14ac:dyDescent="0.25">
      <c r="A49" s="16" t="s">
        <v>7</v>
      </c>
      <c r="B49" s="13">
        <v>4400</v>
      </c>
    </row>
    <row r="50" spans="1:2" x14ac:dyDescent="0.25">
      <c r="A50" s="16" t="s">
        <v>17</v>
      </c>
      <c r="B50" s="13">
        <v>4500</v>
      </c>
    </row>
    <row r="51" spans="1:2" x14ac:dyDescent="0.25">
      <c r="A51" s="16" t="s">
        <v>16</v>
      </c>
      <c r="B51" s="13">
        <v>7200</v>
      </c>
    </row>
    <row r="52" spans="1:2" x14ac:dyDescent="0.25">
      <c r="A52" s="16" t="s">
        <v>15</v>
      </c>
      <c r="B52" s="13">
        <v>7300</v>
      </c>
    </row>
    <row r="53" spans="1:2" x14ac:dyDescent="0.25">
      <c r="A53" s="16" t="s">
        <v>8</v>
      </c>
      <c r="B53" s="13">
        <v>7800</v>
      </c>
    </row>
    <row r="54" spans="1:2" x14ac:dyDescent="0.25">
      <c r="A54" s="12">
        <v>2023</v>
      </c>
      <c r="B54" s="13">
        <v>5778.5714285714284</v>
      </c>
    </row>
    <row r="55" spans="1:2" x14ac:dyDescent="0.25">
      <c r="A55" s="16" t="s">
        <v>10</v>
      </c>
      <c r="B55" s="13">
        <v>3500</v>
      </c>
    </row>
    <row r="56" spans="1:2" x14ac:dyDescent="0.25">
      <c r="A56" s="16" t="s">
        <v>9</v>
      </c>
      <c r="B56" s="13">
        <v>5800</v>
      </c>
    </row>
    <row r="57" spans="1:2" x14ac:dyDescent="0.25">
      <c r="A57" s="16" t="s">
        <v>14</v>
      </c>
      <c r="B57" s="13">
        <v>4100</v>
      </c>
    </row>
    <row r="58" spans="1:2" x14ac:dyDescent="0.25">
      <c r="A58" s="16" t="s">
        <v>6</v>
      </c>
      <c r="B58" s="13">
        <v>6000</v>
      </c>
    </row>
    <row r="59" spans="1:2" x14ac:dyDescent="0.25">
      <c r="A59" s="16" t="s">
        <v>13</v>
      </c>
      <c r="B59" s="13">
        <v>6300</v>
      </c>
    </row>
    <row r="60" spans="1:2" x14ac:dyDescent="0.25">
      <c r="A60" s="16" t="s">
        <v>12</v>
      </c>
      <c r="B60" s="13">
        <v>5500</v>
      </c>
    </row>
    <row r="61" spans="1:2" x14ac:dyDescent="0.25">
      <c r="A61" s="16" t="s">
        <v>11</v>
      </c>
      <c r="B61" s="13">
        <v>4800</v>
      </c>
    </row>
    <row r="62" spans="1:2" x14ac:dyDescent="0.25">
      <c r="A62" s="16" t="s">
        <v>7</v>
      </c>
      <c r="B62" s="13">
        <v>5000</v>
      </c>
    </row>
    <row r="63" spans="1:2" x14ac:dyDescent="0.25">
      <c r="A63" s="16" t="s">
        <v>17</v>
      </c>
      <c r="B63" s="13">
        <v>5000</v>
      </c>
    </row>
    <row r="64" spans="1:2" x14ac:dyDescent="0.25">
      <c r="A64" s="16" t="s">
        <v>16</v>
      </c>
      <c r="B64" s="13">
        <v>7600</v>
      </c>
    </row>
    <row r="65" spans="1:2" x14ac:dyDescent="0.25">
      <c r="A65" s="16" t="s">
        <v>15</v>
      </c>
      <c r="B65" s="13">
        <v>7700</v>
      </c>
    </row>
    <row r="66" spans="1:2" x14ac:dyDescent="0.25">
      <c r="A66" s="16" t="s">
        <v>8</v>
      </c>
      <c r="B66" s="13">
        <v>8300</v>
      </c>
    </row>
    <row r="67" spans="1:2" x14ac:dyDescent="0.25">
      <c r="A67" s="12">
        <v>2024</v>
      </c>
      <c r="B67" s="13">
        <v>6541.666666666667</v>
      </c>
    </row>
    <row r="68" spans="1:2" x14ac:dyDescent="0.25">
      <c r="A68" s="16" t="s">
        <v>10</v>
      </c>
      <c r="B68" s="13">
        <v>4000</v>
      </c>
    </row>
    <row r="69" spans="1:2" x14ac:dyDescent="0.25">
      <c r="A69" s="16" t="s">
        <v>9</v>
      </c>
      <c r="B69" s="13">
        <v>6300</v>
      </c>
    </row>
    <row r="70" spans="1:2" x14ac:dyDescent="0.25">
      <c r="A70" s="16" t="s">
        <v>14</v>
      </c>
      <c r="B70" s="13">
        <v>4700</v>
      </c>
    </row>
    <row r="71" spans="1:2" x14ac:dyDescent="0.25">
      <c r="A71" s="16" t="s">
        <v>6</v>
      </c>
      <c r="B71" s="13">
        <v>6500</v>
      </c>
    </row>
    <row r="72" spans="1:2" x14ac:dyDescent="0.25">
      <c r="A72" s="16" t="s">
        <v>13</v>
      </c>
      <c r="B72" s="13">
        <v>6800</v>
      </c>
    </row>
    <row r="73" spans="1:2" x14ac:dyDescent="0.25">
      <c r="A73" s="16" t="s">
        <v>12</v>
      </c>
      <c r="B73" s="13">
        <v>6300</v>
      </c>
    </row>
    <row r="74" spans="1:2" x14ac:dyDescent="0.25">
      <c r="A74" s="16" t="s">
        <v>11</v>
      </c>
      <c r="B74" s="13">
        <v>5600</v>
      </c>
    </row>
    <row r="75" spans="1:2" x14ac:dyDescent="0.25">
      <c r="A75" s="16" t="s">
        <v>7</v>
      </c>
      <c r="B75" s="13">
        <v>5800</v>
      </c>
    </row>
    <row r="76" spans="1:2" x14ac:dyDescent="0.25">
      <c r="A76" s="16" t="s">
        <v>17</v>
      </c>
      <c r="B76" s="13">
        <v>5800</v>
      </c>
    </row>
    <row r="77" spans="1:2" x14ac:dyDescent="0.25">
      <c r="A77" s="16" t="s">
        <v>16</v>
      </c>
      <c r="B77" s="13">
        <v>8400</v>
      </c>
    </row>
    <row r="78" spans="1:2" x14ac:dyDescent="0.25">
      <c r="A78" s="16" t="s">
        <v>15</v>
      </c>
      <c r="B78" s="13">
        <v>8500</v>
      </c>
    </row>
    <row r="79" spans="1:2" x14ac:dyDescent="0.25">
      <c r="A79" s="16" t="s">
        <v>8</v>
      </c>
      <c r="B79" s="13">
        <v>9800</v>
      </c>
    </row>
    <row r="80" spans="1:2" x14ac:dyDescent="0.25">
      <c r="A80" s="12" t="s">
        <v>26</v>
      </c>
      <c r="B80" s="13">
        <v>5831.5789473684208</v>
      </c>
    </row>
    <row r="82" spans="1:3" x14ac:dyDescent="0.25">
      <c r="A82" s="11" t="s">
        <v>32</v>
      </c>
      <c r="B82" t="s">
        <v>33</v>
      </c>
      <c r="C82" t="s">
        <v>34</v>
      </c>
    </row>
    <row r="83" spans="1:3" x14ac:dyDescent="0.25">
      <c r="A83" s="12">
        <v>2022</v>
      </c>
      <c r="B83" s="13">
        <v>184000</v>
      </c>
      <c r="C83" s="13">
        <v>105900</v>
      </c>
    </row>
    <row r="84" spans="1:3" x14ac:dyDescent="0.25">
      <c r="A84" s="16" t="s">
        <v>10</v>
      </c>
      <c r="B84" s="13">
        <v>12000</v>
      </c>
      <c r="C84" s="13">
        <v>8000</v>
      </c>
    </row>
    <row r="85" spans="1:3" x14ac:dyDescent="0.25">
      <c r="A85" s="16" t="s">
        <v>9</v>
      </c>
      <c r="B85" s="13">
        <v>14000</v>
      </c>
      <c r="C85" s="13">
        <v>7500</v>
      </c>
    </row>
    <row r="86" spans="1:3" x14ac:dyDescent="0.25">
      <c r="A86" s="16" t="s">
        <v>14</v>
      </c>
      <c r="B86" s="13">
        <v>13500</v>
      </c>
      <c r="C86" s="13">
        <v>9000</v>
      </c>
    </row>
    <row r="87" spans="1:3" x14ac:dyDescent="0.25">
      <c r="A87" s="16" t="s">
        <v>6</v>
      </c>
      <c r="B87" s="13">
        <v>15000</v>
      </c>
      <c r="C87" s="13">
        <v>8500</v>
      </c>
    </row>
    <row r="88" spans="1:3" x14ac:dyDescent="0.25">
      <c r="A88" s="16" t="s">
        <v>13</v>
      </c>
      <c r="B88" s="13">
        <v>16500</v>
      </c>
      <c r="C88" s="13">
        <v>9500</v>
      </c>
    </row>
    <row r="89" spans="1:3" x14ac:dyDescent="0.25">
      <c r="A89" s="16" t="s">
        <v>12</v>
      </c>
      <c r="B89" s="13">
        <v>14000</v>
      </c>
      <c r="C89" s="13">
        <v>8200</v>
      </c>
    </row>
    <row r="90" spans="1:3" x14ac:dyDescent="0.25">
      <c r="A90" s="16" t="s">
        <v>11</v>
      </c>
      <c r="B90" s="13">
        <v>13000</v>
      </c>
      <c r="C90" s="13">
        <v>8000</v>
      </c>
    </row>
    <row r="91" spans="1:3" x14ac:dyDescent="0.25">
      <c r="A91" s="16" t="s">
        <v>7</v>
      </c>
      <c r="B91" s="13">
        <v>15500</v>
      </c>
      <c r="C91" s="13">
        <v>9800</v>
      </c>
    </row>
    <row r="92" spans="1:3" x14ac:dyDescent="0.25">
      <c r="A92" s="16" t="s">
        <v>17</v>
      </c>
      <c r="B92" s="13">
        <v>16000</v>
      </c>
      <c r="C92" s="13">
        <v>10000</v>
      </c>
    </row>
    <row r="93" spans="1:3" x14ac:dyDescent="0.25">
      <c r="A93" s="16" t="s">
        <v>16</v>
      </c>
      <c r="B93" s="13">
        <v>18000</v>
      </c>
      <c r="C93" s="13">
        <v>9200</v>
      </c>
    </row>
    <row r="94" spans="1:3" x14ac:dyDescent="0.25">
      <c r="A94" s="16" t="s">
        <v>15</v>
      </c>
      <c r="B94" s="13">
        <v>17500</v>
      </c>
      <c r="C94" s="13">
        <v>8700</v>
      </c>
    </row>
    <row r="95" spans="1:3" x14ac:dyDescent="0.25">
      <c r="A95" s="16" t="s">
        <v>8</v>
      </c>
      <c r="B95" s="13">
        <v>19000</v>
      </c>
      <c r="C95" s="13">
        <v>9500</v>
      </c>
    </row>
    <row r="96" spans="1:3" x14ac:dyDescent="0.25">
      <c r="A96" s="12">
        <v>2023</v>
      </c>
      <c r="B96" s="13">
        <v>230000</v>
      </c>
      <c r="C96" s="13">
        <v>130500</v>
      </c>
    </row>
    <row r="97" spans="1:3" x14ac:dyDescent="0.25">
      <c r="A97" s="16" t="s">
        <v>10</v>
      </c>
      <c r="B97" s="13">
        <v>13000</v>
      </c>
      <c r="C97" s="13">
        <v>8500</v>
      </c>
    </row>
    <row r="98" spans="1:3" x14ac:dyDescent="0.25">
      <c r="A98" s="16" t="s">
        <v>9</v>
      </c>
      <c r="B98" s="13">
        <v>15000</v>
      </c>
      <c r="C98" s="13">
        <v>8000</v>
      </c>
    </row>
    <row r="99" spans="1:3" x14ac:dyDescent="0.25">
      <c r="A99" s="16" t="s">
        <v>14</v>
      </c>
      <c r="B99" s="13">
        <v>14500</v>
      </c>
      <c r="C99" s="13">
        <v>9300</v>
      </c>
    </row>
    <row r="100" spans="1:3" x14ac:dyDescent="0.25">
      <c r="A100" s="16" t="s">
        <v>6</v>
      </c>
      <c r="B100" s="13">
        <v>16000</v>
      </c>
      <c r="C100" s="13">
        <v>8700</v>
      </c>
    </row>
    <row r="101" spans="1:3" x14ac:dyDescent="0.25">
      <c r="A101" s="16" t="s">
        <v>13</v>
      </c>
      <c r="B101" s="13">
        <v>35000</v>
      </c>
      <c r="C101" s="13">
        <v>19600</v>
      </c>
    </row>
    <row r="102" spans="1:3" x14ac:dyDescent="0.25">
      <c r="A102" s="16" t="s">
        <v>12</v>
      </c>
      <c r="B102" s="13">
        <v>15000</v>
      </c>
      <c r="C102" s="13">
        <v>8300</v>
      </c>
    </row>
    <row r="103" spans="1:3" x14ac:dyDescent="0.25">
      <c r="A103" s="16" t="s">
        <v>11</v>
      </c>
      <c r="B103" s="13">
        <v>14000</v>
      </c>
      <c r="C103" s="13">
        <v>8100</v>
      </c>
    </row>
    <row r="104" spans="1:3" x14ac:dyDescent="0.25">
      <c r="A104" s="16" t="s">
        <v>7</v>
      </c>
      <c r="B104" s="13">
        <v>33000</v>
      </c>
      <c r="C104" s="13">
        <v>20400</v>
      </c>
    </row>
    <row r="105" spans="1:3" x14ac:dyDescent="0.25">
      <c r="A105" s="16" t="s">
        <v>17</v>
      </c>
      <c r="B105" s="13">
        <v>17000</v>
      </c>
      <c r="C105" s="13">
        <v>10500</v>
      </c>
    </row>
    <row r="106" spans="1:3" x14ac:dyDescent="0.25">
      <c r="A106" s="16" t="s">
        <v>16</v>
      </c>
      <c r="B106" s="13">
        <v>19000</v>
      </c>
      <c r="C106" s="13">
        <v>9800</v>
      </c>
    </row>
    <row r="107" spans="1:3" x14ac:dyDescent="0.25">
      <c r="A107" s="16" t="s">
        <v>15</v>
      </c>
      <c r="B107" s="13">
        <v>18500</v>
      </c>
      <c r="C107" s="13">
        <v>9300</v>
      </c>
    </row>
    <row r="108" spans="1:3" x14ac:dyDescent="0.25">
      <c r="A108" s="16" t="s">
        <v>8</v>
      </c>
      <c r="B108" s="13">
        <v>20000</v>
      </c>
      <c r="C108" s="13">
        <v>10000</v>
      </c>
    </row>
    <row r="109" spans="1:3" x14ac:dyDescent="0.25">
      <c r="A109" s="12">
        <v>2024</v>
      </c>
      <c r="B109" s="13">
        <v>209000</v>
      </c>
      <c r="C109" s="13">
        <v>114600</v>
      </c>
    </row>
    <row r="110" spans="1:3" x14ac:dyDescent="0.25">
      <c r="A110" s="16" t="s">
        <v>10</v>
      </c>
      <c r="B110" s="13">
        <v>14000</v>
      </c>
      <c r="C110" s="13">
        <v>9000</v>
      </c>
    </row>
    <row r="111" spans="1:3" x14ac:dyDescent="0.25">
      <c r="A111" s="16" t="s">
        <v>9</v>
      </c>
      <c r="B111" s="13">
        <v>16000</v>
      </c>
      <c r="C111" s="13">
        <v>8500</v>
      </c>
    </row>
    <row r="112" spans="1:3" x14ac:dyDescent="0.25">
      <c r="A112" s="16" t="s">
        <v>14</v>
      </c>
      <c r="B112" s="13">
        <v>15500</v>
      </c>
      <c r="C112" s="13">
        <v>9700</v>
      </c>
    </row>
    <row r="113" spans="1:3" x14ac:dyDescent="0.25">
      <c r="A113" s="16" t="s">
        <v>6</v>
      </c>
      <c r="B113" s="13">
        <v>17000</v>
      </c>
      <c r="C113" s="13">
        <v>9200</v>
      </c>
    </row>
    <row r="114" spans="1:3" x14ac:dyDescent="0.25">
      <c r="A114" s="16" t="s">
        <v>13</v>
      </c>
      <c r="B114" s="13">
        <v>18500</v>
      </c>
      <c r="C114" s="13">
        <v>10300</v>
      </c>
    </row>
    <row r="115" spans="1:3" x14ac:dyDescent="0.25">
      <c r="A115" s="16" t="s">
        <v>12</v>
      </c>
      <c r="B115" s="13">
        <v>16000</v>
      </c>
      <c r="C115" s="13">
        <v>8500</v>
      </c>
    </row>
    <row r="116" spans="1:3" x14ac:dyDescent="0.25">
      <c r="A116" s="16" t="s">
        <v>11</v>
      </c>
      <c r="B116" s="13">
        <v>15000</v>
      </c>
      <c r="C116" s="13">
        <v>8300</v>
      </c>
    </row>
    <row r="117" spans="1:3" x14ac:dyDescent="0.25">
      <c r="A117" s="16" t="s">
        <v>7</v>
      </c>
      <c r="B117" s="13">
        <v>17500</v>
      </c>
      <c r="C117" s="13">
        <v>10400</v>
      </c>
    </row>
    <row r="118" spans="1:3" x14ac:dyDescent="0.25">
      <c r="A118" s="16" t="s">
        <v>17</v>
      </c>
      <c r="B118" s="13">
        <v>18000</v>
      </c>
      <c r="C118" s="13">
        <v>10700</v>
      </c>
    </row>
    <row r="119" spans="1:3" x14ac:dyDescent="0.25">
      <c r="A119" s="16" t="s">
        <v>16</v>
      </c>
      <c r="B119" s="13">
        <v>20000</v>
      </c>
      <c r="C119" s="13">
        <v>10000</v>
      </c>
    </row>
    <row r="120" spans="1:3" x14ac:dyDescent="0.25">
      <c r="A120" s="16" t="s">
        <v>15</v>
      </c>
      <c r="B120" s="13">
        <v>19500</v>
      </c>
      <c r="C120" s="13">
        <v>9500</v>
      </c>
    </row>
    <row r="121" spans="1:3" x14ac:dyDescent="0.25">
      <c r="A121" s="16" t="s">
        <v>8</v>
      </c>
      <c r="B121" s="13">
        <v>22000</v>
      </c>
      <c r="C121" s="13">
        <v>10500</v>
      </c>
    </row>
    <row r="122" spans="1:3" x14ac:dyDescent="0.25">
      <c r="A122" s="12" t="s">
        <v>26</v>
      </c>
      <c r="B122" s="13">
        <v>623000</v>
      </c>
      <c r="C122" s="13">
        <v>351000</v>
      </c>
    </row>
    <row r="124" spans="1:3" x14ac:dyDescent="0.25">
      <c r="A124" s="11" t="s">
        <v>0</v>
      </c>
      <c r="B124" t="s">
        <v>43</v>
      </c>
    </row>
    <row r="125" spans="1:3" x14ac:dyDescent="0.25">
      <c r="A125" s="12" t="s">
        <v>10</v>
      </c>
      <c r="B125" s="18">
        <v>7.7228327228327218E-2</v>
      </c>
    </row>
    <row r="126" spans="1:3" x14ac:dyDescent="0.25">
      <c r="A126" s="12" t="s">
        <v>9</v>
      </c>
      <c r="B126" s="18">
        <v>8.0238095238095233E-2</v>
      </c>
    </row>
    <row r="127" spans="1:3" x14ac:dyDescent="0.25">
      <c r="A127" s="12" t="s">
        <v>14</v>
      </c>
      <c r="B127" s="18">
        <v>7.61037641274942E-2</v>
      </c>
    </row>
    <row r="128" spans="1:3" x14ac:dyDescent="0.25">
      <c r="A128" s="12" t="s">
        <v>6</v>
      </c>
      <c r="B128" s="18">
        <v>8.1462418300653594E-2</v>
      </c>
    </row>
    <row r="129" spans="1:2" x14ac:dyDescent="0.25">
      <c r="A129" s="12" t="s">
        <v>13</v>
      </c>
      <c r="B129" s="18">
        <v>8.0131040131040138E-2</v>
      </c>
    </row>
    <row r="130" spans="1:2" x14ac:dyDescent="0.25">
      <c r="A130" s="12" t="s">
        <v>12</v>
      </c>
      <c r="B130" s="18">
        <v>8.0238095238095233E-2</v>
      </c>
    </row>
    <row r="131" spans="1:2" x14ac:dyDescent="0.25">
      <c r="A131" s="12" t="s">
        <v>11</v>
      </c>
      <c r="B131" s="18">
        <v>7.8840048840048846E-2</v>
      </c>
    </row>
    <row r="132" spans="1:2" x14ac:dyDescent="0.25">
      <c r="A132" s="12" t="s">
        <v>7</v>
      </c>
      <c r="B132" s="18">
        <v>7.8933109900851839E-2</v>
      </c>
    </row>
    <row r="133" spans="1:2" x14ac:dyDescent="0.25">
      <c r="A133" s="12" t="s">
        <v>17</v>
      </c>
      <c r="B133" s="18">
        <v>8.8439542483660136E-2</v>
      </c>
    </row>
    <row r="134" spans="1:2" x14ac:dyDescent="0.25">
      <c r="A134" s="12" t="s">
        <v>16</v>
      </c>
      <c r="B134" s="18">
        <v>8.4366471734892798E-2</v>
      </c>
    </row>
    <row r="135" spans="1:2" x14ac:dyDescent="0.25">
      <c r="A135" s="12" t="s">
        <v>15</v>
      </c>
      <c r="B135" s="18">
        <v>8.1239481239481243E-2</v>
      </c>
    </row>
    <row r="136" spans="1:2" x14ac:dyDescent="0.25">
      <c r="A136" s="12" t="s">
        <v>8</v>
      </c>
      <c r="B136" s="18">
        <v>8.3915470494417874E-2</v>
      </c>
    </row>
    <row r="137" spans="1:2" x14ac:dyDescent="0.25">
      <c r="A137" s="12" t="s">
        <v>26</v>
      </c>
      <c r="B137" s="18">
        <v>8.085451960271231E-2</v>
      </c>
    </row>
    <row r="140" spans="1:2" x14ac:dyDescent="0.25">
      <c r="A140" s="11" t="s">
        <v>1</v>
      </c>
      <c r="B140" t="s">
        <v>36</v>
      </c>
    </row>
    <row r="141" spans="1:2" x14ac:dyDescent="0.25">
      <c r="A141" s="12">
        <v>2022</v>
      </c>
      <c r="B141" s="18">
        <v>8.641304347826087E-2</v>
      </c>
    </row>
    <row r="142" spans="1:2" x14ac:dyDescent="0.25">
      <c r="A142" s="12">
        <v>2023</v>
      </c>
      <c r="B142" s="18">
        <v>8.0869565217391304E-2</v>
      </c>
    </row>
    <row r="143" spans="1:2" x14ac:dyDescent="0.25">
      <c r="A143" s="12">
        <v>2024</v>
      </c>
      <c r="B143" s="18">
        <v>7.6076555023923451E-2</v>
      </c>
    </row>
    <row r="144" spans="1:2" x14ac:dyDescent="0.25">
      <c r="A144" s="12" t="s">
        <v>26</v>
      </c>
      <c r="B144" s="18">
        <v>8.0898876404494377E-2</v>
      </c>
    </row>
  </sheetData>
  <pageMargins left="0.7" right="0.7" top="0.78740157499999996" bottom="0.78740157499999996" header="0.3" footer="0.3"/>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d 1 7 4 f 8 9 - 9 b c b - 4 a 7 8 - 8 f 4 7 - 3 a c c 8 9 5 f 2 5 8 f "   x m l n s = " h t t p : / / s c h e m a s . m i c r o s o f t . c o m / D a t a M a s h u p " > A A A A A I k E A A B Q S w M E F A A C A A g A t 6 m 9 W A 3 2 Q s S l A A A A 9 g A A A B I A H A B D b 2 5 m a W c v U G F j a 2 F n Z S 5 4 b W w g o h g A K K A U A A A A A A A A A A A A A A A A A A A A A A A A A A A A h Y 8 x D o I w G I W v Q r r T l h o T Q n 7 K o G 6 S m J g Y 1 6 Z U a I B i a L H c z c E j e Q U x i r o 5 v u 9 9 w 3 v 3 6 w 2 y s W 2 C i + q t 7 k y K I k x R o I z s C m 3 K F A 3 u F M Y o 4 7 A T s h a l C i b Z 2 G S 0 R Y o q 5 8 4 J I d 5 7 7 B e 4 6 0 v C K I 3 I M d / u Z a V a g T 6 y / i + H 2 l g n j F S I w + E 1 h j M c s R i z J c M U y A w h 1 + Y r s G n v s / 2 B s B o a N / S K F y p c b 4 D M E c j 7 A 3 8 A U E s D B B Q A A g A I A L e p 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q b 1 Y R R s 8 f I I B A A D 8 B A A A E w A c A E Z v c m 1 1 b G F z L 1 N l Y 3 R p b 2 4 x L m 0 g o h g A K K A U A A A A A A A A A A A A A A A A A A A A A A A A A A A A 7 V L N T h s x E L 5 H y j u M z G V X s l Z Q Q Q 5 F e 0 D Z A A V R l S b p h X B w N x N i r d d G n l l a E v E 2 P A M v k B d j Y N s G K Q q 3 3 v D F 9 v x 8 / u b z R 1 i y D R 6 G 7 b 5 3 2 O 1 0 O z Q 3 E a f Q 1 G S Q F w g 5 O O R u B 2 R d N u j c S 6 R P d 1 k R y q Z G z 8 m x d Z j 1 g 2 e 5 U K L 6 n y d j w k i T y q H 1 k y L 8 8 i 6 Y K U 3 + I m Y l 3 a l U X x X o b G 0 Z Y 6 6 0 0 t A P r q k 9 5 T 0 N A 1 + G q f U 3 e e 9 g d 3 d P y 7 u B c c j 3 D v P 1 M f s a P F 6 n u q W 2 o 0 5 X T 3 O M c I P E z Y w R T t F M M S p h O z I / p f x b D L X 0 t m F K 2 l k 0 X P 2 J H z k 3 L I 0 z k X K O z V v g E 1 w 9 e u k R p j C 6 v 1 0 j j q L x N A u x b q l L D i n Z S k Q v l + o i e M M y K 0 s p M P 7 m B w 1 L d W b m k o Y v n n v 7 2 Q v K a 3 Q s c v E C k s H 4 e 7 q Z P Q 8 k e m / L H v m F m T v 4 g b F a P T Y z 3 K y 4 M L F C F o 2 r r U A P a w k G n m c Y 5 Y e h a G 6 d r Q z j W o b C k g C V n G x K l X Y 7 1 r 8 H 8 t Z x O + q f 5 5 J P q f o w 3 o f x / q P x n g F Q S w E C L Q A U A A I A C A C 3 q b 1 Y D f Z C x K U A A A D 2 A A A A E g A A A A A A A A A A A A A A A A A A A A A A Q 2 9 u Z m l n L 1 B h Y 2 t h Z 2 U u e G 1 s U E s B A i 0 A F A A C A A g A t 6 m 9 W A / K 6 a u k A A A A 6 Q A A A B M A A A A A A A A A A A A A A A A A 8 Q A A A F t D b 2 5 0 Z W 5 0 X 1 R 5 c G V z X S 5 4 b W x Q S w E C L Q A U A A I A C A C 3 q b 1 Y R R s 8 f I I B A A D 8 B A A A E w A A A A A A A A A A A A A A A A D i 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G A A A A A A A A O 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1 b X N h Z X R 6 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4 Z T A x O G F i L W I z Z D A t N D E 1 M y 0 4 O D M z L T B h M z I w N j I 3 Z T c 4 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W 1 z Y W V 0 e m U 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U t M j l U M T k 6 M T M 6 N D c u N j Q 1 N D A 5 O F o i I C 8 + P E V u d H J 5 I F R 5 c G U 9 I k Z p b G x D b 2 x 1 b W 5 U e X B l c y I g V m F s d W U 9 I n N C Z 0 1 E Q X d N R C I g L z 4 8 R W 5 0 c n k g V H l w Z T 0 i R m l s b E N v b H V t b k 5 h b W V z I i B W Y W x 1 Z T 0 i c 1 s m c X V v d D t N b 2 5 h d C Z x d W 9 0 O y w m c X V v d D t K Y W h y J n F 1 b 3 Q 7 L C Z x d W 9 0 O 1 V t c 2 F 0 e i A o R V V S K S Z x d W 9 0 O y w m c X V v d D t L b 3 N 0 Z W 4 g K E V V U i k m c X V v d D s s J n F 1 b 3 Q 7 Q W 5 6 Y W h s I F Z l c m v D p H V m Z S Z x d W 9 0 O y w m c X V v d D t N Y X J r Z X R p b m d r b 3 N 0 Z W 4 g K E V V U i 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1 b X N h Z X R 6 Z S 9 B d X R v U m V t b 3 Z l Z E N v b H V t b n M x L n t N b 2 5 h d C w w f S Z x d W 9 0 O y w m c X V v d D t T Z W N 0 a W 9 u M S 9 1 b X N h Z X R 6 Z S 9 B d X R v U m V t b 3 Z l Z E N v b H V t b n M x L n t K Y W h y L D F 9 J n F 1 b 3 Q 7 L C Z x d W 9 0 O 1 N l Y 3 R p b 2 4 x L 3 V t c 2 F l d H p l L 0 F 1 d G 9 S Z W 1 v d m V k Q 2 9 s d W 1 u c z E u e 1 V t c 2 F 0 e i A o R V V S K S w y f S Z x d W 9 0 O y w m c X V v d D t T Z W N 0 a W 9 u M S 9 1 b X N h Z X R 6 Z S 9 B d X R v U m V t b 3 Z l Z E N v b H V t b n M x L n t L b 3 N 0 Z W 4 g K E V V U i k s M 3 0 m c X V v d D s s J n F 1 b 3 Q 7 U 2 V j d G l v b j E v d W 1 z Y W V 0 e m U v Q X V 0 b 1 J l b W 9 2 Z W R D b 2 x 1 b W 5 z M S 5 7 Q W 5 6 Y W h s I F Z l c m v D p H V m Z S w 0 f S Z x d W 9 0 O y w m c X V v d D t T Z W N 0 a W 9 u M S 9 1 b X N h Z X R 6 Z S 9 B d X R v U m V t b 3 Z l Z E N v b H V t b n M x L n t N Y X J r Z X R p b m d r b 3 N 0 Z W 4 g K E V V U i k s N X 0 m c X V v d D t d L C Z x d W 9 0 O 0 N v b H V t b k N v d W 5 0 J n F 1 b 3 Q 7 O j Y s J n F 1 b 3 Q 7 S 2 V 5 Q 2 9 s d W 1 u T m F t Z X M m c X V v d D s 6 W 1 0 s J n F 1 b 3 Q 7 Q 2 9 s d W 1 u S W R l b n R p d G l l c y Z x d W 9 0 O z p b J n F 1 b 3 Q 7 U 2 V j d G l v b j E v d W 1 z Y W V 0 e m U v Q X V 0 b 1 J l b W 9 2 Z W R D b 2 x 1 b W 5 z M S 5 7 T W 9 u Y X Q s M H 0 m c X V v d D s s J n F 1 b 3 Q 7 U 2 V j d G l v b j E v d W 1 z Y W V 0 e m U v Q X V 0 b 1 J l b W 9 2 Z W R D b 2 x 1 b W 5 z M S 5 7 S m F o c i w x f S Z x d W 9 0 O y w m c X V v d D t T Z W N 0 a W 9 u M S 9 1 b X N h Z X R 6 Z S 9 B d X R v U m V t b 3 Z l Z E N v b H V t b n M x L n t V b X N h d H o g K E V V U i k s M n 0 m c X V v d D s s J n F 1 b 3 Q 7 U 2 V j d G l v b j E v d W 1 z Y W V 0 e m U v Q X V 0 b 1 J l b W 9 2 Z W R D b 2 x 1 b W 5 z M S 5 7 S 2 9 z d G V u I C h F V V I p L D N 9 J n F 1 b 3 Q 7 L C Z x d W 9 0 O 1 N l Y 3 R p b 2 4 x L 3 V t c 2 F l d H p l L 0 F 1 d G 9 S Z W 1 v d m V k Q 2 9 s d W 1 u c z E u e 0 F u e m F o b C B W Z X J r w 6 R 1 Z m U s N H 0 m c X V v d D s s J n F 1 b 3 Q 7 U 2 V j d G l v b j E v d W 1 z Y W V 0 e m U v Q X V 0 b 1 J l b W 9 2 Z W R D b 2 x 1 b W 5 z M S 5 7 T W F y a 2 V 0 a W 5 n a 2 9 z d G V u I C h F V V I p L D V 9 J n F 1 b 3 Q 7 X S w m c X V v d D t S Z W x h d G l v b n N o a X B J b m Z v J n F 1 b 3 Q 7 O l t d f S I g L z 4 8 L 1 N 0 Y W J s Z U V u d H J p Z X M + P C 9 J d G V t P j x J d G V t P j x J d G V t T G 9 j Y X R p b 2 4 + P E l 0 Z W 1 U e X B l P k Z v c m 1 1 b G E 8 L 0 l 0 Z W 1 U e X B l P j x J d G V t U G F 0 a D 5 T Z W N 0 a W 9 u M S 9 1 b X N h Z X R 6 Z S 9 R d W V s b G U 8 L 0 l 0 Z W 1 Q Y X R o P j w v S X R l b U x v Y 2 F 0 a W 9 u P j x T d G F i b G V F b n R y a W V z I C 8 + P C 9 J d G V t P j x J d G V t P j x J d G V t T G 9 j Y X R p b 2 4 + P E l 0 Z W 1 U e X B l P k Z v c m 1 1 b G E 8 L 0 l 0 Z W 1 U e X B l P j x J d G V t U G F 0 a D 5 T Z W N 0 a W 9 u M S 9 1 b X N h Z X R 6 Z S 9 I J U M z J U I 2 a G V y J T I w Z 2 V z d H V m d G U l M j B I Z W F k Z X I 8 L 0 l 0 Z W 1 Q Y X R o P j w v S X R l b U x v Y 2 F 0 a W 9 u P j x T d G F i b G V F b n R y a W V z I C 8 + P C 9 J d G V t P j x J d G V t P j x J d G V t T G 9 j Y X R p b 2 4 + P E l 0 Z W 1 U e X B l P k Z v c m 1 1 b G E 8 L 0 l 0 Z W 1 U e X B l P j x J d G V t U G F 0 a D 5 T Z W N 0 a W 9 u M S 9 1 b X N h Z X R 6 Z S 9 H Z S V D M y V B N G 5 k Z X J 0 Z X I l M j B U e X A 8 L 0 l 0 Z W 1 Q Y X R o P j w v S X R l b U x v Y 2 F 0 a W 9 u P j x T d G F i b G V F b n R y a W V z I C 8 + P C 9 J d G V t P j x J d G V t P j x J d G V t T G 9 j Y X R p b 2 4 + P E l 0 Z W 1 U e X B l P k Z v c m 1 1 b G E 8 L 0 l 0 Z W 1 U e X B l P j x J d G V t U G F 0 a D 5 T Z W N 0 a W 9 u M S 9 1 b X N h Z X R 6 Z S 9 F b n R m Z X J u d G U l M j B E d X B s a W t h d G U 8 L 0 l 0 Z W 1 Q Y X R o P j w v S X R l b U x v Y 2 F 0 a W 9 u P j x T d G F i b G V F b n R y a W V z I C 8 + P C 9 J d G V t P j x J d G V t P j x J d G V t T G 9 j Y X R p b 2 4 + P E l 0 Z W 1 U e X B l P k Z v c m 1 1 b G E 8 L 0 l 0 Z W 1 U e X B l P j x J d G V t U G F 0 a D 5 T Z W N 0 a W 9 u M S 9 1 b X N h Z X R 6 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l O T F h Z D k w L W F k M W M t N G Z i M i 0 5 M m I 4 L T V k N G Y x O T J m Y T M 2 Z i I g L z 4 8 R W 5 0 c n k g V H l w Z T 0 i T m F 2 a W d h d G l v b l N 0 Z X B O Y W 1 l I i B W Y W x 1 Z T 0 i c 0 5 h d m l n Y X R p b 2 4 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1 L T I 5 V D E 5 O j E z O j Q 1 L j k 2 N D U w O T F a I i A v P j x F b n R y e S B U e X B l P S J G a W x s Q 2 9 s d W 1 u V H l w Z X M i I F Z h b H V l P S J z Q m d N R E F 3 T U Q i I C 8 + P E V u d H J 5 I F R 5 c G U 9 I k Z p b G x D b 3 V u d C I g V m F s d W U 9 I m w 0 M C I g L z 4 8 R W 5 0 c n k g V H l w Z T 0 i R m l s b E N v b H V t b k 5 h b W V z I i B W Y W x 1 Z T 0 i c 1 s m c X V v d D t N b 2 5 h d C Z x d W 9 0 O y w m c X V v d D t K Y W h y J n F 1 b 3 Q 7 L C Z x d W 9 0 O 1 V t c 2 F 0 e i A o R V V S K S Z x d W 9 0 O y w m c X V v d D t L b 3 N 0 Z W 4 g K E V V U i k m c X V v d D s s J n F 1 b 3 Q 7 Q W 5 6 Y W h s I F Z l c m v D p H V m Z S Z x d W 9 0 O y w m c X V v d D t N Y X J r Z X R p b m d r b 3 N 0 Z W 4 g K E V V U i k m c X V v d D t d 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W 1 z Y W V 0 e m U v Q X V 0 b 1 J l b W 9 2 Z W R D b 2 x 1 b W 5 z M S 5 7 T W 9 u Y X Q s M H 0 m c X V v d D s s J n F 1 b 3 Q 7 U 2 V j d G l v b j E v d W 1 z Y W V 0 e m U v Q X V 0 b 1 J l b W 9 2 Z W R D b 2 x 1 b W 5 z M S 5 7 S m F o c i w x f S Z x d W 9 0 O y w m c X V v d D t T Z W N 0 a W 9 u M S 9 1 b X N h Z X R 6 Z S 9 B d X R v U m V t b 3 Z l Z E N v b H V t b n M x L n t V b X N h d H o g K E V V U i k s M n 0 m c X V v d D s s J n F 1 b 3 Q 7 U 2 V j d G l v b j E v d W 1 z Y W V 0 e m U v Q X V 0 b 1 J l b W 9 2 Z W R D b 2 x 1 b W 5 z M S 5 7 S 2 9 z d G V u I C h F V V I p L D N 9 J n F 1 b 3 Q 7 L C Z x d W 9 0 O 1 N l Y 3 R p b 2 4 x L 3 V t c 2 F l d H p l L 0 F 1 d G 9 S Z W 1 v d m V k Q 2 9 s d W 1 u c z E u e 0 F u e m F o b C B W Z X J r w 6 R 1 Z m U s N H 0 m c X V v d D s s J n F 1 b 3 Q 7 U 2 V j d G l v b j E v d W 1 z Y W V 0 e m U v Q X V 0 b 1 J l b W 9 2 Z W R D b 2 x 1 b W 5 z M S 5 7 T W F y a 2 V 0 a W 5 n a 2 9 z d G V u I C h F V V I p L D V 9 J n F 1 b 3 Q 7 X S w m c X V v d D t D b 2 x 1 b W 5 D b 3 V u d C Z x d W 9 0 O z o 2 L C Z x d W 9 0 O 0 t l e U N v b H V t b k 5 h b W V z J n F 1 b 3 Q 7 O l t d L C Z x d W 9 0 O 0 N v b H V t b k l k Z W 5 0 a X R p Z X M m c X V v d D s 6 W y Z x d W 9 0 O 1 N l Y 3 R p b 2 4 x L 3 V t c 2 F l d H p l L 0 F 1 d G 9 S Z W 1 v d m V k Q 2 9 s d W 1 u c z E u e 0 1 v b m F 0 L D B 9 J n F 1 b 3 Q 7 L C Z x d W 9 0 O 1 N l Y 3 R p b 2 4 x L 3 V t c 2 F l d H p l L 0 F 1 d G 9 S Z W 1 v d m V k Q 2 9 s d W 1 u c z E u e 0 p h a H I s M X 0 m c X V v d D s s J n F 1 b 3 Q 7 U 2 V j d G l v b j E v d W 1 z Y W V 0 e m U v Q X V 0 b 1 J l b W 9 2 Z W R D b 2 x 1 b W 5 z M S 5 7 V W 1 z Y X R 6 I C h F V V I p L D J 9 J n F 1 b 3 Q 7 L C Z x d W 9 0 O 1 N l Y 3 R p b 2 4 x L 3 V t c 2 F l d H p l L 0 F 1 d G 9 S Z W 1 v d m V k Q 2 9 s d W 1 u c z E u e 0 t v c 3 R l b i A o R V V S K S w z f S Z x d W 9 0 O y w m c X V v d D t T Z W N 0 a W 9 u M S 9 1 b X N h Z X R 6 Z S 9 B d X R v U m V t b 3 Z l Z E N v b H V t b n M x L n t B b n p h a G w g V m V y a 8 O k d W Z l L D R 9 J n F 1 b 3 Q 7 L C Z x d W 9 0 O 1 N l Y 3 R p b 2 4 x L 3 V t c 2 F l d H p l L 0 F 1 d G 9 S Z W 1 v d m V k Q 2 9 s d W 1 u c z E u e 0 1 h c m t l d G l u Z 2 t v c 3 R l b i A o R V V S K S w 1 f S Z x d W 9 0 O 1 0 s J n F 1 b 3 Q 7 U m V s Y X R p b 2 5 z a G l w S W 5 m b y Z x d W 9 0 O z p b X X 0 i I C 8 + P C 9 T d G F i b G V F b n R y a W V z P j w v S X R l b T 4 8 S X R l b T 4 8 S X R l b U x v Y 2 F 0 a W 9 u P j x J d G V t V H l w Z T 5 G b 3 J t d W x h P C 9 J d G V t V H l w Z T 4 8 S X R l b V B h d G g + U 2 V j d G l v b j E v d W 1 z Y W V 0 e m U l M j A o M i k v U X V l b G x l P C 9 J d G V t U G F 0 a D 4 8 L 0 l 0 Z W 1 M b 2 N h d G l v b j 4 8 U 3 R h Y m x l R W 5 0 c m l l c y A v P j w v S X R l b T 4 8 S X R l b T 4 8 S X R l b U x v Y 2 F 0 a W 9 u P j x J d G V t V H l w Z T 5 G b 3 J t d W x h P C 9 J d G V t V H l w Z T 4 8 S X R l b V B h d G g + U 2 V j d G l v b j E v d W 1 z Y W V 0 e m U l M j A o M i k v S C V D M y V C N m h l c i U y M G d l c 3 R 1 Z n R l J T I w S G V h Z G V y P C 9 J d G V t U G F 0 a D 4 8 L 0 l 0 Z W 1 M b 2 N h d G l v b j 4 8 U 3 R h Y m x l R W 5 0 c m l l c y A v P j w v S X R l b T 4 8 S X R l b T 4 8 S X R l b U x v Y 2 F 0 a W 9 u P j x J d G V t V H l w Z T 5 G b 3 J t d W x h P C 9 J d G V t V H l w Z T 4 8 S X R l b V B h d G g + U 2 V j d G l v b j E v d W 1 z Y W V 0 e m U l M j A o M i k v R 2 U l Q z M l Q T R u Z G V y d G V y J T I w V H l w P C 9 J d G V t U G F 0 a D 4 8 L 0 l 0 Z W 1 M b 2 N h d G l v b j 4 8 U 3 R h Y m x l R W 5 0 c m l l c y A v P j w v S X R l b T 4 8 S X R l b T 4 8 S X R l b U x v Y 2 F 0 a W 9 u P j x J d G V t V H l w Z T 5 G b 3 J t d W x h P C 9 J d G V t V H l w Z T 4 8 S X R l b V B h d G g + U 2 V j d G l v b j E v d W 1 z Y W V 0 e m U l M j A o M i k v R W 5 0 Z m V y b n R l J T I w R H V w b G l r Y X R l P C 9 J d G V t U G F 0 a D 4 8 L 0 l 0 Z W 1 M b 2 N h d G l v b j 4 8 U 3 R h Y m x l R W 5 0 c m l l c y A v P j w v S X R l b T 4 8 L 0 l 0 Z W 1 z P j w v T G 9 j Y W x Q Y W N r Y W d l T W V 0 Y W R h d G F G a W x l P h Y A A A B Q S w U G A A A A A A A A A A A A A A A A A A A A A A A A J g E A A A E A A A D Q j J 3 f A R X R E Y x 6 A M B P w p f r A Q A A A E x / X 7 U y p P t O u m b A J S 5 Z q f s A A A A A A g A A A A A A E G Y A A A A B A A A g A A A A U t v / n 2 0 4 w + b 9 d K x r v V g I 6 A c / L K a e M x F i 8 K s J e Z 6 q B f Q A A A A A D o A A A A A C A A A g A A A A R f G r i 5 z X V b 6 x P H W 4 y S e T F L g p f E O n 2 O d L W C 3 9 J x F K E / Z Q A A A A + y Q 5 8 c 1 T q 9 l r V F t g S p Y g + Z o X i p q 8 S H h U O 1 7 m c d G u 5 8 Q V B G 8 B 4 u 1 A j o a C X S M 2 T 9 l 5 h p g M n e F g E W A d C a q s 9 n B j x Z H 9 9 / 9 P y c K / B V 4 O d E r a X 1 d A A A A A j 5 8 h K v U y s 4 L V E 4 o 8 w E r 3 O + G 7 / r / h X M A O h h R T a E e P K r G u p 9 g i P w n j F l O t G K z m u L x W e Q n P k X r K J T o 4 c S d Q p z h K s A = = < / D a t a M a s h u p > 
</file>

<file path=customXml/itemProps1.xml><?xml version="1.0" encoding="utf-8"?>
<ds:datastoreItem xmlns:ds="http://schemas.openxmlformats.org/officeDocument/2006/customXml" ds:itemID="{2A47D968-6259-49FB-A7B3-F34CD1837E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Dashboard</vt:lpstr>
      <vt:lpstr>Rohdaten (unb.)</vt:lpstr>
      <vt:lpstr>Rohdaten (bearb.)</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Klein</dc:creator>
  <cp:lastModifiedBy>Sven Klein</cp:lastModifiedBy>
  <dcterms:created xsi:type="dcterms:W3CDTF">2024-05-29T11:18:41Z</dcterms:created>
  <dcterms:modified xsi:type="dcterms:W3CDTF">2024-05-29T19:13:49Z</dcterms:modified>
</cp:coreProperties>
</file>