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<sst xmlns="http://schemas.openxmlformats.org/spreadsheetml/2006/main" count="28" uniqueCount="28">
  <si>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time</t>
  </si>
  <si>
    <t xml:space="preserve">stat3_mpc</t>
  </si>
  <si>
    <t xml:space="preserve">jak1_mpc</t>
  </si>
  <si>
    <t xml:space="preserve">gp130_mpc</t>
  </si>
  <si>
    <t xml:space="preserve">socs3_mpc</t>
  </si>
  <si>
    <t xml:space="preserve">stat3_abs_rep</t>
  </si>
  <si>
    <t xml:space="preserve">jak1_abs_rep</t>
  </si>
  <si>
    <t xml:space="preserve">gp130_abs_rep</t>
  </si>
  <si>
    <t xml:space="preserve">socs3_abs_rep</t>
  </si>
  <si>
    <t xml:space="preserve">stat3_abs</t>
  </si>
  <si>
    <t xml:space="preserve">jak1_abs</t>
  </si>
  <si>
    <t xml:space="preserve">gp130_abs</t>
  </si>
  <si>
    <t xml:space="preserve">socs3_abs</t>
  </si>
  <si>
    <t xml:space="preserve">stat3_abs_std</t>
  </si>
  <si>
    <t xml:space="preserve">jak1_abs_std</t>
  </si>
  <si>
    <t xml:space="preserve">gp130_abs_std</t>
  </si>
  <si>
    <t xml:space="preserve">socs3_abs_std</t>
  </si>
  <si>
    <t xml:space="preserve">patient</t>
  </si>
  <si>
    <t xml:space="preserve">input_il6</t>
  </si>
  <si>
    <t xml:space="preserve">input_phh</t>
  </si>
  <si>
    <t xml:space="preserve">The abs column is in nmol / L * (pL/cell)</t>
  </si>
  <si>
    <t xml:space="preserve">Or zmol/cell</t>
  </si>
  <si>
    <t xml:space="preserve">Avogadro's constant</t>
  </si>
  <si>
    <t xml:space="preserve">( 1e9 * mlc / avogadro ) = nmol/cell</t>
  </si>
  <si>
    <t xml:space="preserve">In the model we have nmol / L</t>
  </si>
  <si>
    <t xml:space="preserve">Cell volume is vol_cyt + vol_nuc in picoliters</t>
  </si>
  <si>
    <t xml:space="preserve">Conversion can take place by ( 1e12 * 1e9 * mlc / avogadro ) / v_cell</t>
  </si>
  <si>
    <t xml:space="preserve">Which would give nmol/L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</si>
</sst>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\ ##0"/>
    <numFmt numFmtId="166" formatCode="00\ 000"/>
    <numFmt numFmtId="167" formatCode="0"/>
    <numFmt numFmtId="168" formatCode="0.00E+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typewriter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2" activeCellId="0" sqref="K2"/>
    </sheetView>
  </sheetViews>
  <sheetFormatPr defaultRowHeight="13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28"/>
    <col collapsed="false" customWidth="true" hidden="false" outlineLevel="0" max="3" min="3" style="0" width="17.71"/>
    <col collapsed="false" customWidth="true" hidden="false" outlineLevel="0" max="4" min="4" style="0" width="17"/>
    <col collapsed="false" customWidth="true" hidden="false" outlineLevel="0" max="5" min="5" style="0" width="28.16"/>
    <col collapsed="false" customWidth="true" hidden="false" outlineLevel="0" max="6" min="6" style="0" width="8.67"/>
    <col collapsed="false" customWidth="true" hidden="false" outlineLevel="0" max="7" min="7" style="0" width="10.58"/>
    <col collapsed="false" customWidth="true" hidden="false" outlineLevel="0" max="8" min="8" style="0" width="29.31"/>
    <col collapsed="false" customWidth="true" hidden="false" outlineLevel="0" max="9" min="9" style="0" width="11.25"/>
    <col collapsed="false" customWidth="true" hidden="false" outlineLevel="0" max="10" min="10" style="0" width="12.5"/>
    <col collapsed="false" customWidth="true" hidden="false" outlineLevel="0" max="12" min="11" style="0" width="8.67"/>
    <col collapsed="false" customWidth="true" hidden="false" outlineLevel="0" max="13" min="13" style="0" width="18.77"/>
    <col collapsed="false" customWidth="true" hidden="false" outlineLevel="0" max="14" min="14" style="0" width="15.56"/>
    <col collapsed="false" customWidth="true" hidden="false" outlineLevel="0" max="15" min="15" style="0" width="13.62"/>
    <col collapsed="false" customWidth="true" hidden="false" outlineLevel="0" max="16" min="16" style="0" width="13.75"/>
    <col collapsed="false" customWidth="true" hidden="false" outlineLevel="0" max="17" min="17" style="0" width="15.28"/>
    <col collapsed="false" customWidth="true" hidden="false" outlineLevel="0" max="1025" min="18" style="0" width="8.6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0" t="s">
        <v>5</v>
      </c>
      <c r="G1" s="0" t="s">
        <v>6</v>
      </c>
      <c r="H1" s="0" t="s">
        <v>7</v>
      </c>
      <c r="I1" s="5" t="s">
        <v>8</v>
      </c>
      <c r="J1" s="0" t="s">
        <v>9</v>
      </c>
      <c r="K1" s="0" t="s">
        <v>10</v>
      </c>
      <c r="L1" s="0" t="s">
        <v>11</v>
      </c>
      <c r="M1" s="5" t="s">
        <v>12</v>
      </c>
      <c r="N1" s="0" t="s">
        <v>13</v>
      </c>
      <c r="O1" s="0" t="s">
        <v>14</v>
      </c>
      <c r="P1" s="0" t="s">
        <v>15</v>
      </c>
      <c r="Q1" s="5" t="s">
        <v>16</v>
      </c>
      <c r="V1" s="5" t="s">
        <v>17</v>
      </c>
      <c r="W1" s="5" t="s">
        <v>18</v>
      </c>
      <c r="X1" s="0" t="s">
        <v>19</v>
      </c>
    </row>
    <row r="2" customFormat="false" ht="13.8" hidden="false" customHeight="false" outlineLevel="0" collapsed="false">
      <c r="A2" s="5" t="n">
        <v>0</v>
      </c>
      <c r="B2" s="6" t="n">
        <v>377015.256485533</v>
      </c>
      <c r="C2" s="6" t="n">
        <v>21058.3265479276</v>
      </c>
      <c r="D2" s="6" t="n">
        <v>11323.2760710779</v>
      </c>
      <c r="E2" s="5"/>
      <c r="F2" s="0" t="n">
        <f aca="false">((B2/$Y$10)*1000000000)/0.000000000001</f>
        <v>626.048551919015</v>
      </c>
      <c r="G2" s="0" t="n">
        <f aca="false">((C2/$Y$10)*1000000000)/0.000000000001</f>
        <v>34.9681733414778</v>
      </c>
      <c r="H2" s="0" t="n">
        <f aca="false">((D2/$Y$10)*1000000000)/0.000000000001</f>
        <v>18.8027419721928</v>
      </c>
      <c r="J2" s="0" t="n">
        <f aca="false">AVERAGE(F2:F5)</f>
        <v>494.246068498537</v>
      </c>
      <c r="K2" s="0" t="n">
        <f aca="false">AVERAGE(G2:G4)</f>
        <v>87.994739298646</v>
      </c>
      <c r="L2" s="0" t="n">
        <f aca="false">AVERAGE(H2:H4)</f>
        <v>19.9459176000589</v>
      </c>
      <c r="N2" s="0" t="n">
        <f aca="false">STDEV(F2:F5)/SQRT(4)</f>
        <v>67.9660607127871</v>
      </c>
      <c r="O2" s="0" t="n">
        <f aca="false">AVERAGE(G2:G4)/SQRT(3)</f>
        <v>50.8037864213442</v>
      </c>
      <c r="P2" s="0" t="n">
        <f aca="false">AVERAGE(H2:H4)/SQRT(3)</f>
        <v>11.5157808956281</v>
      </c>
      <c r="V2" s="7" t="n">
        <v>1</v>
      </c>
      <c r="W2" s="5" t="n">
        <v>10</v>
      </c>
      <c r="X2" s="0" t="n">
        <v>1</v>
      </c>
    </row>
    <row r="3" customFormat="false" ht="13.8" hidden="false" customHeight="false" outlineLevel="0" collapsed="false">
      <c r="A3" s="0" t="n">
        <v>0</v>
      </c>
      <c r="B3" s="8" t="n">
        <v>359362.07987744</v>
      </c>
      <c r="C3" s="8" t="n">
        <v>62793.6794586495</v>
      </c>
      <c r="D3" s="8" t="n">
        <v>16176.1086729684</v>
      </c>
      <c r="F3" s="0" t="n">
        <f aca="false">((B3/$Y$10)*1000000000)/0.000000000001</f>
        <v>596.734762988324</v>
      </c>
      <c r="G3" s="0" t="n">
        <f aca="false">((C3/$Y$10)*1000000000)/0.000000000001</f>
        <v>104.271356181213</v>
      </c>
      <c r="H3" s="0" t="n">
        <f aca="false">((D3/$Y$10)*1000000000)/0.000000000001</f>
        <v>26.8610599602753</v>
      </c>
      <c r="V3" s="9" t="n">
        <v>2</v>
      </c>
      <c r="W3" s="0" t="n">
        <v>10</v>
      </c>
      <c r="X3" s="0" t="n">
        <v>1</v>
      </c>
    </row>
    <row r="4" customFormat="false" ht="13.8" hidden="false" customHeight="false" outlineLevel="0" collapsed="false">
      <c r="A4" s="0" t="n">
        <v>0</v>
      </c>
      <c r="B4" s="6" t="n">
        <v>222616.517810376</v>
      </c>
      <c r="C4" s="8" t="n">
        <v>75123.00849205</v>
      </c>
      <c r="D4" s="10" t="n">
        <v>8535.75286680606</v>
      </c>
      <c r="F4" s="0" t="n">
        <f aca="false">((B4/$Y$10)*1000000000)/0.000000000001</f>
        <v>369.663418683926</v>
      </c>
      <c r="G4" s="0" t="n">
        <f aca="false">((C4/$Y$10)*1000000000)/0.000000000001</f>
        <v>124.744688373247</v>
      </c>
      <c r="H4" s="0" t="n">
        <f aca="false">((D4/$Y$10)*1000000000)/0.000000000001</f>
        <v>14.1739508677086</v>
      </c>
      <c r="V4" s="11" t="n">
        <v>3</v>
      </c>
      <c r="W4" s="0" t="n">
        <v>10</v>
      </c>
      <c r="X4" s="0" t="n">
        <v>1</v>
      </c>
      <c r="Y4" s="5" t="s">
        <v>20</v>
      </c>
    </row>
    <row r="5" customFormat="false" ht="13.8" hidden="false" customHeight="false" outlineLevel="0" collapsed="false">
      <c r="A5" s="0" t="n">
        <v>0</v>
      </c>
      <c r="B5" s="10" t="n">
        <v>231573.92342641</v>
      </c>
      <c r="C5" s="10"/>
      <c r="D5" s="12"/>
      <c r="F5" s="0" t="n">
        <f aca="false">((B5/$Y$10)*1000000000)/0.000000000001</f>
        <v>384.537540402883</v>
      </c>
      <c r="V5" s="9" t="n">
        <v>4</v>
      </c>
      <c r="W5" s="0" t="n">
        <v>10</v>
      </c>
      <c r="X5" s="0" t="n">
        <v>1</v>
      </c>
      <c r="Y5" s="5" t="s">
        <v>21</v>
      </c>
    </row>
    <row r="6" customFormat="false" ht="13.8" hidden="false" customHeight="false" outlineLevel="0" collapsed="false">
      <c r="A6" s="0" t="n">
        <v>90</v>
      </c>
      <c r="E6" s="8" t="n">
        <v>1056.63932892059</v>
      </c>
      <c r="I6" s="0" t="n">
        <f aca="false">((E6/$Y$10)*1000000000)/0.000000000001</f>
        <v>1.75459085644933</v>
      </c>
      <c r="M6" s="0" t="n">
        <f aca="false">AVERAGE(I6:I8)</f>
        <v>2.12556793008063</v>
      </c>
      <c r="Q6" s="0" t="n">
        <f aca="false">STDEV(I6:I8)/SQRT(3)</f>
        <v>0.733523486401737</v>
      </c>
      <c r="V6" s="7" t="n">
        <v>1</v>
      </c>
      <c r="W6" s="0" t="n">
        <v>10</v>
      </c>
      <c r="X6" s="0" t="n">
        <v>1</v>
      </c>
      <c r="Y6" s="5"/>
    </row>
    <row r="7" customFormat="false" ht="13.8" hidden="false" customHeight="false" outlineLevel="0" collapsed="false">
      <c r="A7" s="12" t="n">
        <v>90</v>
      </c>
      <c r="B7" s="12"/>
      <c r="C7" s="12"/>
      <c r="D7" s="12"/>
      <c r="E7" s="13" t="n">
        <v>2131.99708510037</v>
      </c>
      <c r="I7" s="0" t="n">
        <f aca="false">((E7/$Y$10)*1000000000)/0.000000000001</f>
        <v>3.54026439212246</v>
      </c>
      <c r="V7" s="9" t="n">
        <v>2</v>
      </c>
      <c r="W7" s="0" t="n">
        <v>10</v>
      </c>
      <c r="X7" s="0" t="n">
        <v>1</v>
      </c>
      <c r="Y7" s="5"/>
    </row>
    <row r="8" customFormat="false" ht="13.8" hidden="false" customHeight="false" outlineLevel="0" collapsed="false">
      <c r="A8" s="0" t="n">
        <v>90</v>
      </c>
      <c r="E8" s="8" t="n">
        <v>651.504430712291</v>
      </c>
      <c r="I8" s="0" t="n">
        <f aca="false">((E8/$Y$10)*1000000000)/0.000000000001</f>
        <v>1.0818485416701</v>
      </c>
      <c r="V8" s="11" t="n">
        <v>3</v>
      </c>
      <c r="W8" s="0" t="n">
        <v>10</v>
      </c>
      <c r="X8" s="0" t="n">
        <v>1</v>
      </c>
      <c r="Y8" s="5"/>
    </row>
    <row r="9" customFormat="false" ht="13.8" hidden="false" customHeight="false" outlineLevel="0" collapsed="false">
      <c r="E9" s="12"/>
      <c r="F9" s="9"/>
      <c r="Y9" s="5" t="s">
        <v>22</v>
      </c>
    </row>
    <row r="10" customFormat="false" ht="13.8" hidden="false" customHeight="false" outlineLevel="0" collapsed="false">
      <c r="Y10" s="14" t="n">
        <v>6.02214086E+023</v>
      </c>
    </row>
    <row r="11" customFormat="false" ht="13.8" hidden="false" customHeight="false" outlineLevel="0" collapsed="false">
      <c r="Y11" s="5"/>
    </row>
    <row r="12" customFormat="false" ht="13.8" hidden="false" customHeight="false" outlineLevel="0" collapsed="false">
      <c r="Y12" s="5"/>
    </row>
    <row r="13" customFormat="false" ht="13.8" hidden="false" customHeight="false" outlineLevel="0" collapsed="false">
      <c r="Y13" s="5" t="s">
        <v>23</v>
      </c>
    </row>
    <row r="14" customFormat="false" ht="13.8" hidden="false" customHeight="false" outlineLevel="0" collapsed="false">
      <c r="Y14" s="5"/>
    </row>
    <row r="15" customFormat="false" ht="13.8" hidden="false" customHeight="false" outlineLevel="0" collapsed="false">
      <c r="Y15" s="5" t="s">
        <v>24</v>
      </c>
    </row>
    <row r="16" customFormat="false" ht="13.8" hidden="false" customHeight="false" outlineLevel="0" collapsed="false">
      <c r="Y16" s="5" t="s">
        <v>25</v>
      </c>
    </row>
    <row r="17" customFormat="false" ht="13.8" hidden="false" customHeight="false" outlineLevel="0" collapsed="false">
      <c r="Y17" s="5"/>
    </row>
    <row r="18" customFormat="false" ht="13.8" hidden="false" customHeight="false" outlineLevel="0" collapsed="false">
      <c r="Y18" s="5" t="s">
        <v>26</v>
      </c>
    </row>
    <row r="19" customFormat="false" ht="13.8" hidden="false" customHeight="false" outlineLevel="0" collapsed="false">
      <c r="Y19" s="5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LibreOffice/5.2.7.2$Linux_X86_64 LibreOffice_project/20m0$Build-2</Application>
  <Company>DKFZ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2018-10-22T12:22:02Z</dcterms:created>
  <dc:creator>juengera</dc:creator>
  <dc:description/>
  <dc:language>en-US</dc:language>
  <cp:lastModifiedBy/>
  <dcterms:modified xsi:type="dcterms:W3CDTF">2019-06-12T16:34:50Z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DKFZ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