
<file path=[Content_Types].xml><?xml version="1.0" encoding="utf-8"?>
<Types xmlns="http://schemas.openxmlformats.org/package/2006/content-types">
  <Default Extension="png" ContentType="image/png"/>
  <Default Extension="svg" ContentType="image/sv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workbookPr defaultThemeVersion="166925"/>
  <workbookProtection/>
  <bookViews>
    <workbookView xWindow="0" yWindow="0" windowWidth="14370" windowHeight="9585" tabRatio="500"/>
  </bookViews>
  <sheets>
    <sheet name="Data" sheetId="2" r:id="rId1"/>
    <sheet name="Disclaimer" sheetId="3" r:id="rId2"/>
  </sheets>
  <calcPr calcId="0"/>
</workbook>
</file>

<file path=xl/sharedStrings.xml><?xml version="1.0" encoding="utf-8"?>
<sst xmlns="http://schemas.openxmlformats.org/spreadsheetml/2006/main" count="506" uniqueCount="506">
  <si>
    <t>Company ID</t>
  </si>
  <si>
    <t>Companies</t>
  </si>
  <si>
    <t>Latest Note</t>
  </si>
  <si>
    <t>Latest Note - Author</t>
  </si>
  <si>
    <t>Company Former Name</t>
  </si>
  <si>
    <t>Company Also Known As</t>
  </si>
  <si>
    <t>Company Legal Name</t>
  </si>
  <si>
    <t>Registration Number</t>
  </si>
  <si>
    <t>Company Registry</t>
  </si>
  <si>
    <t>Competitors</t>
  </si>
  <si>
    <t>PBId</t>
  </si>
  <si>
    <t>Description</t>
  </si>
  <si>
    <t>Primary Industry Sector</t>
  </si>
  <si>
    <t>Primary Industry Group</t>
  </si>
  <si>
    <t>Primary Industry Code</t>
  </si>
  <si>
    <t>All Industries</t>
  </si>
  <si>
    <t>Verticals</t>
  </si>
  <si>
    <t>Keywords</t>
  </si>
  <si>
    <t>Company Financing Status</t>
  </si>
  <si>
    <t>Total Raised</t>
  </si>
  <si>
    <t>Business Status</t>
  </si>
  <si>
    <t>Ownership Status</t>
  </si>
  <si>
    <t>Universe</t>
  </si>
  <si>
    <t>Website</t>
  </si>
  <si>
    <t>LinkedIn URL</t>
  </si>
  <si>
    <t>Employees</t>
  </si>
  <si>
    <t>Employee History</t>
  </si>
  <si>
    <t>Exchange</t>
  </si>
  <si>
    <t>Ticker</t>
  </si>
  <si>
    <t>Year Founded</t>
  </si>
  <si>
    <t>Parent Company</t>
  </si>
  <si>
    <t>Daily Updates</t>
  </si>
  <si>
    <t>Weekly Updates</t>
  </si>
  <si>
    <t>Revenue</t>
  </si>
  <si>
    <t>Gross Profit</t>
  </si>
  <si>
    <t>Net Income</t>
  </si>
  <si>
    <t>Enterprise Value</t>
  </si>
  <si>
    <t>EBITDA</t>
  </si>
  <si>
    <t>EBIT</t>
  </si>
  <si>
    <t>Market Cap</t>
  </si>
  <si>
    <t>Net Debt</t>
  </si>
  <si>
    <t>Revenue Growth %</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</si>
  <si>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</si>
  <si>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</si>
  <si>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</si>
  <si>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</si>
  <si>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</si>
  <si>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</si>
  <si>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</si>
  <si>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</si>
  <si>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</si>
  <si>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</si>
  <si>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</si>
  <si>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</si>
  <si>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Country/Territory/Region</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</si>
  <si>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</si>
  <si>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</si>
  <si>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</si>
  <si>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</si>
  <si>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</si>
  <si>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</si>
  <si>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</si>
  <si>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</si>
  <si>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</si>
  <si>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</si>
  <si>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</si>
  <si>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</si>
  <si>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</si>
  <si>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</si>
  <si>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</si>
  <si>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</si>
  <si>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</si>
  <si>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</si>
  <si>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</si>
  <si>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</si>
  <si>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</si>
  <si>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</si>
  <si>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</si>
  <si>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</si>
  <si>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</si>
  <si>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t>
  </si>
  <si>
    <t>First Financing Status</t>
  </si>
  <si>
    <t>Last Financing Date</t>
  </si>
  <si>
    <t>Last Financing Size</t>
  </si>
  <si>
    <t>Last Financing Size Status</t>
  </si>
  <si>
    <t>Last Financing Valuation</t>
  </si>
  <si>
    <t>Last Financing Valuation Status</t>
  </si>
  <si>
    <t>Last Financing Deal Type</t>
  </si>
  <si>
    <t>Last Financing Deal Type 2</t>
  </si>
  <si>
    <t>Last Financing Deal Type 3</t>
  </si>
  <si>
    <t>Last Financing Deal Class</t>
  </si>
  <si>
    <t>Last Financing Debt Date</t>
  </si>
  <si>
    <t>Last Financing Debt Size</t>
  </si>
  <si>
    <t>Last Financing Debt</t>
  </si>
  <si>
    <t>Last Financing Status</t>
  </si>
  <si>
    <t>Growth Rate</t>
  </si>
  <si>
    <t>Growth Rate Percentile</t>
  </si>
  <si>
    <t>Growth Rate Change</t>
  </si>
  <si>
    <t>Growth Rate % Change</t>
  </si>
  <si>
    <t>Web Growth Rate</t>
  </si>
  <si>
    <t>Web Growth Rate Percentile</t>
  </si>
  <si>
    <t>SimilarWeb Growth Rate</t>
  </si>
  <si>
    <t>SimilarWeb Growth Rate Percentile</t>
  </si>
  <si>
    <t>Majestic Growth Rate</t>
  </si>
  <si>
    <t>Majestic Growth Rate Percentile</t>
  </si>
  <si>
    <t>Size Multiple</t>
  </si>
  <si>
    <t>Size Multiple Percentile</t>
  </si>
  <si>
    <t>Size Multiple Change</t>
  </si>
  <si>
    <t>Size Multiple % Change</t>
  </si>
  <si>
    <t>Web Size Multiple</t>
  </si>
  <si>
    <t>Web Size Multiple Percentile</t>
  </si>
  <si>
    <t>SimilarWeb Size Multiple</t>
  </si>
  <si>
    <t>SimilarWeb Size Multiple Percentile</t>
  </si>
  <si>
    <t>Majestic Size Multiple</t>
  </si>
  <si>
    <t>Majestic Size Multiple Percentile</t>
  </si>
  <si>
    <t>SimilarWeb Unique Visitors</t>
  </si>
  <si>
    <t>SimilarWeb Unique Visitors Change</t>
  </si>
  <si>
    <t>SimilarWeb Unique Visitors % Change</t>
  </si>
  <si>
    <t>Majestic Referring Domains</t>
  </si>
  <si>
    <t>Majestic Referring Domains Change</t>
  </si>
  <si>
    <t>Majestic Referring Domains % Change</t>
  </si>
  <si>
    <t>Profile Data Source</t>
  </si>
  <si>
    <t>Last Updated Date</t>
  </si>
  <si>
    <t>Total Patent Documents</t>
  </si>
  <si>
    <t>Total Patent Families</t>
  </si>
  <si>
    <t>Active Patent Documents</t>
  </si>
  <si>
    <t>Pending Patent Documents</t>
  </si>
  <si>
    <t>Patents Expiring the Next Year</t>
  </si>
  <si>
    <t>Inactive Family Documents</t>
  </si>
  <si>
    <t>Top CPC Codes</t>
  </si>
  <si>
    <t>Opportunity Score</t>
  </si>
  <si>
    <t>Success Class</t>
  </si>
  <si>
    <t>Success Probability</t>
  </si>
  <si>
    <t>No Exit Probability</t>
  </si>
  <si>
    <t>Predicted Exit Type</t>
  </si>
  <si>
    <t>IPO Probability</t>
  </si>
  <si>
    <t>M&amp;A Probability</t>
  </si>
  <si>
    <t>Last Known Valuation</t>
  </si>
  <si>
    <t>Last Known Valuation Date</t>
  </si>
  <si>
    <t>Last Known Valuation Deal Type</t>
  </si>
  <si>
    <t># of UCC Filings</t>
  </si>
  <si>
    <t>Last UCC Filing Date</t>
  </si>
  <si>
    <t>Last UCC Expiration Date</t>
  </si>
  <si>
    <t>Emerging Spaces</t>
  </si>
  <si>
    <t>Clinical Trials Matching Criteria</t>
  </si>
  <si>
    <t>Total Clinical Trials</t>
  </si>
  <si>
    <t>Last Valuation Step-Up</t>
  </si>
  <si>
    <t>Last Known Valuation Step-Up</t>
  </si>
  <si>
    <t>View Company Online</t>
  </si>
  <si>
    <t>10731-52</t>
  </si>
  <si>
    <t>Equinix (NAS: EQIX)</t>
  </si>
  <si>
    <t/>
  </si>
  <si>
    <t>Equinix, Inc.</t>
  </si>
  <si>
    <t>NS Solutions, Rackspace Technology, NTT Data Group, NEXTDC, Softlayer Technologies, eStruxture Data Centers, Netrics, Fujitsu Cloud Technologies, Fujitsu, Juniper Networks, Amazon Web Services, TierPoint, LightBound, 365 Data Centers, vXchnge, VIRTUS Data Centres, Aligned Data Centers, Cyxtera Technologies, Trustteam, Spectrum - Business Services, Interxion, QTS Realty Trust, Ntirety, Wipro, EdgeConneX, Deft (IT Consulting and Outsourcing), VMware, T5 Data Centers, DuPont Fabros Technology, Telehouse, Stack Infrastructure, AirTrunk, Navisite, Cologix, Sentinel Data Centers, Tarsus On Demand, Accenture, Global Switch Holdings, Markley Group, Hudson Interxchange, International Business Machines, CoreSite Realty, Joyent, Hewlett Packard Enterprise, Colt Technology Services, CenturyLink Technology Solutions, NaviSite (Acquired), Zenium Technology Partners, ByteGrid Holdings, RagingWire Data Centers, Nutanix, Digital Realty, Ericsson, Align Communications, Vantage Data Centers Management Company, Box (IT Services), Automated Systems Holdings, NTT Communications, Safe Host, ZeroLag, Orange Business Services, Telefonica Usa, Hostway Services, Telx Group, Google Cloud Platform, Oracle, Red Hat, DC BLOX, Stream Data Centers, Megaport, Cisco Systems</t>
  </si>
  <si>
    <t>Equinix operates 260 data centers in 71 markets worldwide. It generates 44% of total revenue in the Americas, 35% in Europe, the Middle East, and Africa, and 21% in Asia-Pacific. The firm has more than 10,000 customers, including 2,100 network providers, that are dispersed over five verticals: cloud and IT services, content providers, network and mobile services, financial services, and enterprise. About 70% of Equinix's revenue comes from renting space to tenants and related services, and more than 15% comes from interconnection. Equinix operates as a real estate investment trust.</t>
  </si>
  <si>
    <t>Information Technology</t>
  </si>
  <si>
    <t>IT Services</t>
  </si>
  <si>
    <t>Systems and Information Management</t>
  </si>
  <si>
    <t>IT Consulting and Outsourcing, Systems and Information Management*</t>
  </si>
  <si>
    <t>TMT</t>
  </si>
  <si>
    <t>ai neocloud, business ecosystem, cloud services, generative ai, gpu cloud, interconnection oriented architecture, international business exchange, internet exchange, networking facility</t>
  </si>
  <si>
    <t>Formerly VC-backed</t>
  </si>
  <si>
    <t>Profitable</t>
  </si>
  <si>
    <t>Publicly Held</t>
  </si>
  <si>
    <t>Debt Financed, Publicly Listed, Venture Capital</t>
  </si>
  <si>
    <t>1999: 187, 2000: 316, 2001: 272, 2002: 475, 2003: 431, 2004: 468, 2005: 537, 2006: 616, 2007: 911, 2008: 1115, 2009: 1301, 2010: 1921, 2011: 2709, 2012: 3153, 2013: 3500, 2014: 3866, 2015: 5042, 2016: 5993, 2017: 7273, 2018: 7903, 2019: 8378, 2020: 10013, 2021: 10944, 2022: 12097, 2023: 13151</t>
  </si>
  <si>
    <t>NAS</t>
  </si>
  <si>
    <t>EQIX</t>
  </si>
  <si>
    <t>Filing (New), Filing (New), Filing (New), Filing (New), Filing (New), Filing (New), Filing (New), Filing (New), Filing (New), Filing (New)</t>
  </si>
  <si>
    <t>TTM 3Q2024</t>
  </si>
  <si>
    <t>31525-84P</t>
  </si>
  <si>
    <t>Keith Taylor</t>
  </si>
  <si>
    <t>Chief Financial Officer</t>
  </si>
  <si>
    <t>ktaylor@equinix.com</t>
  </si>
  <si>
    <t>+1 (650) 598-6000</t>
  </si>
  <si>
    <t>Redwood City, CA</t>
  </si>
  <si>
    <t>One Lagoon Drive</t>
  </si>
  <si>
    <t>Redwood City</t>
  </si>
  <si>
    <t>California</t>
  </si>
  <si>
    <t>94065</t>
  </si>
  <si>
    <t>United States</t>
  </si>
  <si>
    <t>info@equinix.com</t>
  </si>
  <si>
    <t>Americas</t>
  </si>
  <si>
    <t>North America</t>
  </si>
  <si>
    <t>The company raised EUR 1.15 billion of debt financing on November 22, 2024. Previously, the company raised EUR 600 million of debt financing on September 3, 2024.</t>
  </si>
  <si>
    <t>American Express, Benchmark Capital Holdings, Capital Research and Management Company, Cisco Investments, Cisco Systems, Columbia Capital, Comdisco Ventures, Crosslink Capital, Dell Ventures, E*TRADE Venture Capital, Enron, Firsthand Capital Management, Groupe Artemis, Marc Andreessen, Microsoft, News Corp, Northpoint Communications, Pacific Century CyberWorks, Putnam Investments, Reuters Group, STT Communications, Temasek Holdings, The Carlyle Group, The Goldman Sachs Group, Western Technology Investment, Yahoo</t>
  </si>
  <si>
    <t>American Express (www.americanexpress.com), Benchmark Capital Holdings (www.benchmark.com), Cisco Investments (www.ciscoinvestments.com), Cisco Systems (www.cisco.com), Columbia Capital (www.colcap.com), Comdisco Ventures (www.comdisco.com), Crosslink Capital (www.crosslinkcapital.com), Enron (www.enron.com), Firsthand Capital Management (www.firsthandcapital.com), Groupe Artemis (www.groupeartemis.com), Microsoft (www.microsoft.com), News Corp (www.newscorp.com), Putnam Investments (www.putnam.com), Reuters Group (www.reuters.com), Temasek Holdings (www.temasek.com.sg), The Carlyle Group (www.carlyle.com), The Goldman Sachs Group (www.goldmansachs.com), Western Technology Investment (www.westerntech.com), Yahoo (www.yahooinc.com)</t>
  </si>
  <si>
    <t>BofA Securities(Debt Financing), BTIG(Lead Manager or Arranger), J.P. Morgan(Debt Financing), Sullivan(Legal Advisor), TD Securities(Debt Financing)</t>
  </si>
  <si>
    <t>A. G. Edwards(Underwriter), Bank of America(Debt Financing), Barclays(Debt Financing), Barclays Investment Bank(Advisor: General), BNP Paribas(Debt Financing), BofA Securities(Debt Financing), BTIG(Lead Manager or Arranger), Chase Securities(Underwriter), CIBC Capital Markets(Underwriter), CIT Group(Debt Financing), Citigroup(Debt Financing), Citigroup Global Markets(Underwriter), Comerica Bank(Debt Financing), Dain Rauscher Wessels(Underwriter), Davis Polk(Legal Advisor), Deutsche Bank(Debt Financing), Epoch Securities(Underwriter), Evercore Group(Debt Financing), Evercore Group(Underwriter), GE Capital(Debt Financing), Gunderson Dettmer(Legal Advisor), Homburger(Legal Advisor), HSBC Holdings(Debt Financing), HSBC Securities (USA)(Underwriter), ING Barings Private Equity(Debt Financing), ING Financial Markets(Underwriter), ING Group(Debt Financing), J.P. Morgan(Debt Financing), Janney(Underwriter), JP Morgan Chase(Debt Financing), KPMG(Accounting), Legg Mason Wood Walker(Underwriter), Lehman Brothers(Underwriter), Mitsubishi UFJ Securities Holdings(Underwriter), Mitsubishi UFJ Trust and Banking(Debt Financing), Mizuho Financial Group(Debt Financing), Morgan Stanley(Debt Financing), MUFG Bank(Debt Financing), NatWest Group(Debt Financing), Piper Sandler(Underwriter), PNC(Debt Financing), Prudential Financial (Global Commodities Business)(Underwriter), PwC(Accounting), RBC Capital Markets(Debt Financing), Royal Bank of Canada(Debt Financing), Salomon Encore(Underwriter), Santander Bank(Debt Financing), Scotiabank(Debt Financing), SMBC Nikko Securities(Debt Financing), Standard Chartered(Debt Financing), Sullivan(Legal Advisor), Sumitomo Mitsui Banking(Debt Financing), SunTrust Bank(Debt Financing), TD Commercial Banking(Debt Financing), TD Securities(Debt Financing), The Goldman Sachs Group(Debt Financing), U.S. Bank(Debt Financing), Wells Fargo(Debt Financing), Western Technology Investment(Debt Financing)</t>
  </si>
  <si>
    <t>Actual</t>
  </si>
  <si>
    <t>Early Stage VC</t>
  </si>
  <si>
    <t>Series A</t>
  </si>
  <si>
    <t>Venture Capital</t>
  </si>
  <si>
    <t>Completed</t>
  </si>
  <si>
    <t>Debt - General</t>
  </si>
  <si>
    <t>Debt</t>
  </si>
  <si>
    <t>Bonds - $536.07M (Senior), Bonds - $696.90M (Senior)</t>
  </si>
  <si>
    <t>PitchBook Research</t>
  </si>
  <si>
    <t>Circuit arrangements or systems for supplying or distributing electric power, Electric digital data processing, Information and communication technology [ict] specially adapted for administrative, commercial, financial, managerial or supervisory purposes, Selecting, Transmission of digital information</t>
  </si>
  <si>
    <t>IPO</t>
  </si>
  <si>
    <t>Generative AI, AI neoclouds</t>
  </si>
  <si>
    <t>12657-07</t>
  </si>
  <si>
    <t>ExtraHop Networks</t>
  </si>
  <si>
    <t>ExtraHop</t>
  </si>
  <si>
    <t>ExtraHop Networks, Inc.</t>
  </si>
  <si>
    <t>Digital Shadows, Cybereason, Deep Secure, SentinelOne, ObserveIT, Snyk, Interset, Kasada (Network Management Software), Total Defense, CloudGenix, Cybersprint, CrowdStrike Holdings, Morphisec, Darktrace, Zscaler, Palo Alto Networks</t>
  </si>
  <si>
    <t>Developer of a cyber analytics platform committed to protecting and propagating trust by revealing the cyber truth. The company's platform includes a suite to quickly investigate threats, ensure the delivery of critical applications and secure investments in the cloud, thereby enabling its customers to receive real-time threat detections and guided investigation powered by cloud-scale machine learning efficiently.</t>
  </si>
  <si>
    <t>Software</t>
  </si>
  <si>
    <t>Network Management Software</t>
  </si>
  <si>
    <t>Network Management Software*</t>
  </si>
  <si>
    <t>Artificial Intelligence &amp; Machine Learning, Cybersecurity</t>
  </si>
  <si>
    <t>artificial intelligence, cloud security, cyberattacks security, network security, network security system, online threat analysis, performance management, ransomware protection</t>
  </si>
  <si>
    <t>Private Equity-Backed</t>
  </si>
  <si>
    <t>Generating Revenue</t>
  </si>
  <si>
    <t>Privately Held (backing)</t>
  </si>
  <si>
    <t>Debt Financed, Private Equity, Venture Capital</t>
  </si>
  <si>
    <t>2016: 300, 2019: 500, 2020: 500, 2021: 700, 2022: 678, 2023: 728, 2024: 726</t>
  </si>
  <si>
    <t>FY 2023</t>
  </si>
  <si>
    <t>336442-87P</t>
  </si>
  <si>
    <t>Amey Malekar</t>
  </si>
  <si>
    <t>Vice President of Strategy and Corporate Development</t>
  </si>
  <si>
    <t>ameym@extrahop.com</t>
  </si>
  <si>
    <t>+1 (978) 325-1590</t>
  </si>
  <si>
    <t>Seattle, WA</t>
  </si>
  <si>
    <t>520 Pike Street</t>
  </si>
  <si>
    <t>Suite 1600</t>
  </si>
  <si>
    <t>Seattle</t>
  </si>
  <si>
    <t>Washington</t>
  </si>
  <si>
    <t>98101</t>
  </si>
  <si>
    <t>+1 (877) 333-9872</t>
  </si>
  <si>
    <t>info@extrahop.com</t>
  </si>
  <si>
    <t>The company is rumored to be rolled into the continuation fund by Bain Capital and Evercore Group on October 10, 2024 for an undisclosed amount. Previously, the company completed a $15 million debt refinancing round on March 11, 2024. The company is being actively tracked by PitchBook.</t>
  </si>
  <si>
    <t>Bain Capital, Crosspoint Capital Partners, Ergo Partners, Sprout Capital Partners</t>
  </si>
  <si>
    <t>Andreessen Horowitz, Benjamin Horowitz, ESO Fund, Falcon Partners, Hercules Capital, Industry Ventures, Madrona Venture Group, Marc Andreessen, Meritech Capital Partners, Sujal Patel, TCV, TriplePoint Capital, Valesco Ventures</t>
  </si>
  <si>
    <t>Bain Capital (www.baincapital.com), Crosspoint Capital Partners (www.crosspointcapital.com), Ergo Partners (www.ergopartners.com), Sprout Capital Partners (www.sproutcapitalpartners.com)</t>
  </si>
  <si>
    <t>Andreessen Horowitz (www.a16z.com), Benjamin Horowitz (www.bhorowitz.com), ESO Fund (www.esofund.com), Falcon Partners (www.falconpartners.com), Hercules Capital (www.htgc.com), Industry Ventures (www.industryventures.com), Madrona Venture Group (www.madrona.com), Meritech Capital Partners (www.meritechcapital.com), TCV (www.tcv.com), TriplePoint Capital (www.triplepointcapital.com), Valesco Ventures (www.valesco.ventures)</t>
  </si>
  <si>
    <t>Ares Capital(Debt Financing), Ares Management(Debt Financing), Hercules Capital(Debt Financing), Qatalyst Partners(Advisor: General), Ropes &amp; Gray(Legal Advisor), Sixth Street Partners(Debt Financing), Sixth Street Specialty Lending(Debt Financing), SVB Financial Group(Debt Financing), Wilson Sonsini Goodrich &amp; Rosati(Legal Advisor)</t>
  </si>
  <si>
    <t>Buyout/LBO</t>
  </si>
  <si>
    <t>Secondary Buyout</t>
  </si>
  <si>
    <t>Private Equity</t>
  </si>
  <si>
    <t>Rumor/Speculation</t>
  </si>
  <si>
    <t>Electric digital data processing, Transmission of digital information, Wireless communication networks</t>
  </si>
  <si>
    <t>upgrade</t>
  </si>
  <si>
    <t>54017-20</t>
  </si>
  <si>
    <t>NationBuilder</t>
  </si>
  <si>
    <t>3dna Corp.</t>
  </si>
  <si>
    <t>Causemo Insights, WealthEngine, i360, Benevity, Raklet, EveryoneSocial, Act-On Software, MobileCause, Salsa Labs, Agile CRM, Converseon, CiviCRM, Salesforce, HubSpot, SofTrek, Virtuous, Foundant Technologies, EveryAction, SmartSimple Software, Salesfusion, YourCause, Blue State Digital, Officevibe, Precision Strategies, FrontStream, Droga5, VML, We Are Social, GrantStream, Fluxx (San Francisco), TINYpulse, PhotoShelter, Bitrix24, akoyaGO, Bonterra, Blackbaud, Code and Theory, Ngp Van, RAPP (Media &amp; Information Services), WizeHive</t>
  </si>
  <si>
    <t>Developer of enterprise management platform designed to power organizations, movements, and campaigns. The company's platform leverages technology to provide services like website content, email communications, live programming, social insights, and people management all in one place, enabling advocacy groups, businesses, and political campaigns to make every decision with integrated, real-time data and by replacing multiple platforms with one scalable system.</t>
  </si>
  <si>
    <t>Business/Productivity Software</t>
  </si>
  <si>
    <t>Business/Productivity Software*, Media and Information Services (B2B)</t>
  </si>
  <si>
    <t>Mobile, SaaS, TMT</t>
  </si>
  <si>
    <t>advocacy group, campaignsdigital tools, email communication, engagement tool, enterprise management platform, fundraising software, live programming, management platform, real time data, social insights</t>
  </si>
  <si>
    <t>Venture Capital-Backed</t>
  </si>
  <si>
    <t>Debt Financed, Venture Capital</t>
  </si>
  <si>
    <t>2015: 150, 2020: 98, 2021: 97, 2022: 105, 2023: 108, 2024: 103</t>
  </si>
  <si>
    <t>FY 2022</t>
  </si>
  <si>
    <t>40477-78P</t>
  </si>
  <si>
    <t>James Gilliam</t>
  </si>
  <si>
    <t>Co-Founder &amp; Executive Chairman</t>
  </si>
  <si>
    <t>jim@nationbuilder.com</t>
  </si>
  <si>
    <t>+1 (213) 992-4809</t>
  </si>
  <si>
    <t>Los Angeles, CA</t>
  </si>
  <si>
    <t>PO Box 811428</t>
  </si>
  <si>
    <t>Los Angeles</t>
  </si>
  <si>
    <t>90081</t>
  </si>
  <si>
    <t>info@nationbuilder.com</t>
  </si>
  <si>
    <t>The company raised an undisclosed amount of debt financing on August 19, 2024.</t>
  </si>
  <si>
    <t>Andreessen Horowitz, Anthony Saleh, Benjamin Horowitz, Chris Hughes, David Morin, Dustin Moskovitz, Emagen Entertainment, Kevin Colleran, Luminate Group, Marc Andreessen, Nasir Jones, Nihal Mehta, Omidyar Network, Pejman Nozad, QueensBridge Venture Partners, Ramin Bastani, Samuel Lessin, Sean Parker, Slow Ventures, SV Angel, Tribe Capital, View Different</t>
  </si>
  <si>
    <t>Andreessen Horowitz (www.a16z.com), Benjamin Horowitz (www.bhorowitz.com), David Morin (www.davemorin.com), Emagen Entertainment (www.emagen.com), Luminate Group (www.luminategroup.com), Nasir Jones (www.nasirjones.com), Omidyar Network (www.omidyar.com), QueensBridge Venture Partners (www.qbvp.com), Samuel Lessin (www.wlessin.com), Slow Ventures (www.slow.co), SV Angel (www.svangel.com), Tribe Capital (www.tribecap.co), View Different (www.viewdifferent.io)</t>
  </si>
  <si>
    <t>Kindred Partners(Consulting), Orrick(Legal Advisor)</t>
  </si>
  <si>
    <t>Gunderson Dettmer(Legal Advisor), Indiegogo(Lead Manager or Arranger), Live Oak Bank(Debt Financing), Partners for Growth(Advisor: General), Runway Growth Capital(Debt Financing), SG Credit Partners(Debt Financing)</t>
  </si>
  <si>
    <t>Capitalization</t>
  </si>
  <si>
    <t>Individual</t>
  </si>
  <si>
    <t>Term Loan - (Senior)</t>
  </si>
  <si>
    <t>Later Stage VC</t>
  </si>
  <si>
    <t>10695-52</t>
  </si>
  <si>
    <t>Meta Platforms (NAS: META)</t>
  </si>
  <si>
    <t>Facebook</t>
  </si>
  <si>
    <t>Meta</t>
  </si>
  <si>
    <t>Meta Platforms, Inc.</t>
  </si>
  <si>
    <t>Pinterest, Snap, Dailymotion, Reddit, Spark Networks (Acquired), Vine Labs, Twitch Interactive, ByteDance, X Corp., We Heart It, LinkedIn, Tango Live, YouTube, Hey! VINA, Tumblr, LINE, Tencent Holdings, Zaboo, Skype, WhatsApp, WeChat, Slack, Parative, Snow (Multimedia and Design Software)</t>
  </si>
  <si>
    <t>Meta is the largest social media company in the world, boasting close to 4 billion monthly active users worldwide. The firm's "Family of Apps," its core business, consists of Facebook, Instagram, Messenger, and WhatsApp. End users can leverage these applications for a variety of different purposes, from keeping in touch with friends to following celebrities and running digital businesses for free. Meta packages customer data, gleaned from its application ecosystem and sells ads to digital advertisers. While the firm has been investing heavily in its Reality Labs business, it remains a very small part of Meta's overall sales.</t>
  </si>
  <si>
    <t>Social/Platform Software</t>
  </si>
  <si>
    <t>Social Content, Social/Platform Software*</t>
  </si>
  <si>
    <t>AdTech, TMT</t>
  </si>
  <si>
    <t>ai neocloud, artificial general intelligence, cloudtech and devops, data sharing platform, foundation model, generative ai, online personal data, online social platform, social network, social networking, social networking platform</t>
  </si>
  <si>
    <t>Debt Financed, Private Equity, Publicly Listed, Venture Capital</t>
  </si>
  <si>
    <t>2007: 300, 2011: 3200, 2012: 4619, 2013: 6337, 2014: 9199, 2015: 12691, 2016: 17048, 2017: 25105, 2018: 35587, 2019: 44942, 2020: 58604, 2021: 71970, 2022: 87314, 2023: 77114, 2024: 72404</t>
  </si>
  <si>
    <t>META</t>
  </si>
  <si>
    <t>Filing (New), Filing (New), Filing (New), Filing (New), Filing (New), Filing (New), Filing (New)</t>
  </si>
  <si>
    <t>269165-80P</t>
  </si>
  <si>
    <t>Susan Li</t>
  </si>
  <si>
    <t>susan.l@facebook.com</t>
  </si>
  <si>
    <t>+1 (408) 253-0184</t>
  </si>
  <si>
    <t>Menlo Park, CA</t>
  </si>
  <si>
    <t>1601 Willow Road</t>
  </si>
  <si>
    <t>Menlo Park</t>
  </si>
  <si>
    <t>94025</t>
  </si>
  <si>
    <t>+1 (650) 543-4800</t>
  </si>
  <si>
    <t>info@meta.com</t>
  </si>
  <si>
    <t>The company raised $10.50 billion of debt financing on August 7, 2024.</t>
  </si>
  <si>
    <t>Accel, Access Technology Ventures, Acuity Partners, Aeon Group (Miami), All Blue Capital, Anand Rajaraman, Andreessen Horowitz, Angel Capital Group (Knoxville), Anthelion VC, Anthony Marlowe, b2venture, Breyer Capital, Buttonwood Group Advisors, Capital Union Investments, Cercano Management, Christopher Sacca, Claridge, Coatue Management, Daniel Gutenberg, David Sacks, DG Ventures (Tokyo), DST Global, ECONA, Ecosystem Ventures, Elevation Partners, Esther Dyson, European Founders Fund, Fidelity Investments, Firsthand Capital Management, Founders Fund, Friends &amp; Family Capital, General Atlantic, Global Founders Capital, Glynn Capital, Gold Mark Venture Partners, Goldman Sachs Asset Management, Green Knolls Capital, Greylock, Horizons Ventures, Index Ventures, Industry Ventures, Inflection Ventures (New York), Iowa City Capital Partners, J.D. Fagan, Jason Portnoy, Jeffrey Pinksa, Joshua Felser, Juvo Capital, Ka-Shing Li, Kevin Colleran, Kevin Rose, KG Investments, Klaus Hommels, Kleiner Perkins, Klifer Capital, Knickerbocker Capital (New York), La Banque Privee Saint-Germain, Lakestar, Lance White, Late Stage Management, Lowercase Capital, Man Capital, Marc Andreessen, Mark Pincus, Matthew Coffin, Matthew Ocko, MD Pham, Meritech Capital Partners, Michael Lazerow, Microsoft, MicroVentures, Millennium Technology Value Partners, Milliways Ventures, Oakhouse Partners, Open Field Capital, OppenheimerFunds, Opulentia, Peter Thiel, Princeton Equity Group, PTK Capital, QVIDTVM, Reid Hoffman, Rizvi Traverse Management, Roger Dickey, Saints Capital, SeedFord Partners, Sequoia Economic Infrastructure Income Fund, SharesPost, Shumway Capital, Slow Ventures, SuRo Capital, T. Rowe Price Group, TCV, TeleSoft Partners, Temasek Holdings, The Interpublic Group of Companies, Tiger Consumer Management, Tiger Global Management, Timothy Ferriss, TriplePoint Capital, Valiant Capital Partners, Venkatesh Harinarayan, VenVest Capital, Viking Global Investors, VK Company, West Avenue Capital, XG Ventures, Zurich Fund</t>
  </si>
  <si>
    <t>Graham Holdings, Viacom, Yahoo (Internet Software)</t>
  </si>
  <si>
    <t>Accel (www.accel.com), Access Technology Ventures (www.accesstechnologyventures.com), Acuity Partners (www.acuitypartnersnyc.com), Aeon Group (Miami) (www.aeon.group), All Blue Capital (www.allbluecapital.com), Andreessen Horowitz (www.a16z.com), Angel Capital Group (Knoxville) (www.theangelcapitalgroup.com), b2venture (www.b2venture.vc), Breyer Capital (www.breyercapital.com), Buttonwood Group Advisors (buttonwoodfunds.com), Capital Union Investments (www.cuiasia.com), Cercano Management (www.cercanolp.com), Claridge (www.claridgeinc.com), Coatue Management (www.coatue.com), Daniel Gutenberg (www.gutenberg.ch), DG Ventures (Tokyo) (www.dgventures.com), DST Global (www.dst-global.com), ECONA (www.econa.com), Ecosystem Ventures (www.ecosystemventures-ice.com), Elevation Partners (www.elevation.com), European Founders Fund (www.europeanfounders.com), Fidelity Investments (www.fidelity.com), Firsthand Capital Management (www.firsthandcapital.com), Founders Fund (www.foundersfund.com), Friends &amp; Family Capital (friendsandfamilycapital.com), General Atlantic (www.generalatlantic.com), Global Founders Capital (www.globalfounderscapital.com), Glynn Capital (www.glynncapital.com), Gold Mark Venture Partners (www.goldmarkvc.com), Goldman Sachs Asset Management (am.gs.com/en-us/advisors), Green Knolls Capital (nemeanlionfund.com), Greylock (www.greylock.com), Horizons Ventures (www.horizonsventures.com), Index Ventures (www.indexventures.com), Industry Ventures (www.industryventures.com), Inflection Ventures (New York) (www.inflectionvc.com), Iowa City Capital Partners (www.iowacitycapitalpartners.com), Juvo Capital (www.juvocapital.com), Kevin Rose (kevin-rose.kit.com), KG Investments (www.kginvest.net), Kleiner Perkins (www.kleinerperkins.com), Klifer Capital (www.klifercapital.com), Knickerbocker Capital (New York) (www.knick.io), La Banque Privee Saint-Germain (www.bpsaintgermain.com), Lakestar (www.lakestar.com), Late Stage Management (www.latestagemanagement.com), Lowercase Capital (www.lowercasecapital.com), Man Capital (www.man-capital.com), Meritech Capital Partners (www.meritechcapital.com), Microsoft (www.microsoft.com), MicroVentures (www.microventures.com), Millennium Technology Value Partners (www.mtvlp.com), Milliways Ventures (www.milliwaysventures.com), Oakhouse Partners (www.oakhousepartners.com), Open Field Capital (www.ofcap.com), OppenheimerFunds (www.oppenheimerfunds.com), Opulentia (www.opulentia.vc), Princeton Equity Group (www.princetonequity.com), PTK Capital (www.ptkcapital.com), QVIDTVM (www.qvidtvm.com), Reid Hoffman (www.reidhoffman.org), Rizvi Traverse Management (www.rizvitraverse.com), Saints Capital (www.saintscapital.com), SeedFord Partners (www.seedford-partners.com), Sequoia Economic Infrastructure Income Fund (www.seqi.fund), SharesPost (www.sharespost.com), Shumway Capital (www.shumwaycapital.com), Slow Ventures (www.slow.co), SuRo Capital (www.surocap.com), T. Rowe Price Group (www.troweprice.com), TCV (www.tcv.com), TeleSoft Partners (www.telesoft.ai), Temasek Holdings (www.temasek.com.sg), The Interpublic Group of Companies (www.interpublic.com), Tiger Consumer Management (www.tigerconsumer.com), Tiger Global Management (www.tigerglobal.com), Timothy Ferriss (www.timferriss.com), TriplePoint Capital (www.triplepointcapital.com), Valiant Capital Partners (www.valiantcapital.com), VenVest Capital (www.venvestcapital.com), Viking Global Investors (www.vikingglobal.com), VK Company (www.vk.company), West Avenue Capital (www.wacmp.com), XG Ventures (www.xg-ventures.com), Zurich Fund (www.zurichfund.com)</t>
  </si>
  <si>
    <t>Graham Holdings (www.ghco.com), Viacom (www.viacom.com), Yahoo (Internet Software) (www.yahoo.com)</t>
  </si>
  <si>
    <t>Aksiom(Consulting), Americas Market Intelligence(Consulting), Big Ben Venture Partners(Advisor: General), Brainerd Communicators(Advisor: Communications), Clarity Consultants(Consulting), CLP Strategies(Advisor: Communications), Connor Group(Advisor: General), DeWinter Group(Consulting), DKC(Advisor: Communications), Evercore Group(Advisor: General), FisherBroyles(Legal Advisor), FutureEngine(Consulting), Graf &amp; Pitkowitz(Legal Advisor), Growth Capital Services(Advisor: General), Kahn Swick &amp; Foti(Legal Advisor), Keystone Strategy(Consulting), Kirkland &amp; Ellis(Legal Advisor), Kohler Law Group(Legal Advisor), Osler, Hoskin &amp; Harcourt(Legal Advisor), Outlier Patent Attorneys(Legal Advisor), Pedersen &amp; Partners(Consulting), Renell Wertpapierhandelsbank(Advisor: General), Rich Talent Group(Consulting), Ropes &amp; Gray(Legal Advisor), Rubicon Law(Legal Advisor), Silicon Legal Strategy(Legal Advisor), The Issuer Network(Advisor: General), The MitchelLake Group(Consulting), Winterberry Group(Consulting)</t>
  </si>
  <si>
    <t>Allen &amp; Company.(Underwriter), Bank of America(Debt Financing), Barclays(Debt Financing), Barclays Investment Bank(Underwriter), Blaylock Van(Underwriter), BMO Capital Markets(Underwriter), BofA Securities(Underwriter), Cabrera Capital Markets(Underwriter), CastleOak Securities(Underwriter), Citigroup(Underwriter), Citigroup(Debt Financing), CL King &amp; Associates(Underwriter), Credit Suisse(Underwriter), Deutsche Bank(Underwriter), ETrade Securities(Underwriter), EY(Auditor), Fenwick &amp; West(Legal Advisor), Itaú BBA(Underwriter), J.P. Morgan(Underwriter), JP Morgan Chase(Debt Financing), KBCM Technology Group(Underwriter), Lazard Capital Markets(Underwriter), Lebenthal Holdings(Underwriter), Loop Capital Markets(Underwriter), M.R. Beal(Underwriter), Macquarie Asset Management(Underwriter), Merrill Lynch(Underwriter), Morgan Stanley(Underwriter), Morgan Stanley(Debt Financing), Oppenheimer &amp; Company(Underwriter), Orrick(Legal Advisor), Piper Sandler(Underwriter), Raymond James Financial(Underwriter), RBC Capital Markets(Underwriter), Samuel A. Ramirez &amp; Company(Underwriter), Siebert Financial(Underwriter), Stifel Financial(Underwriter), TD Cowen(Underwriter), The Goldman Sachs Group(Underwriter), The Goldman Sachs Group(Debt Financing), The Williams Capital Group(Underwriter), TriplePoint Capital(Debt Financing), Wells Fargo(Underwriter), Western Technology Investment(Debt Financing), William Blair &amp; Company(Underwriter)</t>
  </si>
  <si>
    <t>Revolving Credit - $0.30M</t>
  </si>
  <si>
    <t>General Corporate Purpose</t>
  </si>
  <si>
    <t>Bonds - $1.00B (Senior Unsecured; Fixed), Bonds - $2.50B (Senior Unsecured; Fixed), Bonds - $1.00B (Senior Unsecured; Fixed), Bonds - $2.75B (Senior Unsecured; Fixed), Bonds - $3.25B (Senior Unsecured; Fixed)</t>
  </si>
  <si>
    <t>Electric digital data processing, Information and communication technology [ict] specially adapted for administrative, commercial, financial, managerial or supervisory purposes, Optical elements, systems or apparatus, Pictorial communication, Transmission of digital information</t>
  </si>
  <si>
    <t>Generative AI, Artificial General Intelligence (AGI) Research, AI neoclouds</t>
  </si>
  <si>
    <t>52816-87</t>
  </si>
  <si>
    <t>Wealthfront</t>
  </si>
  <si>
    <t>Ka-Ching</t>
  </si>
  <si>
    <t>Wealthfront Advisers LLC</t>
  </si>
  <si>
    <t>Addepar, WiseBanyan, M1 (Financial Software), Fusion, eMoney Advisor, Personal Capital, Bambu, Sarwa, Ginmon, WeInvest, Adenza, Wealthsimple, AdvisorEngine, StashAway, Betterment, Altruist, Interactive Advisors, AutoWealth, Backstop (Business/Productivity Software), TreasuryXpress, Aixigo, Acorns, Smartfolios, GTreasury, Anachron, Varden Technologies, Allvue Systems, SoFi, AgentRisk, Smartly, Vantage Software, Kyriba, Quantifeed, Fundrise</t>
  </si>
  <si>
    <t>Developer of an automated wealth management platform designed to offer a combination of automated financial planning, investment management and banking-related services through a mobile application. The company's robo-advisor is used among people to open an investment account which offers access to investment strategies and comprehensive automated financial planning service, enabling underserved young professionals and families to invest through convenient mobile-based services.</t>
  </si>
  <si>
    <t>Financial Services</t>
  </si>
  <si>
    <t>Other Financial Services</t>
  </si>
  <si>
    <t>Financial Software, Other Financial Services*</t>
  </si>
  <si>
    <t>FinTech, Mobile Commerce, TMT</t>
  </si>
  <si>
    <t>automated financial planning, banking and financial services, digital advisory, financial planning service, investment advisory service, investment software, investment technology, portfolio management platform, robo advisory platform, wealthtech</t>
  </si>
  <si>
    <t>M&amp;A, Venture Capital</t>
  </si>
  <si>
    <t>2016: 151, 2019: 160, 2021: 253, 2022: 300, 2023: 284, 2024: 372</t>
  </si>
  <si>
    <t>289205-29P</t>
  </si>
  <si>
    <t>Alan Imberman</t>
  </si>
  <si>
    <t>alan@wealthfront.com</t>
  </si>
  <si>
    <t>+1 (650) 249-4258</t>
  </si>
  <si>
    <t>Palo Alto, CA</t>
  </si>
  <si>
    <t>261 Hamilton Avenue</t>
  </si>
  <si>
    <t>Palo Alto</t>
  </si>
  <si>
    <t>94301</t>
  </si>
  <si>
    <t>contact@wealthfront.com</t>
  </si>
  <si>
    <t>The company joined Plug and Play Tech Center in approximately July 2024. No equity or funding was exchanged as a result of this program.</t>
  </si>
  <si>
    <t>Adam D'Angelo, Adam Fischer, Alison Pincus, Alison Rosenthal, Andrew Dunn, Andy Rachleff, Angela Zaeh, Ankur Pansari, Benchmark Capital Holdings, Benjamin Horowitz, Bruce Dunlevie, Christopher Morace, DAG Ventures, Daniel Shapero, David Morin, Defy Partners Management, Divide by Zero, Doug Mackenzie, Dragoneer Investment Group, Flight Ventures, Gil Penchina, Graph Ventures, Greylock, Harris Barton, Hunter Walk, Index Ventures, Jason Calacanis Steve Schlafman, Javier Olivan, Jeffrey Jordan, Jeffrey Weiner, Kay Luo, Kenneth Goldman, Kevin Colleran, Kevin Compton, Kevin Rose, Louis Eisenberg, Marc Andreessen, Marissa Mayer, Mark Leslie, Mark Pincus, Matthew Mullenweg, Michael Schroepfer, Mike Jones, Owen Tripp, Parameter Ventures, Paul Kedrosky, PEAK6 Strategic Capital, Peter Pham, Plug and Play Tech Center, Ribbit Capital, Ronald Lott, Science, Sharmila Mulligan, SK Ventures, Social Capital, Spark Capital, Tiger Global Management, Tim Kendall, Timothy Ferriss, TriplePoint Capital, UBS Group</t>
  </si>
  <si>
    <t>Homebrew, Maven Ventures</t>
  </si>
  <si>
    <t>Adam Fischer (adamfischer.at), Benchmark Capital Holdings (www.benchmark.com), Benjamin Horowitz (www.bhorowitz.com), DAG Ventures (www.dagventures.com), David Morin (www.davemorin.com), Defy Partners Management (www.defy.vc), Divide by Zero (www.divideby.com), Dragoneer Investment Group (www.dragoneer.com), Flight Ventures (flightventures.godaddysites.com), Graph Ventures (www.graphventures.com), Greylock (www.greylock.com), Index Ventures (www.indexventures.com), Jeffrey Jordan (jeff.a16z.com), Kevin Rose (kevin-rose.kit.com), Matthew Mullenweg (www.ma.tt), Parameter Ventures (www.parameter.vc), Plug and Play Tech Center (www.plugandplaytechcenter.com), Ribbit Capital (www.ribbitcap.com), Science (www.science-inc.com), SK Ventures (www.skvcap.com), Social Capital (www.socialcapital.com), Spark Capital (www.sparkcapital.com), Tiger Global Management (www.tigerglobal.com), Timothy Ferriss (www.timferriss.com), TriplePoint Capital (www.triplepointcapital.com), UBS Group (www.ubs.com)</t>
  </si>
  <si>
    <t>Homebrew (www.homebrew.co), Maven Ventures (www.mavenventures.com)</t>
  </si>
  <si>
    <t>FutureEngine(Consulting)</t>
  </si>
  <si>
    <t>Fenwick &amp; West(Legal Advisor), Qatalyst Partners(Advisor: General), Willkie Farr &amp; Gallagher(Legal Advisor)</t>
  </si>
  <si>
    <t>Estimated</t>
  </si>
  <si>
    <t>Accelerator/Incubator</t>
  </si>
  <si>
    <t>Other</t>
  </si>
  <si>
    <t>Electric digital data processing</t>
  </si>
  <si>
    <t>Success</t>
  </si>
  <si>
    <t>M&amp;A</t>
  </si>
  <si>
    <t>494739-01</t>
  </si>
  <si>
    <t>Unite.io</t>
  </si>
  <si>
    <t>Taki Games, Taki</t>
  </si>
  <si>
    <t>Taki Network Pte. Ltd.</t>
  </si>
  <si>
    <t>Yup (Social/Platform Software), Zealy, Steem</t>
  </si>
  <si>
    <t>Developer of a token-based social network platform designed to empower content creators to grow. The company's platform allows users to upload, like, and comment on posts and create their crypto coin, enabling content creators and users to earn a daily income by participating in community conversations.</t>
  </si>
  <si>
    <t>Entertainment Software, Social Content, Social/Platform Software*</t>
  </si>
  <si>
    <t>Cryptocurrency/Blockchain, Gaming</t>
  </si>
  <si>
    <t>crypto token sales, crypto tokens, social network, social networking platform, web3 games, web3 solution</t>
  </si>
  <si>
    <t>2022: 44, 2024: 22</t>
  </si>
  <si>
    <t>36399-61P</t>
  </si>
  <si>
    <t>Kevin Chou</t>
  </si>
  <si>
    <t>Co-Founder</t>
  </si>
  <si>
    <t>kchou@geng.gg</t>
  </si>
  <si>
    <t>Singapore, Singapore</t>
  </si>
  <si>
    <t>10 Anson Road</t>
  </si>
  <si>
    <t>Number 22-02, International Plaza</t>
  </si>
  <si>
    <t>Singapore</t>
  </si>
  <si>
    <t>079903</t>
  </si>
  <si>
    <t>info@taki.app</t>
  </si>
  <si>
    <t>Asia</t>
  </si>
  <si>
    <t>Southeast Asia</t>
  </si>
  <si>
    <t>The company raised $6.45 million of seed funding in a deal led by SuperLayer on June 12, 2024. CoinDCX and 18 other investors also participated in the round. The funds will be used to become the first Layer 3 blockchain solution for mass-market mobile games.</t>
  </si>
  <si>
    <t>Christopher Dixon, Coinbase Ventures, CoinDCX, DCG Expeditions, Formless Capital, Gary Vaynerchuk, Gemini Frontier Fund, HTX Ventures, Kraken Ventures, Marc Andreessen, Nas Nas, OKX Ventures, Paris Hilton, Roka Works, Sahil Bloom, Solana Ventures, SuperLayer, Yat Siu</t>
  </si>
  <si>
    <t>Alameda Research, FTX</t>
  </si>
  <si>
    <t>Christopher Dixon (cdixon.org), CoinDCX (coindcx.com), DCG Expeditions (expeditions.dcg.co), Formless Capital (www.formless.capital), Gary Vaynerchuk (www.garyvaynerchuk.com), Kraken Ventures (www.krakenventures.com), Roka Works (www.rokaworks.co), Solana Ventures (solana.ventures), SuperLayer (www.superlayer.io), Yat Siu (yatsiu.com)</t>
  </si>
  <si>
    <t>Alameda Research (www.alameda-research.com), FTX (www.ftx.com)</t>
  </si>
  <si>
    <t>Seed Round</t>
  </si>
  <si>
    <t>43104-88</t>
  </si>
  <si>
    <t>X Corp.</t>
  </si>
  <si>
    <t>Twitter</t>
  </si>
  <si>
    <t>X Corporation</t>
  </si>
  <si>
    <t>Hike, Snap, Viber Media, Kwippit, WeChat, Chatimity, WOLF (Entertainment Software), Telegram, ShareChat, Pivotshare, KaKao, Threads, 9gag, LINE, Roposo, MadLipz, BoxCast, Meta Platforms, Reddit, WeVideo, Signal (Social/Platform Software), Instagram, Threema, Tumblr, Kik, Koo, Stocktwits, Silent Circle, MODI (Electronics (B2C))</t>
  </si>
  <si>
    <t>Developer of a social networking and micro-blogging platform designed for people to have a free and safe space to talk. The company's software is an open distribution and conversational platform around short-form text, image and video content, enabling its users to create different social networks based on their interests, creating an interest graph.</t>
  </si>
  <si>
    <t>Communication Software, Social/Platform Software*</t>
  </si>
  <si>
    <t>free speech platform, messaging platform, public conversation app, social media platform, social network, social networking</t>
  </si>
  <si>
    <t>Debt Financed, M&amp;A, Private Equity, Publicly Listed, Venture Capital</t>
  </si>
  <si>
    <t>2013: 2712, 2014: 3638, 2015: 4200, 2016: 3900, 2017: 3372, 2018: 3920, 2019: 4900, 2020: 5500, 2021: 7500, 2022: 7500, 2023: 6546, 2024: 4000</t>
  </si>
  <si>
    <t>News (New)</t>
  </si>
  <si>
    <t>TTM 2Q2022</t>
  </si>
  <si>
    <t>91429-21P</t>
  </si>
  <si>
    <t>Ned Segal</t>
  </si>
  <si>
    <t>Chief Financial Officer &amp; Board Director</t>
  </si>
  <si>
    <t>+1 (415) 222-9670</t>
  </si>
  <si>
    <t>Bastrop, TX</t>
  </si>
  <si>
    <t>865 FM 1209</t>
  </si>
  <si>
    <t>Building 2</t>
  </si>
  <si>
    <t>Bastrop</t>
  </si>
  <si>
    <t>Texas</t>
  </si>
  <si>
    <t>78602</t>
  </si>
  <si>
    <t>A.M. Management &amp; Consulting sold its stake in the company to an undisclosed buyer on June 4, 2024.</t>
  </si>
  <si>
    <t>Aleka Capital, Aliya Capital Partners, Andreessen Horowitz, ARK Venture Fund, Baron Capital (New York), Binance, Brookfield Corporation, DFJ Growth, Elon Musk, Fidelity Management &amp; Research Company, Honeycomb Asset Management, Key Wealth Advisors, Khaled Bin Alwaleed, Lawrence Ellison, Litani Ventures, Manhattan Venture Partners, Qatar Investment Authority, Sequoia Capital, Strauss Capital Partners, The Witkoff Group, Vy Capital</t>
  </si>
  <si>
    <t>A.M. Management &amp; Consulting, ACE Ventures (Geneva), Aeon Group (Miami), All Blue Capital, Amar Chokhawala, Apple, Baseline Ventures, Benchmark Capital Holdings, Betaworks, Bezos Expeditions, Bill Lee, Binary Capital, BlackRock, Brian Pokorny, Capital Factory, Christopher Sacca, CRV, David Morin, David Sacks, DG Ventures (Tokyo), Digital Garage, DST Global, EB Exchange, Ecosystem Ventures, ESO Fund, Firsthand Capital Management, Five Stones Investment Group, Floodgate, Founders Equity Partners, Foundry Group, G Squared, Gary Vaynerchuk, George Zachary, Green Knolls Capital, Greg Kidd, Greg Yaitanes, Hard Yaka, Harrison Metal Capital, Industry Ventures, Insight Partners, IVP, J.P. Morgan, James Pallotta, Jason Port, Jeffery Pulver, Joichi Ito, Joshua Felser, Kevin Rose, Kingdom Holding Company, Kleiner Perkins, Lance White, Late Stage Management, Light Street Investments, Lowercase Capital, Man Capital, Marc Andreessen, Mark Kingdon, MicroVentures, Millennium Technology Value Partners, Morgan Stanley Expansion Capital, Naval Ravikant, Northport Investments, Open Field Capital, Opulentia, Pegasus Tech Ventures, Raptor Group, Rizvi Traverse Management, Ronald Conway, S.A.W. Capital Partners, SeedFord Partners, SF Angels Group, SharesPost, Shin Ryoku Trust, Slow Ventures, Smile Group, Sozo Ventures, Spark Capital, Steve Anderson, Steven Ballmer, SuRo Capital, SV Angel, T. Rowe Price Group, TeleSoft Partners, The Chernin Group, Timothy Ferriss, Transmedia Capital, Union Square Ventures, Ventura Capital, Virgin (London), West (San Francisco), West Avenue Capital, Westway Capital, Wicklow Capital, William Tai, Wolfswood Partners, XG Ventures, Zurich Fund</t>
  </si>
  <si>
    <t>CBS Est, Microsoft, Salesforce, Westinghouse Air Brake Technologies</t>
  </si>
  <si>
    <t>Aleka Capital (alekacapital.com), Aliya Capital Partners (www.aliyacapitalpartners.com), Andreessen Horowitz (www.a16z.com), ARK Venture Fund (www.ark-ventures.com), Baron Capital (New York) (baroncapitalgroup.com), Binance (www.binance.com), Brookfield Corporation (bn.brookfield.com), DFJ Growth (dfjgrowth.com), Honeycomb Asset Management (honeycombam.com), Key Wealth Advisors (www.key-wealthadvisors.com), Litani Ventures (www.litani.com), Manhattan Venture Partners (www.mvp.vc), Qatar Investment Authority (www.qia.qa), Sequoia Capital (www.sequoiacap.com), Strauss Capital Partners (www.strausscapital.com), The Witkoff Group (www.witkoff.com), Vy Capital (www.vycapital.com)</t>
  </si>
  <si>
    <t>A.M. Management &amp; Consulting (www.am-mc.co), ACE Ventures (Geneva) (www.aceventures.vc), Aeon Group (Miami) (www.aeon.group), All Blue Capital (www.allbluecapital.com), Apple (www.apple.com), Baseline Ventures (www.baselinev.com), Benchmark Capital Holdings (www.benchmark.com), Betaworks (www.betaworks.com), Bezos Expeditions (www.bezosexpeditions.com), Bill Lee (www.backtoreality.com), Binary Capital (www.binarycap.com), BlackRock (www.blackrock.com), Capital Factory (www.capitalfactory.com), CRV (www.crv.com), David Morin (www.davemorin.com), DG Ventures (Tokyo) (www.dgventures.com), Digital Garage (www.garage.co.jp), DST Global (www.dst-global.com), EB Exchange (www.ebexchangefunds.com), Ecosystem Ventures (www.ecosystemventures-ice.com), ESO Fund (www.esofund.com), Firsthand Capital Management (www.firsthandcapital.com), Five Stones Investment Group (www.fsig.com), Floodgate (www.floodgate.com), Founders Equity Partners (www.fepfund.com), Foundry Group (www.foundry.vc), G Squared (www.gsquared.com), Gary Vaynerchuk (www.garyvaynerchuk.com), Green Knolls Capital (nemeanlionfund.com), Greg Yaitanes (www.gregyaitanes.com), Hard Yaka (www.hardyaka.com), Harrison Metal Capital (www.harrisonmetal.com), Industry Ventures (www.industryventures.com), Insight Partners (www.insightpartners.com), IVP (www.ivp.com), J.P. Morgan (www.jpmorgan.com), Jeffery Pulver (www.pulver.com), Joichi Ito (joi.ito.com), Kevin Rose (kevin-rose.kit.com), Kingdom Holding Company (kingdom.com.sa), Kleiner Perkins (www.kleinerperkins.com), Late Stage Management (www.latestagemanagement.com), Light Street Investments (www.lightstreetinvestments.com), Lowercase Capital (www.lowercasecapital.com), Man Capital (www.man-capital.com), Mark Kingdon (www.quixotic.ventures), MicroVentures (www.microventures.com), Millennium Technology Value Partners (www.mtvlp.com), Northport Investments (www.northportinvestments.com), Open Field Capital (www.ofcap.com), Opulentia (www.opulentia.vc), Pegasus Tech Ventures (www.pegasustechventures.com), Raptor Group (www.raptorgroup.com), Rizvi Traverse Management (www.rizvitraverse.com), S.A.W. Capital Partners (www.saw-capital.com), SeedFord Partners (www.seedford-partners.com), SF Angels Group (sfangels.co), SharesPost (www.sharespost.com), Shin Ryoku Trust (shinryoku.com), Slow Ventures (www.slow.co), Smile Group (smile.group), Sozo Ventures (www.sozoventures.com), Spark Capital (www.sparkcapital.com), SuRo Capital (www.surocap.com), SV Angel (www.svangel.com), T. Rowe Price Group (www.troweprice.com), TeleSoft Partners (www.telesoft.ai), The Chernin Group (www.tcg.co), Timothy Ferriss (www.timferriss.com), Transmedia Capital (www.transmediacapital.com), Union Square Ventures (www.usv.com), Ventura Capital (www.ventura.ae), Virgin (London) (www.virgin.com), West (San Francisco) (west.global), West Avenue Capital (www.wacmp.com), Westway Capital (www.westwaycapital.com), Wolfswood Partners (www.wolfswoodpartners.com), XG Ventures (www.xg-ventures.com), Zurich Fund (www.zurichfund.com)</t>
  </si>
  <si>
    <t>CBS Est (www.cbs.it), Microsoft (www.microsoft.com), Salesforce (www.salesforce.com), Westinghouse Air Brake Technologies (www.wabteccorp.com)</t>
  </si>
  <si>
    <t>Big Ben Venture Partners(Advisor: General), Boston Financial &amp; Equity(Advisor: General), Cha-Chi Communications(Advisor: General), Connor Group(Accounting), Cresa(Advisor: General), Daversa Partners(Consulting), DeWinter Group(Consulting), Guzman &amp; Company(Advisor: General), Paradigm Strategy(Consulting), Parker Remick(Consulting), The Errigo Group(Consulting), Time2B Consulting(Advisor: General), West (San Francisco)(Consulting)</t>
  </si>
  <si>
    <t>Ademi(Legal Advisor), Allen &amp; Company.(Underwriter), Allen &amp; Company.(Debt Financing), Bank of America(Debt Financing), Barclays(Advisor: General), BNP Paribas(Debt Financing), BofA Securities(Underwriter), Buttonwood Group Advisors(Advisor: General), Code Advisors(Underwriter), Credit Suisse(Advisor: General), Davis Polk(Legal Advisor), Deutsche Bank Securities(Underwriter), Growth Capital Services(Advisor: General), Institutional Shareholder Services(Advisor: General), J.P. Morgan(Debt Financing), Joele Frank(Advisor: Communications), JP Morgan Chase(Debt Financing), JP Morgan Chase(Advisor: General), Keker, Van Nest &amp; Peters(Legal Advisor), Mason Hayes &amp; Curran(Legal Advisor), Mattos Filho(Legal Advisor), Mitsubishi UFJ Financial Group(Debt Financing), Mizuho Securities(Debt Financing), Morgan Stanley(Debt Financing), PwC(Accounting), Sard Verbinnen(Advisor: Communications), Simpson Thacher &amp; Bartlett(Legal Advisor), Societe Generale(Debt Financing), The Goldman Sachs Group(Debt Financing), The Goldman Sachs Group(Underwriter), Wachtell, Lipton, Rosen &amp; Katz(Legal Advisor), Wells Fargo(Debt Financing), Wilson Sonsini Goodrich &amp; Rosati(Legal Advisor)</t>
  </si>
  <si>
    <t>Secondary Transaction - Private</t>
  </si>
  <si>
    <t>Electric digital data processing, Information and communication technology [ict] specially adapted for administrative, commercial, financial, managerial or supervisory purposes, Pictorial communication, Semiconductor devices not covered by class h10, Transmission of digital information</t>
  </si>
  <si>
    <t>267178-69</t>
  </si>
  <si>
    <t>Golden</t>
  </si>
  <si>
    <t>Golden Recursion Inc.</t>
  </si>
  <si>
    <t>Almanac, Craft (Media and Information Services), Owler</t>
  </si>
  <si>
    <t>Develper of a self-constructing knowledge platform intended to aggregate information from multiple sources, both public and private, to create a comprehensive repository. The company's platform offers a structured representation of entities and topics, providing detailed, canonical information that is easily searchable and accessible with natural language processing (NLP) to interpret and find information based on user queries, questions, or keywords, enabling researchers and academics with improved collaboration, and enhanced operational efficiency.</t>
  </si>
  <si>
    <t>Artificial Intelligence &amp; Machine Learning, Big Data, SaaS</t>
  </si>
  <si>
    <t>ai automation platform, data infrastructure, database management system, decision making, information aggregation, knowledge base, knowledge graphing platform, machine learning analytics, research engine</t>
  </si>
  <si>
    <t>Acquired/Merged (Operating Subsidiary)</t>
  </si>
  <si>
    <t>2020: 33, 2021: 26, 2022: 43, 2023: 48, 2024: 38</t>
  </si>
  <si>
    <t>ComplyAdvantage</t>
  </si>
  <si>
    <t>60015-43P</t>
  </si>
  <si>
    <t>Jude Gomila</t>
  </si>
  <si>
    <t>Founder &amp; Chief Executive Officer</t>
  </si>
  <si>
    <t>jude@golden.com</t>
  </si>
  <si>
    <t>+1 (415) 779-4053</t>
  </si>
  <si>
    <t>Claymont, DE</t>
  </si>
  <si>
    <t>2093 Philadelphia Pike</t>
  </si>
  <si>
    <t>Suite 5443</t>
  </si>
  <si>
    <t>Claymont</t>
  </si>
  <si>
    <t>Delaware</t>
  </si>
  <si>
    <t>19703</t>
  </si>
  <si>
    <t>info@golden.com</t>
  </si>
  <si>
    <t>The company was acquired by ComplyAdvantage for an undisclosed amount on April 23, 2024.</t>
  </si>
  <si>
    <t>Alexander Tew, Amirteymour Moazami, Andreessen Horowitz, Arash Ferdowsi, Aston Motes, Augusto Marietti, Avlok Kohli, Balaji Srinivasan, Bastian Lehmann, Bossa Invest, Brianne Kimmel, Chaac Ventures, Charles Delingpole, Christina Brodbeck, Christopher Lyons, Cyan Banister, Dan Romero, Daniel Ha, DCVC, Dylan Field, Elevation Capital (Canada), FalconX, Founders Fund, George Lambeth, GigaFund, Great Oaks Venture Capital, GS Futures, Harpoon VC, Harpoon Ventures, HNVR Technology Investment Management, Howie Liu, Immad Akhund, Jack Smith, Jacob Gibson, Jake Gibson, James Smith, James Tamplin, John Adler, Jonathan Swanson, Joseph Montana, Joshua Buckley, Khaled Naim, Lee Linden, Lionheart Ventures, Liquid 2 Ventures, Marc Andreessen, Maryanna Saenko, Matt Humphrey, Matthew Bellamy, Michael Einziger, Michael Seibel, MVP Ventures, Neal Dempsey, Ola Okelola, OnePiece Labs, OpenSea Ventures, Paul McKellar, Plug and Play Tech Center, Protocol Labs, Rajiv Gokal, Ryan Pawell, Scale Asia Ventures, Socii Capital, Sridhar Ramaswamy, Stefano Bernardi, Sumon Sadhu, SV Angel, Tikhon Bernstam, Trac (San Francisco), U.S. Air Force, United States Department of Defense, UpHonest Capital, Vela Partners, Wei Guo, WndrCo, Worklife Ventures, Xoogler Ventures</t>
  </si>
  <si>
    <t>Andreessen Horowitz (www.a16z.com), Balaji Srinivasan (balajis.com), Bossa Invest (www.bossainvest.com), Chaac Ventures (www.chaacventures.com), Dan Romero (danromero.org), DCVC (www.dcvc.com), Elevation Capital (Canada) (www.elevationcapital.vc), FalconX (www.falconx.io), Founders Fund (www.foundersfund.com), GigaFund (www.gigafund.com), Great Oaks Venture Capital (www.greatoaksvc.com), GS Futures (www.gsfutures.vc), Harpoon VC (www.harpoon.vc), Harpoon Ventures (www.harpoonventures.com), HNVR Technology Investment Management (www.hnvr.com), Lionheart Ventures (www.lionheart.vc), Liquid 2 Ventures (www.liquid2.vc), Michael Seibel (www.michaelseibel.com), MVP Ventures (www.mvp-vc.com), OnePiece Labs (www.onepiecelabs.xyz), Plug and Play Tech Center (www.plugandplaytechcenter.com), Protocol Labs (www.protocol.ai), Scale Asia Ventures (www.sav.vc), Socii Capital (sociicapital.com), Stefano Bernardi (stefanobernardi.com), SV Angel (www.svangel.com), Trac (San Francisco) (www.trac.vc), United States Department of Defense (www.defense.gov), UpHonest Capital (www.uphonestcapital.com), Vela Partners (www.vela.partners), WndrCo (www.wndrco.com), Worklife Ventures (www.worklife.vc)</t>
  </si>
  <si>
    <t>Merger/Acquisition</t>
  </si>
  <si>
    <t>Corporate</t>
  </si>
  <si>
    <t>593351-56</t>
  </si>
  <si>
    <t>Neoclassic</t>
  </si>
  <si>
    <t>Operator of a global investment firm specializing in web3, blockchain technology, and digital assets. The company is a global human network aiming to capture unique investment opportunities and accelerate the growth of the web3 ecosystem by bridging gaps, helping founders, investors, and partners maximize their output while optimizing outcome</t>
  </si>
  <si>
    <t>Capital Markets/Institutions</t>
  </si>
  <si>
    <t>Asset Management</t>
  </si>
  <si>
    <t>Asset Management*, Other Capital Markets/Institutions</t>
  </si>
  <si>
    <t>Cryptocurrency/Blockchain, FinTech</t>
  </si>
  <si>
    <t>blockchain technology, digital asset, financial services, global investment firm, investment opportunities, web3 ecosystem</t>
  </si>
  <si>
    <t>2024: 5, 2025: 4</t>
  </si>
  <si>
    <t>206293-78P</t>
  </si>
  <si>
    <t>Michael Bucella</t>
  </si>
  <si>
    <t>Co-Founder &amp; Managing Partner</t>
  </si>
  <si>
    <t>+1 (718) 746-8947</t>
  </si>
  <si>
    <t>Miami, FL</t>
  </si>
  <si>
    <t>Miami</t>
  </si>
  <si>
    <t>Florida</t>
  </si>
  <si>
    <t>The company raised an undisclosed amount of seed funding from L1 Digital, Marc Andreessen, and Genki Oda on April 5, 2024. Christopher Dixon and Jeff Vinik also participated in the round. The funds will be used by the company to invest in the tokenization of real-world assets, entertainment, crypto gaming, and, social projects.</t>
  </si>
  <si>
    <t>Christopher Dixon, Genki Oda, Jeff Vinik, L1D, Marc Andreessen</t>
  </si>
  <si>
    <t>Christopher Dixon (cdixon.org), L1D (l1d.com)</t>
  </si>
  <si>
    <t>53903-53</t>
  </si>
  <si>
    <t>Reddit (NYS: RDDT)</t>
  </si>
  <si>
    <t>Reddit, Inc.</t>
  </si>
  <si>
    <t>9gag, ShareChat, MeWe, Minds, Digg, Pinterest, Quora, Meta Platforms, Tumblr, Imgur, X Corp., Flipboard, YouTube, Giphy, Discord, Forums</t>
  </si>
  <si>
    <t>Reddit Inc is engaged in providing internet content. The company provides online services that include gaming, sports, business, crypto, television and others.</t>
  </si>
  <si>
    <t>SaaS</t>
  </si>
  <si>
    <t>advertisement site, content sharing platform, media sharing, media sharing platform, online content sharing, social network</t>
  </si>
  <si>
    <t>Generating Revenue/Not Profitable</t>
  </si>
  <si>
    <t>Publicly Listed, Venture Capital</t>
  </si>
  <si>
    <t>2015: 100, 2017: 250, 2018: 350, 2019: 650, 2020: 700, 2021: 1558, 2022: 1880, 2023: 2013, 2024: 3343</t>
  </si>
  <si>
    <t>NYS</t>
  </si>
  <si>
    <t>RDDT</t>
  </si>
  <si>
    <t>Advance Publications</t>
  </si>
  <si>
    <t>40292-11P</t>
  </si>
  <si>
    <t>Steven Huffman</t>
  </si>
  <si>
    <t>Chief Executive Officer &amp; Founder</t>
  </si>
  <si>
    <t>steveh@reddit.com</t>
  </si>
  <si>
    <t>+1 (415) 666-2330</t>
  </si>
  <si>
    <t>San Francisco, CA</t>
  </si>
  <si>
    <t>548 Market Street</t>
  </si>
  <si>
    <t>Suite 16093</t>
  </si>
  <si>
    <t>San Francisco</t>
  </si>
  <si>
    <t>94104</t>
  </si>
  <si>
    <t>+1 (415) 891-7717</t>
  </si>
  <si>
    <t>The company raised $748 million in its initial public offering on the New York Stock Exchange under the ticker symbol of RDDT on March 21, 2024. A total of 22,000,000 class A shares were sold at $34 per share. After the offering, there was a total of 158,993,090 outstanding shares (excluding the over-allotment option) at $34 per share, valuing the company at $5.41 billion. The total proceeds, before expenses, to the company was $519.40 million, and to the selling shareholders was $228.60 million. In the offering, the company sold 15,276,527 class A shares and the selling shareholders sold 6,723,473 class A shares. The underwriters were granted an option to purchase up to an additional 3,300,000 class A shares from the company to cover over-allotments, if any.</t>
  </si>
  <si>
    <t>Fidelity Investments, Hybridge Capital Management, Marcel Legrand, MicroVentures, Quiet Capital, Sam Altman, Tacit Capital, Tencent Holdings</t>
  </si>
  <si>
    <t>500 Global, 640 Oxford Ventures, A* Capital, A.Capital Ventures, Advance Publications, Alfred Lin, AlleyCorp, Andreessen Horowitz, Andrew Schoen, Base10 Partners, Ben Mahdavi, Bienville Capital, Bracket Capital, Brighter Capital, Calvin Broadus, Carriage House Rock, Catamaran Ventures, Coatue Management, Collaborative Fund, Condé Nast, Craft Ventures, Craig Shapiro, Ellen Pao, Eniac Ventures, Fifth Down Capital, Hanfield Venture Partners, Heartcore Capital, Initialized Capital Management, Jared Leto, Jawed Karim, Joshua Kushner, Kanyi Maqubela, Karl Ulrich, Kevin Hartz, Khaira Capital, Kjøller, Litani Ventures, Marc Andreessen, Mark Hager, Mark VC, Montauk Ventures, Nautilus Ventures, Newman Capital, Nucleus Adventure Capital, Old Well Labs, Pareto Holdings, Paul Buchheit, Peter Thiel, Philip Kaplan, Pittco Direct Investments, Pittco Management, Plexo Capital, Puget Sound Venture Club, Raptor Group, Reshape Ventures, Rick Marini, Riverside Ventures, Ronald Conway, Scale-Up (Venture Capital), Schechter Private Capital, Seagate Ventures, Sequoia Capital, Smash Capital, Soul Ventures, SV Angel, SXM Global, Talon Group, Taurus Ventures, Thrive Capital, Tikhon Bernstam, Trinity West Ventures, TrueBridge Capital Partners, Upshift Capital, Valor Equity Partners, VentureSouq, Vy Capital, Wejchert Capital, Y Combinator, Y Ventures, Yishan Wong, Yun-Fang Juan</t>
  </si>
  <si>
    <t>Fidelity Investments (www.fidelity.com), Hybridge Capital Management (www.hybridgecap.com), MicroVentures (www.microventures.com), Quiet Capital (www.quiet.com), Tacit Capital (www.tacitcap.com), Tencent Holdings (www.tencent.com)</t>
  </si>
  <si>
    <t>500 Global (500.co), 640 Oxford Ventures (www.640oxfordventures.com), A* Capital (www.a-star.co), A.Capital Ventures (www.acapital.com), Advance Publications (www.advance.com), AlleyCorp (www.alleycorp.com), Andreessen Horowitz (www.a16z.com), Base10 Partners (www.base10.vc), Bienville Capital (www.bienvillecapital.com), Bracket Capital (www.bracketcapital.com), Brighter Capital (www.brightercapital.com), Calvin Broadus (snoopdogg.com), Carriage House Rock (www.carriagehouserock.com), Catamaran Ventures (www.catamaran.in), Coatue Management (www.coatue.com), Collaborative Fund (www.collabfund.com), Condé Nast (www.condenast.com), Craft Ventures (www.craftventures.com), Craig Shapiro (www.cshapiro.com), Ellen Pao (www.ellenkpao.com), Eniac Ventures (www.eniac.vc), Fifth Down Capital (fifthdown.com), Hanfield Venture Partners (www.hanfieldventures.com), Heartcore Capital (www.heartcore.com), Initialized Capital Management (www.initialized.com), Karl Ulrich (www.ktulrich.com), Khaira Capital (www.khairacapital.com), Kjøller (kjoller.com/default.asp), Litani Ventures (www.litani.com), Mark VC (www.markvc.com), Montauk Ventures (montaukventures.com), Nautilus Ventures (www.nautilusventures.com), Newman Capital (www.newmancapital.com), Nucleus Adventure Capital (www.nucleusavc.com), Old Well Labs (oldwell-labs.com), Pareto Holdings (www.pareto20.com), Pittco Management (www.pittcomanagement.com), Plexo Capital (www.plexocap.com), Puget Sound Venture Club (www.pugetsoundvc.com), Raptor Group (www.raptorgroup.com), Reshape Ventures (www.reshape.co), Riverside Ventures (www.riversideventures.com), Scale-Up (Venture Capital) (www.scale-up.vc), Seagate Ventures (seagateventures.com), Sequoia Capital (www.sequoiacap.com), Smash Capital (www.smashcap.com), Soul Ventures (www.soulvc.com), SV Angel (www.svangel.com), Talon Group (www.talon.us), Taurus Ventures (www.taurus.vc), Thrive Capital (www.thrivecap.com), Trinity West Ventures (www.trinitywestventures.com), TrueBridge Capital Partners (www.truebridgecapital.com), Upshift Capital (www.upshiftcapital.com), Valor Equity Partners (www.valorep.com), VentureSouq (www.venturesouq.com), Vy Capital (www.vycapital.com), Wejchert Capital (www.wejchertcapital.com), Y Combinator (www.ycombinator.com), Y Ventures (www.yventures.com), Yishan Wong (www.algeri-wong.com)</t>
  </si>
  <si>
    <t>Academy Securities(Advisor: General), BofA Securities(Advisor: General), Citigroup(Underwriter), Citigroup Global Markets(Underwriter), Citizens JMP(Underwriter), Citizens M&amp;A Advisory(Advisor: General), Davis Polk(Legal Advisor), Deutsche Bank Securities(Advisor: General), Fenwick &amp; West(Legal Advisor), Goodwin Procter(Legal Advisor), J.P. Morgan(Advisor: General), J.P. Morgan Securities(Underwriter), KPMG(Accounting), KPMG Law (Ireland)(Legal Advisor), Latham &amp; Watkins(Legal Advisor), Loop Capital Markets(Advisor: General), Mitsubishi UFJ Securities Holdings(Underwriter), Morgan Stanley(Underwriter), MUFG Bank(Advisor: Actuarial), Needham &amp; Company(Advisor: General), Piper Sandler(Advisor: General), Raymond James Financial(Underwriter), Raymond James Limited(Underwriter), ROTH Capital Partners(Advisor: General), Samuel A. Ramirez &amp; Company(Advisor: General), Telsey Advisory Group(Advisor: General), The Goldman Sachs Group(Underwriter), Whalen(Legal Advisor)</t>
  </si>
  <si>
    <t>Public Investment</t>
  </si>
  <si>
    <t>Search Criteria:</t>
  </si>
  <si>
    <t>All Companies</t>
  </si>
  <si>
    <t>All Columns</t>
  </si>
  <si>
    <t>Downloaded on:</t>
  </si>
  <si>
    <t>Created for:</t>
  </si>
  <si>
    <t>Hyunji Moon, Massachusetts Institute of Technology</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</si>
  <si>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</si>
  <si>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</si>
  <si>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</si>
  <si>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</si>
  <si>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</si>
  <si>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</si>
  <si>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</si>
  <si>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</si>
  <si>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</si>
  <si>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</si>
  <si>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</si>
  <si>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</si>
  <si>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</si>
  <si>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</si>
  <si>
    <t>© PitchBook Data, Inc.  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</si>
</sst>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2" formatCode="#,##0.00;[red](#,##0.00)"/>
    <numFmt numFmtId="83" formatCode="#,##0;[red](#,##0)"/>
    <numFmt numFmtId="84" formatCode="0000"/>
    <numFmt numFmtId="85" formatCode="#,##0.00;[red]-#,##0.00"/>
    <numFmt numFmtId="86" formatCode="#,##0.00&quot;%&quot;;[red]-#,##0.00&quot;%&quot;"/>
    <numFmt numFmtId="87" formatCode="#,###"/>
    <numFmt numFmtId="88" formatCode="dd-MMM-yyyy"/>
    <numFmt numFmtId="89" formatCode="#,##0;"/>
    <numFmt numFmtId="90" formatCode="#,##0.00x;[red]-#,##0.00x"/>
    <numFmt numFmtId="91" formatCode="#,##0;[red]-#,##0"/>
    <numFmt numFmtId="92" formatCode="dd-mmm-yyyy"/>
  </numFmts>
  <fonts count="23">
    <font>
      <sz val="11"/>
      <color theme="1"/>
      <name val="Calibri"/>
      <family val="2"/>
      <scheme val="minor"/>
    </font>
    <font>
      <b/>
      <sz val="8"/>
      <color rgb="FFFFFFFF"/>
      <name val="Open Sans"/>
      <family val="2"/>
    </font>
    <font>
      <sz val="8"/>
      <color rgb="FF000000"/>
      <name val="Open Sans"/>
      <family val="2"/>
    </font>
    <font>
      <u/>
      <sz val="11"/>
      <color rgb="FF0563C1"/>
      <name val="Calibri"/>
    </font>
    <font>
      <sz val="8"/>
      <color rgb="FF26649E"/>
      <name val="Open Sans"/>
      <family val="2"/>
    </font>
    <font>
      <sz val="8"/>
      <color rgb="FF000000"/>
      <name val="Open Sans"/>
      <family val="2"/>
    </font>
    <font>
      <b/>
      <sz val="8"/>
      <color rgb="FF000000"/>
      <name val="Open Sans"/>
      <family val="2"/>
    </font>
    <font>
      <b/>
      <sz val="16"/>
      <color rgb="FF000000"/>
      <name val="Open Sans"/>
      <family val="2"/>
    </font>
    <font>
      <b/>
      <sz val="8"/>
      <color rgb="FF000000"/>
      <name val="Open Sans"/>
      <family val="2"/>
    </font>
    <font>
      <b/>
      <sz val="14"/>
      <color rgb="FF000000"/>
      <name val="Open Sans"/>
      <family val="2"/>
    </font>
    <font>
      <i/>
      <sz val="10"/>
      <color rgb="FF000000"/>
      <name val="Open Sans"/>
      <family val="2"/>
    </font>
    <font>
      <i/>
      <sz val="10"/>
      <color rgb="FF000000"/>
      <name val="Open Sans"/>
      <family val="2"/>
    </font>
    <font>
      <i/>
      <sz val="10"/>
      <color rgb="FF000000"/>
      <name val="Open Sans"/>
      <family val="2"/>
    </font>
    <font>
      <i/>
      <sz val="10"/>
      <color rgb="FF000000"/>
      <name val="Open Sans"/>
      <family val="2"/>
    </font>
    <font>
      <sz val="11"/>
      <color theme="1"/>
      <name val="Calibri"/>
      <family val="2"/>
      <scheme val="minor"/>
    </font>
    <font>
      <i/>
      <sz val="10"/>
      <color rgb="FF26649E"/>
      <name val="Open Sans"/>
      <family val="2"/>
    </font>
    <font>
      <i/>
      <sz val="10"/>
      <color rgb="FF26649E"/>
      <name val="Open Sans"/>
      <family val="2"/>
    </font>
    <font>
      <i/>
      <sz val="10"/>
      <color rgb="FF26649E"/>
      <name val="Open Sans"/>
      <family val="2"/>
    </font>
    <font>
      <i/>
      <sz val="10"/>
      <color rgb="FF26649E"/>
      <name val="Open Sans"/>
      <family val="2"/>
    </font>
    <font>
      <i/>
      <sz val="10"/>
      <color rgb="FF000000"/>
      <name val="Open Sans"/>
      <family val="2"/>
    </font>
    <font>
      <i/>
      <sz val="10"/>
      <color rgb="FF000000"/>
      <name val="Open Sans"/>
      <family val="2"/>
    </font>
    <font>
      <i/>
      <sz val="10"/>
      <color rgb="FF000000"/>
      <name val="Open Sans"/>
      <family val="2"/>
    </font>
    <font>
      <sz val="8"/>
      <color rgb="FF000000"/>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4">
    <xf numFmtId="0" fontId="0" fillId="0" borderId="0"/>
    <xf numFmtId="0" fontId="1" fillId="0" borderId="0">
      <alignment horizontal="center" vertical="center" wrapText="1"/>
    </xf>
    <xf numFmtId="0" fontId="22" fillId="0" borderId="0">
      <alignment horizontal="left" vertical="center"/>
    </xf>
    <xf numFmtId="0" fontId="2" fillId="0" borderId="0">
      <alignment horizontal="right" vertical="center"/>
    </xf>
    <xf numFmtId="0" fontId="3" fillId="0" borderId="0" applyNumberFormat="0" applyFill="0" applyBorder="0" applyAlignment="0" applyProtection="0"/>
    <xf numFmtId="0" fontId="4" fillId="0" borderId="0">
      <alignment horizontal="left" vertical="center"/>
    </xf>
    <xf numFmtId="0" fontId="2" fillId="0" borderId="0">
      <alignment horizontal="right" vertical="top"/>
    </xf>
    <xf numFmtId="0" fontId="6" fillId="0" borderId="0">
      <alignment horizontal="left" vertical="top" wrapText="1"/>
    </xf>
    <xf numFmtId="0" fontId="7" fillId="0" borderId="0">
      <alignment horizontal="left" vertical="center"/>
    </xf>
    <xf numFmtId="0" fontId="6" fillId="0" borderId="0">
      <alignment horizontal="left" vertical="center"/>
    </xf>
    <xf numFmtId="0" fontId="9" fillId="0" borderId="0">
      <alignment horizontal="left" vertical="center"/>
    </xf>
    <xf numFmtId="0" fontId="13" fillId="4" borderId="0">
      <alignment horizontal="left" vertical="center"/>
    </xf>
    <xf numFmtId="0" fontId="18" fillId="4" borderId="0">
      <alignment horizontal="left" vertical="center"/>
    </xf>
    <xf numFmtId="0" fontId="13" fillId="4" borderId="0">
      <alignment horizontal="right" vertical="center"/>
    </xf>
  </cellStyleXfs>
  <cellXfs count="40">
    <xf numFmtId="0" fontId="0" fillId="0" borderId="0" xfId="0"/>
    <xf numFmtId="0" fontId="4" fillId="3" borderId="1" xfId="5" applyFill="1" applyBorder="1" applyAlignment="1">
      <alignment horizontal="left" vertical="center" indent="1"/>
    </xf>
    <xf numFmtId="0" fontId="1" fillId="2" borderId="0" xfId="1" applyFill="1">
      <alignment horizontal="center" vertical="center" wrapText="1"/>
    </xf>
    <xf numFmtId="0" fontId="22" fillId="0" borderId="1" xfId="2" applyBorder="1" applyAlignment="1">
      <alignment horizontal="left" vertical="center" indent="1"/>
    </xf>
    <xf numFmtId="83" fontId="2" fillId="0" borderId="1" xfId="3" applyNumberFormat="1" applyBorder="1" applyAlignment="1">
      <alignment horizontal="right" vertical="center" indent="1"/>
    </xf>
    <xf numFmtId="82" fontId="2" fillId="0" borderId="1" xfId="3" applyNumberFormat="1" applyBorder="1" applyAlignment="1">
      <alignment horizontal="right" vertical="center" indent="1"/>
    </xf>
    <xf numFmtId="85" fontId="2" fillId="0" borderId="1" xfId="3" applyNumberFormat="1" applyBorder="1" applyAlignment="1">
      <alignment horizontal="right" vertical="center" indent="1"/>
    </xf>
    <xf numFmtId="84" fontId="2" fillId="0" borderId="1" xfId="3" applyNumberFormat="1" applyBorder="1" applyAlignment="1">
      <alignment horizontal="right" vertical="center" indent="1"/>
    </xf>
    <xf numFmtId="86" fontId="2" fillId="0" borderId="1" xfId="3" applyNumberFormat="1" applyBorder="1" applyAlignment="1">
      <alignment horizontal="right" vertical="center" indent="1"/>
    </xf>
    <xf numFmtId="87" fontId="2" fillId="0" borderId="1" xfId="3" applyNumberFormat="1" applyBorder="1" applyAlignment="1">
      <alignment horizontal="right" vertical="center" indent="1"/>
    </xf>
    <xf numFmtId="0" fontId="2" fillId="0" borderId="1" xfId="3" applyBorder="1" applyAlignment="1">
      <alignment horizontal="right" vertical="center" indent="1"/>
    </xf>
    <xf numFmtId="89" fontId="2" fillId="0" borderId="1" xfId="3" applyNumberFormat="1" applyBorder="1" applyAlignment="1">
      <alignment horizontal="right" vertical="center" indent="1"/>
    </xf>
    <xf numFmtId="88" fontId="2" fillId="0" borderId="1" xfId="3" applyNumberFormat="1" applyBorder="1" applyAlignment="1">
      <alignment horizontal="right" vertical="center" indent="1"/>
    </xf>
    <xf numFmtId="90" fontId="2" fillId="0" borderId="1" xfId="3" applyNumberFormat="1" applyBorder="1" applyAlignment="1">
      <alignment horizontal="right" vertical="center" indent="1"/>
    </xf>
    <xf numFmtId="91" fontId="2" fillId="0" borderId="1" xfId="3" applyNumberFormat="1" applyBorder="1" applyAlignment="1">
      <alignment horizontal="right" vertical="center" indent="1"/>
    </xf>
    <xf numFmtId="0" fontId="2" fillId="3" borderId="1" xfId="3" applyFill="1" applyBorder="1" applyAlignment="1">
      <alignment horizontal="right" vertical="center" indent="1"/>
    </xf>
    <xf numFmtId="0" fontId="4" fillId="0" borderId="1" xfId="5" applyBorder="1" applyAlignment="1">
      <alignment horizontal="left" vertical="center" indent="1"/>
    </xf>
    <xf numFmtId="0" fontId="22" fillId="3" borderId="1" xfId="2" applyFill="1" applyBorder="1" applyAlignment="1">
      <alignment horizontal="left" vertical="center" indent="1"/>
    </xf>
    <xf numFmtId="88" fontId="2" fillId="3" borderId="1" xfId="3" applyNumberFormat="1" applyFill="1" applyBorder="1" applyAlignment="1">
      <alignment horizontal="right" vertical="center" indent="1"/>
    </xf>
    <xf numFmtId="87" fontId="2" fillId="3" borderId="1" xfId="3" applyNumberFormat="1" applyFill="1" applyBorder="1" applyAlignment="1">
      <alignment horizontal="right" vertical="center" indent="1"/>
    </xf>
    <xf numFmtId="82" fontId="2" fillId="3" borderId="1" xfId="3" applyNumberFormat="1" applyFill="1" applyBorder="1" applyAlignment="1">
      <alignment horizontal="right" vertical="center" indent="1"/>
    </xf>
    <xf numFmtId="86" fontId="2" fillId="3" borderId="1" xfId="3" applyNumberFormat="1" applyFill="1" applyBorder="1" applyAlignment="1">
      <alignment horizontal="right" vertical="center" indent="1"/>
    </xf>
    <xf numFmtId="91" fontId="2" fillId="3" borderId="1" xfId="3" applyNumberFormat="1" applyFill="1" applyBorder="1" applyAlignment="1">
      <alignment horizontal="right" vertical="center" indent="1"/>
    </xf>
    <xf numFmtId="89" fontId="2" fillId="3" borderId="1" xfId="3" applyNumberFormat="1" applyFill="1" applyBorder="1" applyAlignment="1">
      <alignment horizontal="right" vertical="center" indent="1"/>
    </xf>
    <xf numFmtId="90" fontId="2" fillId="3" borderId="1" xfId="3" applyNumberFormat="1" applyFill="1" applyBorder="1" applyAlignment="1">
      <alignment horizontal="right" vertical="center" indent="1"/>
    </xf>
    <xf numFmtId="85" fontId="2" fillId="3" borderId="1" xfId="3" applyNumberFormat="1" applyFill="1" applyBorder="1" applyAlignment="1">
      <alignment horizontal="right" vertical="center" indent="1"/>
    </xf>
    <xf numFmtId="84" fontId="2" fillId="3" borderId="1" xfId="3" applyNumberFormat="1" applyFill="1" applyBorder="1" applyAlignment="1">
      <alignment horizontal="right" vertical="center" indent="1"/>
    </xf>
    <xf numFmtId="83" fontId="2" fillId="3" borderId="1" xfId="3" applyNumberFormat="1" applyFill="1" applyBorder="1" applyAlignment="1">
      <alignment horizontal="right" vertical="center" indent="1"/>
    </xf>
    <xf numFmtId="0" fontId="2" fillId="0" borderId="0" xfId="6">
      <alignment horizontal="right" vertical="top"/>
    </xf>
    <xf numFmtId="0" fontId="6" fillId="0" borderId="0" xfId="7">
      <alignment horizontal="left" vertical="top" wrapText="1"/>
    </xf>
    <xf numFmtId="0" fontId="7" fillId="0" borderId="0" xfId="8">
      <alignment horizontal="left" vertical="center"/>
    </xf>
    <xf numFmtId="0" fontId="2" fillId="0" borderId="0" xfId="3">
      <alignment horizontal="right" vertical="center"/>
    </xf>
    <xf numFmtId="0" fontId="6" fillId="0" borderId="0" xfId="9">
      <alignment horizontal="left" vertical="center"/>
    </xf>
    <xf numFmtId="92" fontId="6" fillId="0" borderId="0" xfId="9" applyNumberFormat="1">
      <alignment horizontal="left" vertical="center"/>
    </xf>
    <xf numFmtId="0" fontId="9" fillId="0" borderId="0" xfId="10">
      <alignment horizontal="left" vertical="center"/>
    </xf>
    <xf numFmtId="0" fontId="13" fillId="4" borderId="0" xfId="11">
      <alignment horizontal="left" vertical="center"/>
    </xf>
    <xf numFmtId="0" fontId="0" fillId="0" borderId="0" xfId="0">
      <protection locked="0"/>
    </xf>
    <xf numFmtId="0" fontId="18" fillId="4" borderId="0" xfId="12">
      <alignment horizontal="left" vertical="center"/>
    </xf>
    <xf numFmtId="0" fontId="13" fillId="4" borderId="0" xfId="13">
      <alignment horizontal="right" vertical="center"/>
    </xf>
    <xf numFmtId="0" fontId="22" fillId="0" borderId="0" xfId="2">
      <alignment horizontal="left" vertical="center"/>
    </xf>
  </cellXfs>
  <cellStyles count="14">
    <cellStyle name="Normal" xfId="0" builtinId="0"/>
    <cellStyle name="horizontalCenterWrapWhiteBold" xfId="1"/>
    <cellStyle name="defaultStyle" xfId="2"/>
    <cellStyle name="horizontalRight" xfId="3"/>
    <cellStyle name="Hyperlink" xfId="4" builtinId="8"/>
    <cellStyle name="horizontalLeftHyperlink" xfId="5"/>
    <cellStyle name="verticalTopHorizontalRight" xfId="6"/>
    <cellStyle name="verticalTopBoldWrapBold" xfId="7"/>
    <cellStyle name="fontSize16Bold" xfId="8"/>
    <cellStyle name="bold" xfId="9"/>
    <cellStyle name="fontSize14Bold" xfId="10"/>
    <cellStyle name="fontSize10Italic" xfId="11"/>
    <cellStyle name="fontSize10ItalicHyperlink" xfId="12"/>
    <cellStyle name="fontSize10ItalicRight" xfId="13"/>
  </cellStyles>
  <dxfs count="0"/>
  <tableStyles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svg"/></Relationships>
</file>

<file path=xl/drawings/drawing1.xml><?xml version="1.0" encoding="utf-8"?>
<xdr:wsDr xmlns:a="http://schemas.openxmlformats.org/drawingml/2006/main" xmlns:xdr="http://schemas.openxmlformats.org/drawingml/2006/spreadsheetDrawing" xmlns:mc="http://schemas.openxmlformats.org/markup-compatibility/2006" xmlns:a14="http://schemas.microsoft.com/office/drawing/2010/main">
  <xdr:twoCellAnchor xmlns:xdr="http://schemas.openxmlformats.org/drawingml/2006/spreadsheetDrawing" editAs="absolute">
    <xdr:from>
      <xdr:col>0</xdr:col>
      <xdr:colOff>85725</xdr:colOff>
      <xdr:row>0</xdr:row>
      <xdr:rowOff>85725</xdr:rowOff>
    </xdr:from>
    <xdr:to>
      <xdr:col>0</xdr:col>
      <xdr:colOff>1400175</xdr:colOff>
      <xdr:row>0</xdr:row>
      <xdr:rowOff>304800</xdr:rowOff>
    </xdr:to>
    <xdr:pic xmlns:xdr="http://schemas.openxmlformats.org/drawingml/2006/spreadsheetDrawing">
      <xdr:nvPicPr xmlns:xdr="http://schemas.openxmlformats.org/drawingml/2006/spreadsheetDrawing">
        <xdr:cNvPr xmlns:xdr="http://schemas.openxmlformats.org/drawingml/2006/spreadsheetDrawing" id="2" name="Graphic 1"/>
        <xdr:cNvPicPr xmlns:xdr="http://schemas.openxmlformats.org/drawingml/2006/spreadsheetDrawing">
          <a:picLocks xmlns:a="http://schemas.openxmlformats.org/drawingml/2006/main" noChangeAspect="1"/>
          <a:extLst xmlns:a="http://schemas.openxmlformats.org/drawingml/2006/main"/>
        </xdr:cNvPicPr>
      </xdr:nvPicPr>
      <xdr:blipFill xmlns:xdr="http://schemas.openxmlformats.org/drawingml/2006/spreadsheetDrawing">
        <a:blip xmlns:a="http://schemas.openxmlformats.org/drawingml/2006/main" xmlns:r="http://schemas.openxmlformats.org/officeDocument/2006/relationships" r:embed="rId1">
          <a:extLst xmlns:a="http://schemas.openxmlformats.org/drawingml/2006/main">
            <a:ext xmlns:a="http://schemas.openxmlformats.org/drawingml/2006/main" uri="{96DAC541-7B7A-43D3-8B79-37D633B846F1}">
              <asvg:svgBlip xmlns:asvg="http://schemas.microsoft.com/office/drawing/2016/SVG/main" r:embed="rId2"/>
            </a:ext>
          </a:extLst>
        </a:blip>
        <a:srcRect/>
        <a:stretch xmlns:a="http://schemas.openxmlformats.org/drawingml/2006/main">
          <a:fillRect/>
        </a:stretch>
      </xdr:blipFill>
      <xdr:spPr xmlns:xdr="http://schemas.openxmlformats.org/drawingml/2006/spreadsheetDrawing">
        <a:xfrm xmlns:a="http://schemas.openxmlformats.org/drawingml/2006/main">
          <a:off x="85725" y="85725"/>
          <a:ext cx="1314450" cy="219075"/>
        </a:xfrm>
        <a:prstGeom xmlns:a="http://schemas.openxmlformats.org/drawingml/2006/main" prst="rect"/>
        <a:effectLst xmlns:a="http://schemas.openxmlformats.org/drawingml/2006/main"/>
        <a:extLst xmlns:a="http://schemas.openxmlformats.org/drawingml/2006/main"/>
      </xdr:spPr>
    </xdr:pic>
    <xdr:clientData/>
  </xdr:twoCellAnchor>
</xdr:wsDr>
</file>

<file path=xl/theme/theme1.xml><?xml version="1.0" encoding="utf-8"?>
<a:theme xmlns:a="http://schemas.openxmlformats.org/drawingml/2006/main" name="Office Theme">
  <a:themeElements>
    <a:clrScheme name="Office Them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Theme">
      <a:fillStyleLst xmlns:a="http://schemas.openxmlformats.org/drawingml/2006/main">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xmlns:a="http://schemas.openxmlformats.org/drawingml/2006/main">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xmlns:a="http://schemas.openxmlformats.org/drawingml/2006/main">
        <a:effectStyle>
          <a:effectLst/>
        </a:effectStyle>
        <a:effectStyle>
          <a:effectLst/>
        </a:effectStyle>
        <a:effectStyle>
          <a:effectLst>
            <a:outerShdw blurRad="57150" dist="19050" dir="5400000" algn="ctr" rotWithShape="0">
              <a:srgbClr val="000000">
                <a:alpha val="63000"/>
              </a:srgbClr>
            </a:outerShdw>
          </a:effectLst>
        </a:effectStyle>
      </a:effectStyleLst>
      <a:bgFillStyleLst xmlns:a="http://schemas.openxmlformats.org/drawingml/2006/main">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Id="rId1" Type="http://schemas.openxmlformats.org/officeDocument/2006/relationships/drawing" Target="../drawings/drawing1.xml"/></Relationships>
</file>

<file path=xl/worksheets/_rels/sheet2.xml.rels><?xml version="1.0" encoding="UTF-8"?><Relationships xmlns="http://schemas.openxmlformats.org/package/2006/relationships"><Relationship Id="rId1"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ES17"/>
  <sheetViews>
    <sheetView showGridLines="0" workbookViewId="0">
      <selection sqref="A1"/>
    </sheetView>
  </sheetViews>
  <sheetFormatPr defaultRowHeight="15"/>
  <cols>
    <col min="1" max="1" width="21.7109375" customWidth="1"/>
    <col min="2" max="2" width="58.5703125" customWidth="1"/>
    <col min="3" max="4" width="29.5703125" customWidth="1"/>
    <col min="5" max="5" width="31" customWidth="1"/>
    <col min="6" max="7" width="30" customWidth="1"/>
    <col min="8" max="9" width="18.7109375" customWidth="1"/>
    <col min="10" max="10" width="31.28515625" customWidth="1"/>
    <col min="11" max="11" width="15.140625" customWidth="1"/>
    <col min="12" max="12" width="39.7109375" customWidth="1"/>
    <col min="13" max="14" width="31.28515625" customWidth="1"/>
    <col min="15" max="15" width="29.85546875" customWidth="1"/>
    <col min="16" max="16" width="34" customWidth="1"/>
    <col min="17" max="17" width="29.140625" customWidth="1"/>
    <col min="18" max="18" width="29.5703125" customWidth="1"/>
    <col min="19" max="19" width="31.85546875" customWidth="1"/>
    <col min="20" max="20" width="23.28515625" customWidth="1"/>
    <col min="21" max="21" width="22.140625" customWidth="1"/>
    <col min="22" max="22" width="24" customWidth="1"/>
    <col min="23" max="23" width="26.7109375" customWidth="1"/>
    <col min="24" max="24" width="22.42578125" customWidth="1"/>
    <col min="25" max="25" width="29.5703125" customWidth="1"/>
    <col min="26" max="26" width="18.7109375" customWidth="1"/>
    <col min="27" max="27" width="18.42578125" customWidth="1"/>
    <col min="28" max="28" width="17.7109375" customWidth="1"/>
    <col min="29" max="29" width="15.140625" customWidth="1"/>
    <col min="30" max="30" width="20.7109375" customWidth="1"/>
    <col min="31" max="31" width="23" customWidth="1"/>
    <col min="32" max="33" width="27.42578125" customWidth="1"/>
    <col min="34" max="34" width="15.85546875" customWidth="1"/>
    <col min="35" max="35" width="18.7109375" customWidth="1"/>
    <col min="36" max="36" width="18.42578125" customWidth="1"/>
    <col min="37" max="41" width="15.85546875" customWidth="1"/>
    <col min="42" max="42" width="28.85546875" customWidth="1"/>
    <col min="43" max="43" width="19.5703125" customWidth="1"/>
    <col min="44" max="44" width="27.140625" customWidth="1"/>
    <col min="45" max="45" width="22.7109375" customWidth="1"/>
    <col min="46" max="46" width="27.5703125" customWidth="1"/>
    <col min="47" max="47" width="28" customWidth="1"/>
    <col min="48" max="48" width="28.7109375" customWidth="1"/>
    <col min="49" max="49" width="23.85546875" customWidth="1"/>
    <col min="50" max="51" width="24.42578125" customWidth="1"/>
    <col min="52" max="52" width="16.5703125" customWidth="1"/>
    <col min="53" max="53" width="24.5703125" customWidth="1"/>
    <col min="54" max="54" width="20.42578125" customWidth="1"/>
    <col min="55" max="55" width="23.42578125" customWidth="1"/>
    <col min="56" max="56" width="17.140625" customWidth="1"/>
    <col min="57" max="57" width="15.140625" customWidth="1"/>
    <col min="58" max="58" width="24.7109375" customWidth="1"/>
    <col min="59" max="59" width="23.85546875" customWidth="1"/>
    <col min="60" max="60" width="27.5703125" customWidth="1"/>
    <col min="61" max="61" width="38.28515625" customWidth="1"/>
    <col min="62" max="62" width="29.5703125" customWidth="1"/>
    <col min="63" max="63" width="24.140625" customWidth="1"/>
    <col min="64" max="66" width="29.5703125" customWidth="1"/>
    <col min="67" max="69" width="34.85546875" customWidth="1"/>
    <col min="70" max="71" width="29.5703125" customWidth="1"/>
    <col min="72" max="72" width="25.85546875" customWidth="1"/>
    <col min="73" max="73" width="25.28515625" customWidth="1"/>
    <col min="74" max="74" width="31.28515625" customWidth="1"/>
    <col min="75" max="75" width="30.140625" customWidth="1"/>
    <col min="76" max="76" width="36.42578125" customWidth="1"/>
    <col min="77" max="77" width="30.42578125" customWidth="1"/>
    <col min="78" max="79" width="32.140625" customWidth="1"/>
    <col min="80" max="80" width="30.7109375" customWidth="1"/>
    <col min="81" max="81" width="32.5703125" customWidth="1"/>
    <col min="82" max="82" width="27.28515625" customWidth="1"/>
    <col min="83" max="83" width="27.5703125" customWidth="1"/>
    <col min="84" max="84" width="25" customWidth="1"/>
    <col min="85" max="85" width="31" customWidth="1"/>
    <col min="86" max="86" width="30" customWidth="1"/>
    <col min="87" max="87" width="36.140625" customWidth="1"/>
    <col min="88" max="88" width="30.140625" customWidth="1"/>
    <col min="89" max="90" width="31.85546875" customWidth="1"/>
    <col min="91" max="91" width="30.42578125" customWidth="1"/>
    <col min="92" max="93" width="25.85546875" customWidth="1"/>
    <col min="94" max="94" width="32.5703125" customWidth="1"/>
    <col min="95" max="95" width="27.140625" customWidth="1"/>
    <col min="96" max="96" width="19.42578125" customWidth="1"/>
    <col min="97" max="97" width="28.85546875" customWidth="1"/>
    <col min="98" max="98" width="26.42578125" customWidth="1"/>
    <col min="99" max="99" width="28.5703125" customWidth="1"/>
    <col min="100" max="100" width="23.7109375" customWidth="1"/>
    <col min="101" max="101" width="33.28515625" customWidth="1"/>
    <col min="102" max="102" width="30" customWidth="1"/>
    <col min="103" max="103" width="39.42578125" customWidth="1"/>
    <col min="104" max="104" width="27.28515625" customWidth="1"/>
    <col min="105" max="105" width="36.85546875" customWidth="1"/>
    <col min="106" max="106" width="19.7109375" customWidth="1"/>
    <col min="107" max="107" width="29" customWidth="1"/>
    <col min="108" max="108" width="26.7109375" customWidth="1"/>
    <col min="109" max="109" width="28.7109375" customWidth="1"/>
    <col min="110" max="110" width="24" customWidth="1"/>
    <col min="111" max="111" width="33.5703125" customWidth="1"/>
    <col min="112" max="112" width="30.140625" customWidth="1"/>
    <col min="113" max="113" width="39.7109375" customWidth="1"/>
    <col min="114" max="114" width="27.42578125" customWidth="1"/>
    <col min="115" max="115" width="37" customWidth="1"/>
    <col min="116" max="116" width="32.42578125" customWidth="1"/>
    <col min="117" max="117" width="39.5703125" customWidth="1"/>
    <col min="118" max="118" width="41.5703125" customWidth="1"/>
    <col min="119" max="119" width="32.85546875" customWidth="1"/>
    <col min="120" max="120" width="39.85546875" customWidth="1"/>
    <col min="121" max="121" width="41.85546875" customWidth="1"/>
    <col min="122" max="122" width="29.5703125" customWidth="1"/>
    <col min="123" max="123" width="25.85546875" customWidth="1"/>
    <col min="124" max="130" width="29.5703125" customWidth="1"/>
    <col min="131" max="131" width="36.85546875" customWidth="1"/>
    <col min="132" max="132" width="26.7109375" customWidth="1"/>
    <col min="133" max="133" width="29.5703125" customWidth="1"/>
    <col min="134" max="134" width="36.85546875" customWidth="1"/>
    <col min="135" max="135" width="31.28515625" customWidth="1"/>
    <col min="136" max="137" width="36.85546875" customWidth="1"/>
    <col min="138" max="138" width="25" customWidth="1"/>
    <col min="139" max="139" width="27.5703125" customWidth="1"/>
    <col min="140" max="140" width="30.140625" customWidth="1"/>
    <col min="141" max="146" width="29.5703125" customWidth="1"/>
    <col min="147" max="148" width="25" customWidth="1"/>
    <col min="149" max="149" width="18.7109375" customWidth="1"/>
  </cols>
  <sheetData>
    <row r="1" ht="25" customHeight="1">
      <c r="D1" s="30" t="s">
        <v>487</v>
      </c>
    </row>
    <row r="4">
      <c r="A4" s="28" t="s">
        <v>485</v>
      </c>
      <c r="B4" s="29" t="s">
        <v>486</v>
      </c>
      <c r="E4" s="31" t="s">
        <v>488</v>
      </c>
      <c r="F4" s="33">
        <v>45683</v>
      </c>
    </row>
    <row r="5">
      <c r="E5" s="31" t="s">
        <v>489</v>
      </c>
      <c r="F5" s="32" t="s">
        <v>490</v>
      </c>
    </row>
    <row r="7" ht="35" customHeight="1">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2" t="s">
        <v>34</v>
      </c>
      <c r="AJ7" s="2" t="s">
        <v>35</v>
      </c>
      <c r="AK7" s="2" t="s">
        <v>36</v>
      </c>
      <c r="AL7" s="2" t="s">
        <v>37</v>
      </c>
      <c r="AM7" s="2" t="s">
        <v>38</v>
      </c>
      <c r="AN7" s="2" t="s">
        <v>39</v>
      </c>
      <c r="AO7" s="2" t="s">
        <v>40</v>
      </c>
      <c r="AP7" s="2" t="s">
        <v>41</v>
      </c>
      <c r="AQ7" s="2" t="s">
        <v>42</v>
      </c>
      <c r="AR7" s="2" t="s">
        <v>43</v>
      </c>
      <c r="AS7" s="2" t="s">
        <v>44</v>
      </c>
      <c r="AT7" s="2" t="s">
        <v>45</v>
      </c>
      <c r="AU7" s="2" t="s">
        <v>46</v>
      </c>
      <c r="AV7" s="2" t="s">
        <v>47</v>
      </c>
      <c r="AW7" s="2" t="s">
        <v>48</v>
      </c>
      <c r="AX7" s="2" t="s">
        <v>49</v>
      </c>
      <c r="AY7" s="2" t="s">
        <v>50</v>
      </c>
      <c r="AZ7" s="2" t="s">
        <v>51</v>
      </c>
      <c r="BA7" s="2" t="s">
        <v>52</v>
      </c>
      <c r="BB7" s="2" t="s">
        <v>53</v>
      </c>
      <c r="BC7" s="2" t="s">
        <v>54</v>
      </c>
      <c r="BD7" s="2" t="s">
        <v>55</v>
      </c>
      <c r="BE7" s="2" t="s">
        <v>56</v>
      </c>
      <c r="BF7" s="2" t="s">
        <v>57</v>
      </c>
      <c r="BG7" s="2" t="s">
        <v>58</v>
      </c>
      <c r="BH7" s="2" t="s">
        <v>59</v>
      </c>
      <c r="BI7" s="2" t="s">
        <v>60</v>
      </c>
      <c r="BJ7" s="2" t="s">
        <v>61</v>
      </c>
      <c r="BK7" s="2" t="s">
        <v>62</v>
      </c>
      <c r="BL7" s="2" t="s">
        <v>63</v>
      </c>
      <c r="BM7" s="2" t="s">
        <v>64</v>
      </c>
      <c r="BN7" s="2" t="s">
        <v>65</v>
      </c>
      <c r="BO7" s="2" t="s">
        <v>66</v>
      </c>
      <c r="BP7" s="2" t="s">
        <v>67</v>
      </c>
      <c r="BQ7" s="2" t="s">
        <v>68</v>
      </c>
      <c r="BR7" s="2" t="s">
        <v>69</v>
      </c>
      <c r="BS7" s="2" t="s">
        <v>70</v>
      </c>
      <c r="BT7" s="2" t="s">
        <v>71</v>
      </c>
      <c r="BU7" s="2" t="s">
        <v>72</v>
      </c>
      <c r="BV7" s="2" t="s">
        <v>73</v>
      </c>
      <c r="BW7" s="2" t="s">
        <v>74</v>
      </c>
      <c r="BX7" s="2" t="s">
        <v>75</v>
      </c>
      <c r="BY7" s="2" t="s">
        <v>76</v>
      </c>
      <c r="BZ7" s="2" t="s">
        <v>77</v>
      </c>
      <c r="CA7" s="2" t="s">
        <v>78</v>
      </c>
      <c r="CB7" s="2" t="s">
        <v>79</v>
      </c>
      <c r="CC7" s="2" t="s">
        <v>80</v>
      </c>
      <c r="CD7" s="2" t="s">
        <v>81</v>
      </c>
      <c r="CE7" s="2" t="s">
        <v>82</v>
      </c>
      <c r="CF7" s="2" t="s">
        <v>83</v>
      </c>
      <c r="CG7" s="2" t="s">
        <v>84</v>
      </c>
      <c r="CH7" s="2" t="s">
        <v>85</v>
      </c>
      <c r="CI7" s="2" t="s">
        <v>86</v>
      </c>
      <c r="CJ7" s="2" t="s">
        <v>87</v>
      </c>
      <c r="CK7" s="2" t="s">
        <v>88</v>
      </c>
      <c r="CL7" s="2" t="s">
        <v>89</v>
      </c>
      <c r="CM7" s="2" t="s">
        <v>90</v>
      </c>
      <c r="CN7" s="2" t="s">
        <v>91</v>
      </c>
      <c r="CO7" s="2" t="s">
        <v>92</v>
      </c>
      <c r="CP7" s="2" t="s">
        <v>93</v>
      </c>
      <c r="CQ7" s="2" t="s">
        <v>94</v>
      </c>
      <c r="CR7" s="2" t="s">
        <v>95</v>
      </c>
      <c r="CS7" s="2" t="s">
        <v>96</v>
      </c>
      <c r="CT7" s="2" t="s">
        <v>97</v>
      </c>
      <c r="CU7" s="2" t="s">
        <v>98</v>
      </c>
      <c r="CV7" s="2" t="s">
        <v>99</v>
      </c>
      <c r="CW7" s="2" t="s">
        <v>100</v>
      </c>
      <c r="CX7" s="2" t="s">
        <v>101</v>
      </c>
      <c r="CY7" s="2" t="s">
        <v>102</v>
      </c>
      <c r="CZ7" s="2" t="s">
        <v>103</v>
      </c>
      <c r="DA7" s="2" t="s">
        <v>104</v>
      </c>
      <c r="DB7" s="2" t="s">
        <v>105</v>
      </c>
      <c r="DC7" s="2" t="s">
        <v>106</v>
      </c>
      <c r="DD7" s="2" t="s">
        <v>107</v>
      </c>
      <c r="DE7" s="2" t="s">
        <v>108</v>
      </c>
      <c r="DF7" s="2" t="s">
        <v>109</v>
      </c>
      <c r="DG7" s="2" t="s">
        <v>110</v>
      </c>
      <c r="DH7" s="2" t="s">
        <v>111</v>
      </c>
      <c r="DI7" s="2" t="s">
        <v>112</v>
      </c>
      <c r="DJ7" s="2" t="s">
        <v>113</v>
      </c>
      <c r="DK7" s="2" t="s">
        <v>114</v>
      </c>
      <c r="DL7" s="2" t="s">
        <v>115</v>
      </c>
      <c r="DM7" s="2" t="s">
        <v>116</v>
      </c>
      <c r="DN7" s="2" t="s">
        <v>117</v>
      </c>
      <c r="DO7" s="2" t="s">
        <v>118</v>
      </c>
      <c r="DP7" s="2" t="s">
        <v>119</v>
      </c>
      <c r="DQ7" s="2" t="s">
        <v>120</v>
      </c>
      <c r="DR7" s="2" t="s">
        <v>121</v>
      </c>
      <c r="DS7" s="2" t="s">
        <v>122</v>
      </c>
      <c r="DT7" s="2" t="s">
        <v>123</v>
      </c>
      <c r="DU7" s="2" t="s">
        <v>124</v>
      </c>
      <c r="DV7" s="2" t="s">
        <v>125</v>
      </c>
      <c r="DW7" s="2" t="s">
        <v>126</v>
      </c>
      <c r="DX7" s="2" t="s">
        <v>127</v>
      </c>
      <c r="DY7" s="2" t="s">
        <v>128</v>
      </c>
      <c r="DZ7" s="2" t="s">
        <v>129</v>
      </c>
      <c r="EA7" s="2" t="s">
        <v>130</v>
      </c>
      <c r="EB7" s="2" t="s">
        <v>131</v>
      </c>
      <c r="EC7" s="2" t="s">
        <v>132</v>
      </c>
      <c r="ED7" s="2" t="s">
        <v>133</v>
      </c>
      <c r="EE7" s="2" t="s">
        <v>134</v>
      </c>
      <c r="EF7" s="2" t="s">
        <v>135</v>
      </c>
      <c r="EG7" s="2" t="s">
        <v>136</v>
      </c>
      <c r="EH7" s="2" t="s">
        <v>137</v>
      </c>
      <c r="EI7" s="2" t="s">
        <v>138</v>
      </c>
      <c r="EJ7" s="2" t="s">
        <v>139</v>
      </c>
      <c r="EK7" s="2" t="s">
        <v>140</v>
      </c>
      <c r="EL7" s="2" t="s">
        <v>141</v>
      </c>
      <c r="EM7" s="2" t="s">
        <v>142</v>
      </c>
      <c r="EN7" s="2" t="s">
        <v>143</v>
      </c>
      <c r="EO7" s="2" t="s">
        <v>144</v>
      </c>
      <c r="EP7" s="2" t="s">
        <v>145</v>
      </c>
      <c r="EQ7" s="2" t="s">
        <v>146</v>
      </c>
      <c r="ER7" s="2" t="s">
        <v>147</v>
      </c>
      <c r="ES7" s="2" t="s">
        <v>148</v>
      </c>
    </row>
    <row r="8">
      <c r="A8" s="17" t="s">
        <v>149</v>
      </c>
      <c r="B8" s="17" t="s">
        <v>150</v>
      </c>
      <c r="C8" s="17" t="s">
        <v>151</v>
      </c>
      <c r="D8" s="17" t="s">
        <v>151</v>
      </c>
      <c r="E8" s="17" t="s">
        <v>151</v>
      </c>
      <c r="F8" s="17" t="s">
        <v>151</v>
      </c>
      <c r="G8" s="17" t="s">
        <v>152</v>
      </c>
      <c r="H8" s="17" t="s">
        <v>151</v>
      </c>
      <c r="I8" s="17" t="s">
        <v>151</v>
      </c>
      <c r="J8" s="17" t="s">
        <v>153</v>
      </c>
      <c r="K8" s="17" t="s">
        <v>149</v>
      </c>
      <c r="L8" s="17" t="s">
        <v>154</v>
      </c>
      <c r="M8" s="17" t="s">
        <v>155</v>
      </c>
      <c r="N8" s="17" t="s">
        <v>156</v>
      </c>
      <c r="O8" s="17" t="s">
        <v>157</v>
      </c>
      <c r="P8" s="17" t="s">
        <v>158</v>
      </c>
      <c r="Q8" s="17" t="s">
        <v>159</v>
      </c>
      <c r="R8" s="17" t="s">
        <v>160</v>
      </c>
      <c r="S8" s="17" t="s">
        <v>161</v>
      </c>
      <c r="T8" s="20">
        <v>18659.24</v>
      </c>
      <c r="U8" s="17" t="s">
        <v>162</v>
      </c>
      <c r="V8" s="17" t="s">
        <v>163</v>
      </c>
      <c r="W8" s="17" t="s">
        <v>164</v>
      </c>
      <c r="X8" s="1">
        <f>HYPERLINK("www.equinix.com","www.equinix.com")</f>
      </c>
      <c r="Y8" s="1">
        <f>HYPERLINK("http://www.linkedin.com/company/equinix","http://www.linkedin.com/company/equinix")</f>
      </c>
      <c r="Z8" s="27">
        <v>13151</v>
      </c>
      <c r="AA8" s="17" t="s">
        <v>165</v>
      </c>
      <c r="AB8" s="17" t="s">
        <v>166</v>
      </c>
      <c r="AC8" s="17" t="s">
        <v>167</v>
      </c>
      <c r="AD8" s="26">
        <v>1998</v>
      </c>
      <c r="AE8" s="17" t="s">
        <v>151</v>
      </c>
      <c r="AF8" s="17" t="s">
        <v>151</v>
      </c>
      <c r="AG8" s="17" t="s">
        <v>168</v>
      </c>
      <c r="AH8" s="25">
        <v>8597.14</v>
      </c>
      <c r="AI8" s="25">
        <v>4234.48</v>
      </c>
      <c r="AJ8" s="25">
        <v>1056.18</v>
      </c>
      <c r="AK8" s="25">
        <v>100283.03</v>
      </c>
      <c r="AL8" s="25">
        <v>3537.16</v>
      </c>
      <c r="AM8" s="25">
        <v>1563.03</v>
      </c>
      <c r="AN8" s="25">
        <v>90780.91</v>
      </c>
      <c r="AO8" s="25">
        <v>15961</v>
      </c>
      <c r="AP8" s="21">
        <v>8.16</v>
      </c>
      <c r="AQ8" s="15" t="s">
        <v>169</v>
      </c>
      <c r="AR8" s="17" t="s">
        <v>170</v>
      </c>
      <c r="AS8" s="17" t="s">
        <v>171</v>
      </c>
      <c r="AT8" s="17" t="s">
        <v>172</v>
      </c>
      <c r="AU8" s="17" t="s">
        <v>173</v>
      </c>
      <c r="AV8" s="17" t="s">
        <v>174</v>
      </c>
      <c r="AW8" s="17" t="s">
        <v>175</v>
      </c>
      <c r="AX8" s="17" t="s">
        <v>176</v>
      </c>
      <c r="AY8" s="17" t="s">
        <v>151</v>
      </c>
      <c r="AZ8" s="17" t="s">
        <v>177</v>
      </c>
      <c r="BA8" s="17" t="s">
        <v>178</v>
      </c>
      <c r="BB8" s="15" t="s">
        <v>179</v>
      </c>
      <c r="BC8" s="17" t="s">
        <v>180</v>
      </c>
      <c r="BD8" s="15" t="s">
        <v>174</v>
      </c>
      <c r="BE8" s="15" t="s">
        <v>151</v>
      </c>
      <c r="BF8" s="17" t="s">
        <v>181</v>
      </c>
      <c r="BG8" s="17" t="s">
        <v>182</v>
      </c>
      <c r="BH8" s="17" t="s">
        <v>183</v>
      </c>
      <c r="BI8" s="17" t="s">
        <v>184</v>
      </c>
      <c r="BJ8" s="17" t="s">
        <v>151</v>
      </c>
      <c r="BK8" s="19" t="s">
        <v>151</v>
      </c>
      <c r="BL8" s="17" t="s">
        <v>151</v>
      </c>
      <c r="BM8" s="17" t="s">
        <v>185</v>
      </c>
      <c r="BN8" s="17" t="s">
        <v>151</v>
      </c>
      <c r="BO8" s="17" t="s">
        <v>151</v>
      </c>
      <c r="BP8" s="17" t="s">
        <v>186</v>
      </c>
      <c r="BQ8" s="17" t="s">
        <v>151</v>
      </c>
      <c r="BR8" s="17" t="s">
        <v>187</v>
      </c>
      <c r="BS8" s="17" t="s">
        <v>188</v>
      </c>
      <c r="BT8" s="18">
        <v>36161</v>
      </c>
      <c r="BU8" s="20">
        <v>12.46</v>
      </c>
      <c r="BV8" s="17" t="s">
        <v>189</v>
      </c>
      <c r="BW8" s="20">
        <v>21.17</v>
      </c>
      <c r="BX8" s="17" t="s">
        <v>189</v>
      </c>
      <c r="BY8" s="17" t="s">
        <v>190</v>
      </c>
      <c r="BZ8" s="17" t="s">
        <v>191</v>
      </c>
      <c r="CA8" s="17" t="s">
        <v>151</v>
      </c>
      <c r="CB8" s="17" t="s">
        <v>192</v>
      </c>
      <c r="CC8" s="17" t="s">
        <v>151</v>
      </c>
      <c r="CD8" s="17" t="s">
        <v>193</v>
      </c>
      <c r="CE8" s="18">
        <v>45618</v>
      </c>
      <c r="CF8" s="20">
        <v>1232.97</v>
      </c>
      <c r="CG8" s="17" t="s">
        <v>189</v>
      </c>
      <c r="CH8" s="20" t="s">
        <v>151</v>
      </c>
      <c r="CI8" s="17" t="s">
        <v>151</v>
      </c>
      <c r="CJ8" s="17" t="s">
        <v>194</v>
      </c>
      <c r="CK8" s="17" t="s">
        <v>151</v>
      </c>
      <c r="CL8" s="17" t="s">
        <v>151</v>
      </c>
      <c r="CM8" s="17" t="s">
        <v>195</v>
      </c>
      <c r="CN8" s="18">
        <v>45618</v>
      </c>
      <c r="CO8" s="20">
        <v>1232.97</v>
      </c>
      <c r="CP8" s="17" t="s">
        <v>196</v>
      </c>
      <c r="CQ8" s="17" t="s">
        <v>193</v>
      </c>
      <c r="CR8" s="21">
        <v>-0.29</v>
      </c>
      <c r="CS8" s="23">
        <v>5</v>
      </c>
      <c r="CT8" s="21">
        <v>0</v>
      </c>
      <c r="CU8" s="21">
        <v>0</v>
      </c>
      <c r="CV8" s="21">
        <v>-0.29</v>
      </c>
      <c r="CW8" s="23">
        <v>4</v>
      </c>
      <c r="CX8" s="21">
        <v>-2.34</v>
      </c>
      <c r="CY8" s="23">
        <v>7</v>
      </c>
      <c r="CZ8" s="21">
        <v>1.76</v>
      </c>
      <c r="DA8" s="23">
        <v>93</v>
      </c>
      <c r="DB8" s="24">
        <v>374.1</v>
      </c>
      <c r="DC8" s="23">
        <v>100</v>
      </c>
      <c r="DD8" s="24">
        <v>0</v>
      </c>
      <c r="DE8" s="21">
        <v>0</v>
      </c>
      <c r="DF8" s="24">
        <v>374.1</v>
      </c>
      <c r="DG8" s="23">
        <v>100</v>
      </c>
      <c r="DH8" s="24">
        <v>371.36</v>
      </c>
      <c r="DI8" s="23">
        <v>99</v>
      </c>
      <c r="DJ8" s="24">
        <v>376.85</v>
      </c>
      <c r="DK8" s="23">
        <v>100</v>
      </c>
      <c r="DL8" s="23">
        <v>66891</v>
      </c>
      <c r="DM8" s="22">
        <v>843</v>
      </c>
      <c r="DN8" s="21">
        <v>1.28</v>
      </c>
      <c r="DO8" s="23">
        <v>7537</v>
      </c>
      <c r="DP8" s="22">
        <v>103</v>
      </c>
      <c r="DQ8" s="21">
        <v>1.39</v>
      </c>
      <c r="DR8" s="15" t="s">
        <v>197</v>
      </c>
      <c r="DS8" s="18">
        <v>45682</v>
      </c>
      <c r="DT8" s="19">
        <v>426</v>
      </c>
      <c r="DU8" s="19">
        <v>116</v>
      </c>
      <c r="DV8" s="19">
        <v>368</v>
      </c>
      <c r="DW8" s="19">
        <v>43</v>
      </c>
      <c r="DX8" s="19">
        <v>1</v>
      </c>
      <c r="DY8" s="19">
        <v>15</v>
      </c>
      <c r="DZ8" s="17" t="s">
        <v>198</v>
      </c>
      <c r="EA8" s="15" t="s">
        <v>151</v>
      </c>
      <c r="EB8" s="17" t="s">
        <v>151</v>
      </c>
      <c r="EC8" s="21" t="s">
        <v>151</v>
      </c>
      <c r="ED8" s="21" t="s">
        <v>151</v>
      </c>
      <c r="EE8" s="17" t="s">
        <v>151</v>
      </c>
      <c r="EF8" s="21" t="s">
        <v>151</v>
      </c>
      <c r="EG8" s="21" t="s">
        <v>151</v>
      </c>
      <c r="EH8" s="20">
        <v>885.28</v>
      </c>
      <c r="EI8" s="18">
        <v>36749</v>
      </c>
      <c r="EJ8" s="17" t="s">
        <v>199</v>
      </c>
      <c r="EK8" s="19" t="s">
        <v>151</v>
      </c>
      <c r="EL8" s="18" t="s">
        <v>151</v>
      </c>
      <c r="EM8" s="18" t="s">
        <v>151</v>
      </c>
      <c r="EN8" s="17" t="s">
        <v>200</v>
      </c>
      <c r="EO8" s="15" t="s">
        <v>151</v>
      </c>
      <c r="EP8" s="15" t="s">
        <v>151</v>
      </c>
      <c r="EQ8" s="15">
        <v>2.83</v>
      </c>
      <c r="ER8" s="15">
        <v>2.83</v>
      </c>
      <c r="ES8" s="1">
        <f>HYPERLINK("https://my.pitchbook.com?c=10731-52","View Company Online")</f>
      </c>
    </row>
    <row r="9">
      <c r="A9" s="3" t="s">
        <v>201</v>
      </c>
      <c r="B9" s="3" t="s">
        <v>202</v>
      </c>
      <c r="C9" s="3" t="s">
        <v>151</v>
      </c>
      <c r="D9" s="3" t="s">
        <v>151</v>
      </c>
      <c r="E9" s="3" t="s">
        <v>151</v>
      </c>
      <c r="F9" s="3" t="s">
        <v>203</v>
      </c>
      <c r="G9" s="3" t="s">
        <v>204</v>
      </c>
      <c r="H9" s="3" t="s">
        <v>151</v>
      </c>
      <c r="I9" s="3" t="s">
        <v>151</v>
      </c>
      <c r="J9" s="3" t="s">
        <v>205</v>
      </c>
      <c r="K9" s="3" t="s">
        <v>201</v>
      </c>
      <c r="L9" s="3" t="s">
        <v>206</v>
      </c>
      <c r="M9" s="3" t="s">
        <v>155</v>
      </c>
      <c r="N9" s="3" t="s">
        <v>207</v>
      </c>
      <c r="O9" s="3" t="s">
        <v>208</v>
      </c>
      <c r="P9" s="3" t="s">
        <v>209</v>
      </c>
      <c r="Q9" s="3" t="s">
        <v>210</v>
      </c>
      <c r="R9" s="3" t="s">
        <v>211</v>
      </c>
      <c r="S9" s="3" t="s">
        <v>212</v>
      </c>
      <c r="T9" s="5">
        <v>118.9</v>
      </c>
      <c r="U9" s="3" t="s">
        <v>213</v>
      </c>
      <c r="V9" s="3" t="s">
        <v>214</v>
      </c>
      <c r="W9" s="3" t="s">
        <v>215</v>
      </c>
      <c r="X9" s="16">
        <f>HYPERLINK("www.extrahop.com","www.extrahop.com")</f>
      </c>
      <c r="Y9" s="16">
        <f>HYPERLINK("http://www.linkedin.com/company/extrahop-networks","http://www.linkedin.com/company/extrahop-networks")</f>
      </c>
      <c r="Z9" s="4">
        <v>726</v>
      </c>
      <c r="AA9" s="3" t="s">
        <v>216</v>
      </c>
      <c r="AB9" s="3" t="s">
        <v>151</v>
      </c>
      <c r="AC9" s="3" t="s">
        <v>151</v>
      </c>
      <c r="AD9" s="7">
        <v>2007</v>
      </c>
      <c r="AE9" s="3" t="s">
        <v>151</v>
      </c>
      <c r="AF9" s="3" t="s">
        <v>151</v>
      </c>
      <c r="AG9" s="3" t="s">
        <v>151</v>
      </c>
      <c r="AH9" s="6">
        <v>200</v>
      </c>
      <c r="AI9" s="6" t="s">
        <v>151</v>
      </c>
      <c r="AJ9" s="6" t="s">
        <v>151</v>
      </c>
      <c r="AK9" s="6" t="s">
        <v>151</v>
      </c>
      <c r="AL9" s="6" t="s">
        <v>151</v>
      </c>
      <c r="AM9" s="6" t="s">
        <v>151</v>
      </c>
      <c r="AN9" s="6" t="s">
        <v>151</v>
      </c>
      <c r="AO9" s="6" t="s">
        <v>151</v>
      </c>
      <c r="AP9" s="8" t="s">
        <v>151</v>
      </c>
      <c r="AQ9" s="10" t="s">
        <v>217</v>
      </c>
      <c r="AR9" s="3" t="s">
        <v>218</v>
      </c>
      <c r="AS9" s="3" t="s">
        <v>219</v>
      </c>
      <c r="AT9" s="3" t="s">
        <v>220</v>
      </c>
      <c r="AU9" s="3" t="s">
        <v>221</v>
      </c>
      <c r="AV9" s="3" t="s">
        <v>222</v>
      </c>
      <c r="AW9" s="3" t="s">
        <v>223</v>
      </c>
      <c r="AX9" s="3" t="s">
        <v>224</v>
      </c>
      <c r="AY9" s="3" t="s">
        <v>225</v>
      </c>
      <c r="AZ9" s="3" t="s">
        <v>226</v>
      </c>
      <c r="BA9" s="3" t="s">
        <v>227</v>
      </c>
      <c r="BB9" s="10" t="s">
        <v>228</v>
      </c>
      <c r="BC9" s="3" t="s">
        <v>180</v>
      </c>
      <c r="BD9" s="10" t="s">
        <v>229</v>
      </c>
      <c r="BE9" s="10" t="s">
        <v>151</v>
      </c>
      <c r="BF9" s="3" t="s">
        <v>230</v>
      </c>
      <c r="BG9" s="3" t="s">
        <v>182</v>
      </c>
      <c r="BH9" s="3" t="s">
        <v>183</v>
      </c>
      <c r="BI9" s="3" t="s">
        <v>231</v>
      </c>
      <c r="BJ9" s="3" t="s">
        <v>232</v>
      </c>
      <c r="BK9" s="9">
        <v>4</v>
      </c>
      <c r="BL9" s="3" t="s">
        <v>151</v>
      </c>
      <c r="BM9" s="3" t="s">
        <v>233</v>
      </c>
      <c r="BN9" s="3" t="s">
        <v>151</v>
      </c>
      <c r="BO9" s="3" t="s">
        <v>234</v>
      </c>
      <c r="BP9" s="3" t="s">
        <v>235</v>
      </c>
      <c r="BQ9" s="3" t="s">
        <v>151</v>
      </c>
      <c r="BR9" s="3" t="s">
        <v>151</v>
      </c>
      <c r="BS9" s="3" t="s">
        <v>236</v>
      </c>
      <c r="BT9" s="12">
        <v>39395</v>
      </c>
      <c r="BU9" s="5">
        <v>1.52</v>
      </c>
      <c r="BV9" s="3" t="s">
        <v>189</v>
      </c>
      <c r="BW9" s="5">
        <v>12.6</v>
      </c>
      <c r="BX9" s="3" t="s">
        <v>189</v>
      </c>
      <c r="BY9" s="3" t="s">
        <v>190</v>
      </c>
      <c r="BZ9" s="3" t="s">
        <v>191</v>
      </c>
      <c r="CA9" s="3" t="s">
        <v>151</v>
      </c>
      <c r="CB9" s="3" t="s">
        <v>192</v>
      </c>
      <c r="CC9" s="3" t="s">
        <v>151</v>
      </c>
      <c r="CD9" s="3" t="s">
        <v>193</v>
      </c>
      <c r="CE9" s="12">
        <v>45575</v>
      </c>
      <c r="CF9" s="5" t="s">
        <v>151</v>
      </c>
      <c r="CG9" s="3" t="s">
        <v>151</v>
      </c>
      <c r="CH9" s="5" t="s">
        <v>151</v>
      </c>
      <c r="CI9" s="3" t="s">
        <v>151</v>
      </c>
      <c r="CJ9" s="3" t="s">
        <v>237</v>
      </c>
      <c r="CK9" s="3" t="s">
        <v>238</v>
      </c>
      <c r="CL9" s="3" t="s">
        <v>151</v>
      </c>
      <c r="CM9" s="3" t="s">
        <v>239</v>
      </c>
      <c r="CN9" s="12">
        <v>45575</v>
      </c>
      <c r="CO9" s="5" t="s">
        <v>151</v>
      </c>
      <c r="CP9" s="3" t="s">
        <v>151</v>
      </c>
      <c r="CQ9" s="3" t="s">
        <v>240</v>
      </c>
      <c r="CR9" s="8">
        <v>1.11</v>
      </c>
      <c r="CS9" s="11">
        <v>92</v>
      </c>
      <c r="CT9" s="8">
        <v>0</v>
      </c>
      <c r="CU9" s="8">
        <v>0</v>
      </c>
      <c r="CV9" s="8">
        <v>1.98</v>
      </c>
      <c r="CW9" s="11">
        <v>95</v>
      </c>
      <c r="CX9" s="8">
        <v>1.93</v>
      </c>
      <c r="CY9" s="11">
        <v>95</v>
      </c>
      <c r="CZ9" s="8">
        <v>2.03</v>
      </c>
      <c r="DA9" s="11">
        <v>94</v>
      </c>
      <c r="DB9" s="13">
        <v>79.03</v>
      </c>
      <c r="DC9" s="11">
        <v>99</v>
      </c>
      <c r="DD9" s="13">
        <v>0</v>
      </c>
      <c r="DE9" s="8">
        <v>0</v>
      </c>
      <c r="DF9" s="13">
        <v>92.06</v>
      </c>
      <c r="DG9" s="11">
        <v>99</v>
      </c>
      <c r="DH9" s="13">
        <v>55.33</v>
      </c>
      <c r="DI9" s="11">
        <v>95</v>
      </c>
      <c r="DJ9" s="13">
        <v>128.8</v>
      </c>
      <c r="DK9" s="11">
        <v>99</v>
      </c>
      <c r="DL9" s="11">
        <v>10014</v>
      </c>
      <c r="DM9" s="14">
        <v>449</v>
      </c>
      <c r="DN9" s="8">
        <v>4.69</v>
      </c>
      <c r="DO9" s="11">
        <v>2576</v>
      </c>
      <c r="DP9" s="14">
        <v>37</v>
      </c>
      <c r="DQ9" s="8">
        <v>1.46</v>
      </c>
      <c r="DR9" s="10" t="s">
        <v>197</v>
      </c>
      <c r="DS9" s="12">
        <v>45673</v>
      </c>
      <c r="DT9" s="9">
        <v>140</v>
      </c>
      <c r="DU9" s="9">
        <v>39</v>
      </c>
      <c r="DV9" s="9">
        <v>133</v>
      </c>
      <c r="DW9" s="9">
        <v>7</v>
      </c>
      <c r="DX9" s="9" t="s">
        <v>151</v>
      </c>
      <c r="DY9" s="9" t="s">
        <v>151</v>
      </c>
      <c r="DZ9" s="3" t="s">
        <v>241</v>
      </c>
      <c r="EA9" s="10" t="s">
        <v>151</v>
      </c>
      <c r="EB9" s="3" t="s">
        <v>151</v>
      </c>
      <c r="EC9" s="8" t="s">
        <v>151</v>
      </c>
      <c r="ED9" s="8" t="s">
        <v>151</v>
      </c>
      <c r="EE9" s="3" t="s">
        <v>151</v>
      </c>
      <c r="EF9" s="8" t="s">
        <v>151</v>
      </c>
      <c r="EG9" s="8" t="s">
        <v>151</v>
      </c>
      <c r="EH9" s="5">
        <v>900</v>
      </c>
      <c r="EI9" s="12">
        <v>44399</v>
      </c>
      <c r="EJ9" s="3" t="s">
        <v>237</v>
      </c>
      <c r="EK9" s="9" t="s">
        <v>242</v>
      </c>
      <c r="EL9" s="12" t="s">
        <v>242</v>
      </c>
      <c r="EM9" s="12" t="s">
        <v>151</v>
      </c>
      <c r="EN9" s="3" t="s">
        <v>151</v>
      </c>
      <c r="EO9" s="10" t="s">
        <v>151</v>
      </c>
      <c r="EP9" s="10" t="s">
        <v>151</v>
      </c>
      <c r="EQ9" s="10">
        <v>1.6</v>
      </c>
      <c r="ER9" s="10">
        <v>1.6</v>
      </c>
      <c r="ES9" s="16">
        <f>HYPERLINK("https://my.pitchbook.com?c=12657-07","View Company Online")</f>
      </c>
    </row>
    <row r="10">
      <c r="A10" s="17" t="s">
        <v>243</v>
      </c>
      <c r="B10" s="17" t="s">
        <v>244</v>
      </c>
      <c r="C10" s="17" t="s">
        <v>151</v>
      </c>
      <c r="D10" s="17" t="s">
        <v>151</v>
      </c>
      <c r="E10" s="17" t="s">
        <v>151</v>
      </c>
      <c r="F10" s="17" t="s">
        <v>151</v>
      </c>
      <c r="G10" s="17" t="s">
        <v>245</v>
      </c>
      <c r="H10" s="17" t="s">
        <v>151</v>
      </c>
      <c r="I10" s="17" t="s">
        <v>151</v>
      </c>
      <c r="J10" s="17" t="s">
        <v>246</v>
      </c>
      <c r="K10" s="17" t="s">
        <v>243</v>
      </c>
      <c r="L10" s="17" t="s">
        <v>247</v>
      </c>
      <c r="M10" s="17" t="s">
        <v>155</v>
      </c>
      <c r="N10" s="17" t="s">
        <v>207</v>
      </c>
      <c r="O10" s="17" t="s">
        <v>248</v>
      </c>
      <c r="P10" s="17" t="s">
        <v>249</v>
      </c>
      <c r="Q10" s="17" t="s">
        <v>250</v>
      </c>
      <c r="R10" s="17" t="s">
        <v>251</v>
      </c>
      <c r="S10" s="17" t="s">
        <v>252</v>
      </c>
      <c r="T10" s="20">
        <v>48.66</v>
      </c>
      <c r="U10" s="17" t="s">
        <v>213</v>
      </c>
      <c r="V10" s="17" t="s">
        <v>214</v>
      </c>
      <c r="W10" s="17" t="s">
        <v>253</v>
      </c>
      <c r="X10" s="1">
        <f>HYPERLINK("nationbuilder.com","nationbuilder.com")</f>
      </c>
      <c r="Y10" s="1">
        <f>HYPERLINK("http://www.linkedin.com/company/nationbuilder","http://www.linkedin.com/company/nationbuilder")</f>
      </c>
      <c r="Z10" s="27">
        <v>103</v>
      </c>
      <c r="AA10" s="17" t="s">
        <v>254</v>
      </c>
      <c r="AB10" s="17" t="s">
        <v>151</v>
      </c>
      <c r="AC10" s="17" t="s">
        <v>151</v>
      </c>
      <c r="AD10" s="26">
        <v>2009</v>
      </c>
      <c r="AE10" s="17" t="s">
        <v>151</v>
      </c>
      <c r="AF10" s="17" t="s">
        <v>151</v>
      </c>
      <c r="AG10" s="17" t="s">
        <v>151</v>
      </c>
      <c r="AH10" s="25">
        <v>8.3</v>
      </c>
      <c r="AI10" s="25" t="s">
        <v>151</v>
      </c>
      <c r="AJ10" s="25" t="s">
        <v>151</v>
      </c>
      <c r="AK10" s="25" t="s">
        <v>151</v>
      </c>
      <c r="AL10" s="25" t="s">
        <v>151</v>
      </c>
      <c r="AM10" s="25" t="s">
        <v>151</v>
      </c>
      <c r="AN10" s="25" t="s">
        <v>151</v>
      </c>
      <c r="AO10" s="25" t="s">
        <v>151</v>
      </c>
      <c r="AP10" s="21" t="s">
        <v>151</v>
      </c>
      <c r="AQ10" s="15" t="s">
        <v>255</v>
      </c>
      <c r="AR10" s="17" t="s">
        <v>256</v>
      </c>
      <c r="AS10" s="17" t="s">
        <v>257</v>
      </c>
      <c r="AT10" s="17" t="s">
        <v>258</v>
      </c>
      <c r="AU10" s="17" t="s">
        <v>259</v>
      </c>
      <c r="AV10" s="17" t="s">
        <v>260</v>
      </c>
      <c r="AW10" s="17" t="s">
        <v>261</v>
      </c>
      <c r="AX10" s="17" t="s">
        <v>262</v>
      </c>
      <c r="AY10" s="17" t="s">
        <v>151</v>
      </c>
      <c r="AZ10" s="17" t="s">
        <v>263</v>
      </c>
      <c r="BA10" s="17" t="s">
        <v>178</v>
      </c>
      <c r="BB10" s="15" t="s">
        <v>264</v>
      </c>
      <c r="BC10" s="17" t="s">
        <v>180</v>
      </c>
      <c r="BD10" s="15" t="s">
        <v>260</v>
      </c>
      <c r="BE10" s="15" t="s">
        <v>151</v>
      </c>
      <c r="BF10" s="17" t="s">
        <v>265</v>
      </c>
      <c r="BG10" s="17" t="s">
        <v>182</v>
      </c>
      <c r="BH10" s="17" t="s">
        <v>183</v>
      </c>
      <c r="BI10" s="17" t="s">
        <v>266</v>
      </c>
      <c r="BJ10" s="17" t="s">
        <v>267</v>
      </c>
      <c r="BK10" s="19">
        <v>22</v>
      </c>
      <c r="BL10" s="17" t="s">
        <v>151</v>
      </c>
      <c r="BM10" s="17" t="s">
        <v>151</v>
      </c>
      <c r="BN10" s="17" t="s">
        <v>151</v>
      </c>
      <c r="BO10" s="17" t="s">
        <v>268</v>
      </c>
      <c r="BP10" s="17" t="s">
        <v>151</v>
      </c>
      <c r="BQ10" s="17" t="s">
        <v>151</v>
      </c>
      <c r="BR10" s="17" t="s">
        <v>269</v>
      </c>
      <c r="BS10" s="17" t="s">
        <v>270</v>
      </c>
      <c r="BT10" s="18">
        <v>40118</v>
      </c>
      <c r="BU10" s="20">
        <v>0.25</v>
      </c>
      <c r="BV10" s="17" t="s">
        <v>189</v>
      </c>
      <c r="BW10" s="20" t="s">
        <v>151</v>
      </c>
      <c r="BX10" s="17" t="s">
        <v>151</v>
      </c>
      <c r="BY10" s="17" t="s">
        <v>271</v>
      </c>
      <c r="BZ10" s="17" t="s">
        <v>151</v>
      </c>
      <c r="CA10" s="17" t="s">
        <v>151</v>
      </c>
      <c r="CB10" s="17" t="s">
        <v>272</v>
      </c>
      <c r="CC10" s="17" t="s">
        <v>151</v>
      </c>
      <c r="CD10" s="17" t="s">
        <v>193</v>
      </c>
      <c r="CE10" s="18">
        <v>45523</v>
      </c>
      <c r="CF10" s="20" t="s">
        <v>151</v>
      </c>
      <c r="CG10" s="17" t="s">
        <v>151</v>
      </c>
      <c r="CH10" s="20" t="s">
        <v>151</v>
      </c>
      <c r="CI10" s="17" t="s">
        <v>151</v>
      </c>
      <c r="CJ10" s="17" t="s">
        <v>194</v>
      </c>
      <c r="CK10" s="17" t="s">
        <v>151</v>
      </c>
      <c r="CL10" s="17" t="s">
        <v>151</v>
      </c>
      <c r="CM10" s="17" t="s">
        <v>195</v>
      </c>
      <c r="CN10" s="18">
        <v>45523</v>
      </c>
      <c r="CO10" s="20" t="s">
        <v>151</v>
      </c>
      <c r="CP10" s="17" t="s">
        <v>273</v>
      </c>
      <c r="CQ10" s="17" t="s">
        <v>193</v>
      </c>
      <c r="CR10" s="21">
        <v>0.3</v>
      </c>
      <c r="CS10" s="23">
        <v>84</v>
      </c>
      <c r="CT10" s="21">
        <v>0</v>
      </c>
      <c r="CU10" s="21">
        <v>0</v>
      </c>
      <c r="CV10" s="21">
        <v>0.59</v>
      </c>
      <c r="CW10" s="23">
        <v>88</v>
      </c>
      <c r="CX10" s="21">
        <v>-0.16</v>
      </c>
      <c r="CY10" s="23">
        <v>12</v>
      </c>
      <c r="CZ10" s="21">
        <v>1.35</v>
      </c>
      <c r="DA10" s="23">
        <v>90</v>
      </c>
      <c r="DB10" s="24">
        <v>227.08</v>
      </c>
      <c r="DC10" s="23">
        <v>100</v>
      </c>
      <c r="DD10" s="24">
        <v>0</v>
      </c>
      <c r="DE10" s="21">
        <v>0</v>
      </c>
      <c r="DF10" s="24">
        <v>444.81</v>
      </c>
      <c r="DG10" s="23">
        <v>100</v>
      </c>
      <c r="DH10" s="24">
        <v>62.86</v>
      </c>
      <c r="DI10" s="23">
        <v>96</v>
      </c>
      <c r="DJ10" s="24">
        <v>826.75</v>
      </c>
      <c r="DK10" s="23">
        <v>100</v>
      </c>
      <c r="DL10" s="23">
        <v>11378</v>
      </c>
      <c r="DM10" s="22">
        <v>-86</v>
      </c>
      <c r="DN10" s="21">
        <v>-0.75</v>
      </c>
      <c r="DO10" s="23">
        <v>16535</v>
      </c>
      <c r="DP10" s="22">
        <v>176</v>
      </c>
      <c r="DQ10" s="21">
        <v>1.08</v>
      </c>
      <c r="DR10" s="15" t="s">
        <v>197</v>
      </c>
      <c r="DS10" s="18">
        <v>45625</v>
      </c>
      <c r="DT10" s="19">
        <v>3</v>
      </c>
      <c r="DU10" s="19">
        <v>1</v>
      </c>
      <c r="DV10" s="19" t="s">
        <v>151</v>
      </c>
      <c r="DW10" s="19" t="s">
        <v>151</v>
      </c>
      <c r="DX10" s="19" t="s">
        <v>151</v>
      </c>
      <c r="DY10" s="19">
        <v>3</v>
      </c>
      <c r="DZ10" s="17" t="s">
        <v>151</v>
      </c>
      <c r="EA10" s="15" t="s">
        <v>151</v>
      </c>
      <c r="EB10" s="17" t="s">
        <v>151</v>
      </c>
      <c r="EC10" s="21" t="s">
        <v>151</v>
      </c>
      <c r="ED10" s="21" t="s">
        <v>151</v>
      </c>
      <c r="EE10" s="17" t="s">
        <v>151</v>
      </c>
      <c r="EF10" s="21" t="s">
        <v>151</v>
      </c>
      <c r="EG10" s="21" t="s">
        <v>151</v>
      </c>
      <c r="EH10" s="20">
        <v>45.9</v>
      </c>
      <c r="EI10" s="18">
        <v>43455</v>
      </c>
      <c r="EJ10" s="17" t="s">
        <v>274</v>
      </c>
      <c r="EK10" s="19" t="s">
        <v>242</v>
      </c>
      <c r="EL10" s="18" t="s">
        <v>242</v>
      </c>
      <c r="EM10" s="18" t="s">
        <v>151</v>
      </c>
      <c r="EN10" s="17" t="s">
        <v>151</v>
      </c>
      <c r="EO10" s="15" t="s">
        <v>151</v>
      </c>
      <c r="EP10" s="15" t="s">
        <v>151</v>
      </c>
      <c r="EQ10" s="15" t="s">
        <v>151</v>
      </c>
      <c r="ER10" s="15">
        <v>0.46</v>
      </c>
      <c r="ES10" s="1">
        <f>HYPERLINK("https://my.pitchbook.com?c=54017-20","View Company Online")</f>
      </c>
    </row>
    <row r="11">
      <c r="A11" s="3" t="s">
        <v>275</v>
      </c>
      <c r="B11" s="3" t="s">
        <v>276</v>
      </c>
      <c r="C11" s="3" t="s">
        <v>151</v>
      </c>
      <c r="D11" s="3" t="s">
        <v>151</v>
      </c>
      <c r="E11" s="3" t="s">
        <v>277</v>
      </c>
      <c r="F11" s="3" t="s">
        <v>278</v>
      </c>
      <c r="G11" s="3" t="s">
        <v>279</v>
      </c>
      <c r="H11" s="3" t="s">
        <v>151</v>
      </c>
      <c r="I11" s="3" t="s">
        <v>151</v>
      </c>
      <c r="J11" s="3" t="s">
        <v>280</v>
      </c>
      <c r="K11" s="3" t="s">
        <v>275</v>
      </c>
      <c r="L11" s="3" t="s">
        <v>281</v>
      </c>
      <c r="M11" s="3" t="s">
        <v>155</v>
      </c>
      <c r="N11" s="3" t="s">
        <v>207</v>
      </c>
      <c r="O11" s="3" t="s">
        <v>282</v>
      </c>
      <c r="P11" s="3" t="s">
        <v>283</v>
      </c>
      <c r="Q11" s="3" t="s">
        <v>284</v>
      </c>
      <c r="R11" s="3" t="s">
        <v>285</v>
      </c>
      <c r="S11" s="3" t="s">
        <v>161</v>
      </c>
      <c r="T11" s="5">
        <v>26475.52</v>
      </c>
      <c r="U11" s="3" t="s">
        <v>162</v>
      </c>
      <c r="V11" s="3" t="s">
        <v>163</v>
      </c>
      <c r="W11" s="3" t="s">
        <v>286</v>
      </c>
      <c r="X11" s="16">
        <f>HYPERLINK("about.meta.com","about.meta.com")</f>
      </c>
      <c r="Y11" s="16">
        <f>HYPERLINK("http://www.linkedin.com/company/meta","http://www.linkedin.com/company/meta")</f>
      </c>
      <c r="Z11" s="4">
        <v>72404</v>
      </c>
      <c r="AA11" s="3" t="s">
        <v>287</v>
      </c>
      <c r="AB11" s="3" t="s">
        <v>166</v>
      </c>
      <c r="AC11" s="3" t="s">
        <v>288</v>
      </c>
      <c r="AD11" s="7">
        <v>2004</v>
      </c>
      <c r="AE11" s="3" t="s">
        <v>151</v>
      </c>
      <c r="AF11" s="3" t="s">
        <v>151</v>
      </c>
      <c r="AG11" s="3" t="s">
        <v>289</v>
      </c>
      <c r="AH11" s="6">
        <v>156227</v>
      </c>
      <c r="AI11" s="6">
        <v>127210</v>
      </c>
      <c r="AJ11" s="6">
        <v>55539</v>
      </c>
      <c r="AK11" s="6">
        <v>1428079.3</v>
      </c>
      <c r="AL11" s="6">
        <v>76354</v>
      </c>
      <c r="AM11" s="6">
        <v>62144</v>
      </c>
      <c r="AN11" s="6">
        <v>1634581.08</v>
      </c>
      <c r="AO11" s="6">
        <v>-21853</v>
      </c>
      <c r="AP11" s="8">
        <v>23.06</v>
      </c>
      <c r="AQ11" s="10" t="s">
        <v>169</v>
      </c>
      <c r="AR11" s="3" t="s">
        <v>290</v>
      </c>
      <c r="AS11" s="3" t="s">
        <v>291</v>
      </c>
      <c r="AT11" s="3" t="s">
        <v>172</v>
      </c>
      <c r="AU11" s="3" t="s">
        <v>292</v>
      </c>
      <c r="AV11" s="3" t="s">
        <v>293</v>
      </c>
      <c r="AW11" s="3" t="s">
        <v>294</v>
      </c>
      <c r="AX11" s="3" t="s">
        <v>295</v>
      </c>
      <c r="AY11" s="3" t="s">
        <v>151</v>
      </c>
      <c r="AZ11" s="3" t="s">
        <v>296</v>
      </c>
      <c r="BA11" s="3" t="s">
        <v>178</v>
      </c>
      <c r="BB11" s="10" t="s">
        <v>297</v>
      </c>
      <c r="BC11" s="3" t="s">
        <v>180</v>
      </c>
      <c r="BD11" s="10" t="s">
        <v>298</v>
      </c>
      <c r="BE11" s="10" t="s">
        <v>151</v>
      </c>
      <c r="BF11" s="3" t="s">
        <v>299</v>
      </c>
      <c r="BG11" s="3" t="s">
        <v>182</v>
      </c>
      <c r="BH11" s="3" t="s">
        <v>183</v>
      </c>
      <c r="BI11" s="3" t="s">
        <v>300</v>
      </c>
      <c r="BJ11" s="3" t="s">
        <v>151</v>
      </c>
      <c r="BK11" s="9" t="s">
        <v>151</v>
      </c>
      <c r="BL11" s="3" t="s">
        <v>151</v>
      </c>
      <c r="BM11" s="3" t="s">
        <v>301</v>
      </c>
      <c r="BN11" s="3" t="s">
        <v>302</v>
      </c>
      <c r="BO11" s="3" t="s">
        <v>151</v>
      </c>
      <c r="BP11" s="3" t="s">
        <v>303</v>
      </c>
      <c r="BQ11" s="3" t="s">
        <v>304</v>
      </c>
      <c r="BR11" s="3" t="s">
        <v>305</v>
      </c>
      <c r="BS11" s="3" t="s">
        <v>306</v>
      </c>
      <c r="BT11" s="12">
        <v>38261</v>
      </c>
      <c r="BU11" s="5" t="s">
        <v>151</v>
      </c>
      <c r="BV11" s="3" t="s">
        <v>151</v>
      </c>
      <c r="BW11" s="5" t="s">
        <v>151</v>
      </c>
      <c r="BX11" s="3" t="s">
        <v>151</v>
      </c>
      <c r="BY11" s="3" t="s">
        <v>194</v>
      </c>
      <c r="BZ11" s="3" t="s">
        <v>151</v>
      </c>
      <c r="CA11" s="3" t="s">
        <v>151</v>
      </c>
      <c r="CB11" s="3" t="s">
        <v>195</v>
      </c>
      <c r="CC11" s="3" t="s">
        <v>307</v>
      </c>
      <c r="CD11" s="3" t="s">
        <v>193</v>
      </c>
      <c r="CE11" s="12">
        <v>45511</v>
      </c>
      <c r="CF11" s="5">
        <v>10500</v>
      </c>
      <c r="CG11" s="3" t="s">
        <v>151</v>
      </c>
      <c r="CH11" s="5" t="s">
        <v>151</v>
      </c>
      <c r="CI11" s="3" t="s">
        <v>151</v>
      </c>
      <c r="CJ11" s="3" t="s">
        <v>308</v>
      </c>
      <c r="CK11" s="3" t="s">
        <v>151</v>
      </c>
      <c r="CL11" s="3" t="s">
        <v>151</v>
      </c>
      <c r="CM11" s="3" t="s">
        <v>195</v>
      </c>
      <c r="CN11" s="12">
        <v>45511</v>
      </c>
      <c r="CO11" s="5">
        <v>10500</v>
      </c>
      <c r="CP11" s="3" t="s">
        <v>309</v>
      </c>
      <c r="CQ11" s="3" t="s">
        <v>193</v>
      </c>
      <c r="CR11" s="8">
        <v>1.12</v>
      </c>
      <c r="CS11" s="11">
        <v>92</v>
      </c>
      <c r="CT11" s="8">
        <v>0.02</v>
      </c>
      <c r="CU11" s="8">
        <v>2.23</v>
      </c>
      <c r="CV11" s="8">
        <v>2.25</v>
      </c>
      <c r="CW11" s="11">
        <v>96</v>
      </c>
      <c r="CX11" s="8">
        <v>3.04</v>
      </c>
      <c r="CY11" s="11">
        <v>96</v>
      </c>
      <c r="CZ11" s="8">
        <v>1.46</v>
      </c>
      <c r="DA11" s="11">
        <v>91</v>
      </c>
      <c r="DB11" s="13">
        <v>204027.46</v>
      </c>
      <c r="DC11" s="11">
        <v>100</v>
      </c>
      <c r="DD11" s="13">
        <v>2568.74</v>
      </c>
      <c r="DE11" s="8">
        <v>1.28</v>
      </c>
      <c r="DF11" s="13">
        <v>9909.03</v>
      </c>
      <c r="DG11" s="11">
        <v>100</v>
      </c>
      <c r="DH11" s="13">
        <v>16457.56</v>
      </c>
      <c r="DI11" s="11">
        <v>100</v>
      </c>
      <c r="DJ11" s="13">
        <v>3360.5</v>
      </c>
      <c r="DK11" s="11">
        <v>100</v>
      </c>
      <c r="DL11" s="11">
        <v>2956228</v>
      </c>
      <c r="DM11" s="14">
        <v>58737</v>
      </c>
      <c r="DN11" s="8">
        <v>2.03</v>
      </c>
      <c r="DO11" s="11">
        <v>67210</v>
      </c>
      <c r="DP11" s="14">
        <v>616</v>
      </c>
      <c r="DQ11" s="8">
        <v>0.93</v>
      </c>
      <c r="DR11" s="10" t="s">
        <v>197</v>
      </c>
      <c r="DS11" s="12">
        <v>45682</v>
      </c>
      <c r="DT11" s="9">
        <v>28604</v>
      </c>
      <c r="DU11" s="9">
        <v>10289</v>
      </c>
      <c r="DV11" s="9">
        <v>19632</v>
      </c>
      <c r="DW11" s="9">
        <v>2453</v>
      </c>
      <c r="DX11" s="9">
        <v>390</v>
      </c>
      <c r="DY11" s="9">
        <v>6519</v>
      </c>
      <c r="DZ11" s="3" t="s">
        <v>310</v>
      </c>
      <c r="EA11" s="10" t="s">
        <v>151</v>
      </c>
      <c r="EB11" s="3" t="s">
        <v>151</v>
      </c>
      <c r="EC11" s="8" t="s">
        <v>151</v>
      </c>
      <c r="ED11" s="8" t="s">
        <v>151</v>
      </c>
      <c r="EE11" s="3" t="s">
        <v>151</v>
      </c>
      <c r="EF11" s="8" t="s">
        <v>151</v>
      </c>
      <c r="EG11" s="8" t="s">
        <v>151</v>
      </c>
      <c r="EH11" s="5">
        <v>81253.18</v>
      </c>
      <c r="EI11" s="12">
        <v>41047</v>
      </c>
      <c r="EJ11" s="3" t="s">
        <v>199</v>
      </c>
      <c r="EK11" s="9" t="s">
        <v>242</v>
      </c>
      <c r="EL11" s="12" t="s">
        <v>242</v>
      </c>
      <c r="EM11" s="12" t="s">
        <v>242</v>
      </c>
      <c r="EN11" s="3" t="s">
        <v>311</v>
      </c>
      <c r="EO11" s="10">
        <v>3</v>
      </c>
      <c r="EP11" s="10">
        <v>3</v>
      </c>
      <c r="EQ11" s="10" t="s">
        <v>151</v>
      </c>
      <c r="ER11" s="10">
        <v>2.02</v>
      </c>
      <c r="ES11" s="16">
        <f>HYPERLINK("https://my.pitchbook.com?c=10695-52","View Company Online")</f>
      </c>
    </row>
    <row r="12">
      <c r="A12" s="17" t="s">
        <v>312</v>
      </c>
      <c r="B12" s="17" t="s">
        <v>313</v>
      </c>
      <c r="C12" s="17" t="s">
        <v>151</v>
      </c>
      <c r="D12" s="17" t="s">
        <v>151</v>
      </c>
      <c r="E12" s="17" t="s">
        <v>314</v>
      </c>
      <c r="F12" s="17" t="s">
        <v>151</v>
      </c>
      <c r="G12" s="17" t="s">
        <v>315</v>
      </c>
      <c r="H12" s="17" t="s">
        <v>151</v>
      </c>
      <c r="I12" s="17" t="s">
        <v>151</v>
      </c>
      <c r="J12" s="17" t="s">
        <v>316</v>
      </c>
      <c r="K12" s="17" t="s">
        <v>312</v>
      </c>
      <c r="L12" s="17" t="s">
        <v>317</v>
      </c>
      <c r="M12" s="17" t="s">
        <v>318</v>
      </c>
      <c r="N12" s="17" t="s">
        <v>319</v>
      </c>
      <c r="O12" s="17" t="s">
        <v>319</v>
      </c>
      <c r="P12" s="17" t="s">
        <v>320</v>
      </c>
      <c r="Q12" s="17" t="s">
        <v>321</v>
      </c>
      <c r="R12" s="17" t="s">
        <v>322</v>
      </c>
      <c r="S12" s="17" t="s">
        <v>252</v>
      </c>
      <c r="T12" s="20">
        <v>299.6</v>
      </c>
      <c r="U12" s="17" t="s">
        <v>213</v>
      </c>
      <c r="V12" s="17" t="s">
        <v>214</v>
      </c>
      <c r="W12" s="17" t="s">
        <v>323</v>
      </c>
      <c r="X12" s="1">
        <f>HYPERLINK("www.wealthfront.com","www.wealthfront.com")</f>
      </c>
      <c r="Y12" s="1">
        <f>HYPERLINK("http://www.linkedin.com/company/wealthfront","http://www.linkedin.com/company/wealthfront")</f>
      </c>
      <c r="Z12" s="27">
        <v>372</v>
      </c>
      <c r="AA12" s="17" t="s">
        <v>324</v>
      </c>
      <c r="AB12" s="17" t="s">
        <v>151</v>
      </c>
      <c r="AC12" s="17" t="s">
        <v>151</v>
      </c>
      <c r="AD12" s="26">
        <v>2007</v>
      </c>
      <c r="AE12" s="17" t="s">
        <v>151</v>
      </c>
      <c r="AF12" s="17" t="s">
        <v>151</v>
      </c>
      <c r="AG12" s="17" t="s">
        <v>151</v>
      </c>
      <c r="AH12" s="25">
        <v>200</v>
      </c>
      <c r="AI12" s="25" t="s">
        <v>151</v>
      </c>
      <c r="AJ12" s="25" t="s">
        <v>151</v>
      </c>
      <c r="AK12" s="25" t="s">
        <v>151</v>
      </c>
      <c r="AL12" s="25" t="s">
        <v>151</v>
      </c>
      <c r="AM12" s="25" t="s">
        <v>151</v>
      </c>
      <c r="AN12" s="25" t="s">
        <v>151</v>
      </c>
      <c r="AO12" s="25" t="s">
        <v>151</v>
      </c>
      <c r="AP12" s="21" t="s">
        <v>151</v>
      </c>
      <c r="AQ12" s="15" t="s">
        <v>217</v>
      </c>
      <c r="AR12" s="17" t="s">
        <v>325</v>
      </c>
      <c r="AS12" s="17" t="s">
        <v>326</v>
      </c>
      <c r="AT12" s="17" t="s">
        <v>172</v>
      </c>
      <c r="AU12" s="17" t="s">
        <v>327</v>
      </c>
      <c r="AV12" s="17" t="s">
        <v>328</v>
      </c>
      <c r="AW12" s="17" t="s">
        <v>329</v>
      </c>
      <c r="AX12" s="17" t="s">
        <v>330</v>
      </c>
      <c r="AY12" s="17" t="s">
        <v>151</v>
      </c>
      <c r="AZ12" s="17" t="s">
        <v>331</v>
      </c>
      <c r="BA12" s="17" t="s">
        <v>178</v>
      </c>
      <c r="BB12" s="15" t="s">
        <v>332</v>
      </c>
      <c r="BC12" s="17" t="s">
        <v>180</v>
      </c>
      <c r="BD12" s="15" t="s">
        <v>328</v>
      </c>
      <c r="BE12" s="15" t="s">
        <v>151</v>
      </c>
      <c r="BF12" s="17" t="s">
        <v>333</v>
      </c>
      <c r="BG12" s="17" t="s">
        <v>182</v>
      </c>
      <c r="BH12" s="17" t="s">
        <v>183</v>
      </c>
      <c r="BI12" s="17" t="s">
        <v>334</v>
      </c>
      <c r="BJ12" s="17" t="s">
        <v>335</v>
      </c>
      <c r="BK12" s="19">
        <v>61</v>
      </c>
      <c r="BL12" s="17" t="s">
        <v>151</v>
      </c>
      <c r="BM12" s="17" t="s">
        <v>336</v>
      </c>
      <c r="BN12" s="17" t="s">
        <v>151</v>
      </c>
      <c r="BO12" s="17" t="s">
        <v>337</v>
      </c>
      <c r="BP12" s="17" t="s">
        <v>338</v>
      </c>
      <c r="BQ12" s="17" t="s">
        <v>151</v>
      </c>
      <c r="BR12" s="17" t="s">
        <v>339</v>
      </c>
      <c r="BS12" s="17" t="s">
        <v>340</v>
      </c>
      <c r="BT12" s="18">
        <v>39126</v>
      </c>
      <c r="BU12" s="20">
        <v>0.15</v>
      </c>
      <c r="BV12" s="17" t="s">
        <v>341</v>
      </c>
      <c r="BW12" s="20">
        <v>2</v>
      </c>
      <c r="BX12" s="17" t="s">
        <v>341</v>
      </c>
      <c r="BY12" s="17" t="s">
        <v>190</v>
      </c>
      <c r="BZ12" s="17" t="s">
        <v>191</v>
      </c>
      <c r="CA12" s="17" t="s">
        <v>151</v>
      </c>
      <c r="CB12" s="17" t="s">
        <v>192</v>
      </c>
      <c r="CC12" s="17" t="s">
        <v>151</v>
      </c>
      <c r="CD12" s="17" t="s">
        <v>193</v>
      </c>
      <c r="CE12" s="18">
        <v>45474</v>
      </c>
      <c r="CF12" s="20" t="s">
        <v>151</v>
      </c>
      <c r="CG12" s="17" t="s">
        <v>151</v>
      </c>
      <c r="CH12" s="20" t="s">
        <v>151</v>
      </c>
      <c r="CI12" s="17" t="s">
        <v>151</v>
      </c>
      <c r="CJ12" s="17" t="s">
        <v>342</v>
      </c>
      <c r="CK12" s="17" t="s">
        <v>151</v>
      </c>
      <c r="CL12" s="17" t="s">
        <v>151</v>
      </c>
      <c r="CM12" s="17" t="s">
        <v>343</v>
      </c>
      <c r="CN12" s="18">
        <v>45474</v>
      </c>
      <c r="CO12" s="20" t="s">
        <v>151</v>
      </c>
      <c r="CP12" s="17" t="s">
        <v>151</v>
      </c>
      <c r="CQ12" s="17" t="s">
        <v>193</v>
      </c>
      <c r="CR12" s="21">
        <v>0.29</v>
      </c>
      <c r="CS12" s="23">
        <v>84</v>
      </c>
      <c r="CT12" s="21">
        <v>0</v>
      </c>
      <c r="CU12" s="21">
        <v>0.51</v>
      </c>
      <c r="CV12" s="21">
        <v>0.35</v>
      </c>
      <c r="CW12" s="23">
        <v>86</v>
      </c>
      <c r="CX12" s="21">
        <v>-0.01</v>
      </c>
      <c r="CY12" s="23">
        <v>12</v>
      </c>
      <c r="CZ12" s="21">
        <v>0.72</v>
      </c>
      <c r="DA12" s="23">
        <v>86</v>
      </c>
      <c r="DB12" s="24">
        <v>763.61</v>
      </c>
      <c r="DC12" s="23">
        <v>100</v>
      </c>
      <c r="DD12" s="24">
        <v>0.06</v>
      </c>
      <c r="DE12" s="21">
        <v>0.01</v>
      </c>
      <c r="DF12" s="24">
        <v>1693.3</v>
      </c>
      <c r="DG12" s="23">
        <v>100</v>
      </c>
      <c r="DH12" s="24">
        <v>3095.21</v>
      </c>
      <c r="DI12" s="23">
        <v>100</v>
      </c>
      <c r="DJ12" s="24">
        <v>291.4</v>
      </c>
      <c r="DK12" s="23">
        <v>100</v>
      </c>
      <c r="DL12" s="23">
        <v>559312</v>
      </c>
      <c r="DM12" s="22">
        <v>2394</v>
      </c>
      <c r="DN12" s="21">
        <v>0.43</v>
      </c>
      <c r="DO12" s="23">
        <v>5828</v>
      </c>
      <c r="DP12" s="22">
        <v>19</v>
      </c>
      <c r="DQ12" s="21">
        <v>0.33</v>
      </c>
      <c r="DR12" s="15" t="s">
        <v>197</v>
      </c>
      <c r="DS12" s="18">
        <v>45638</v>
      </c>
      <c r="DT12" s="19">
        <v>7</v>
      </c>
      <c r="DU12" s="19">
        <v>1</v>
      </c>
      <c r="DV12" s="19">
        <v>4</v>
      </c>
      <c r="DW12" s="19">
        <v>3</v>
      </c>
      <c r="DX12" s="19" t="s">
        <v>151</v>
      </c>
      <c r="DY12" s="19" t="s">
        <v>151</v>
      </c>
      <c r="DZ12" s="17" t="s">
        <v>344</v>
      </c>
      <c r="EA12" s="15">
        <v>45</v>
      </c>
      <c r="EB12" s="17" t="s">
        <v>345</v>
      </c>
      <c r="EC12" s="21">
        <v>82</v>
      </c>
      <c r="ED12" s="21">
        <v>18</v>
      </c>
      <c r="EE12" s="17" t="s">
        <v>346</v>
      </c>
      <c r="EF12" s="21">
        <v>36</v>
      </c>
      <c r="EG12" s="21">
        <v>46</v>
      </c>
      <c r="EH12" s="20">
        <v>1400</v>
      </c>
      <c r="EI12" s="18">
        <v>44807</v>
      </c>
      <c r="EJ12" s="17" t="s">
        <v>274</v>
      </c>
      <c r="EK12" s="19" t="s">
        <v>151</v>
      </c>
      <c r="EL12" s="18" t="s">
        <v>151</v>
      </c>
      <c r="EM12" s="18" t="s">
        <v>151</v>
      </c>
      <c r="EN12" s="17" t="s">
        <v>151</v>
      </c>
      <c r="EO12" s="15" t="s">
        <v>151</v>
      </c>
      <c r="EP12" s="15" t="s">
        <v>151</v>
      </c>
      <c r="EQ12" s="15">
        <v>1.97</v>
      </c>
      <c r="ER12" s="15">
        <v>1.97</v>
      </c>
      <c r="ES12" s="1">
        <f>HYPERLINK("https://my.pitchbook.com?c=52816-87","View Company Online")</f>
      </c>
    </row>
    <row r="13">
      <c r="A13" s="3" t="s">
        <v>347</v>
      </c>
      <c r="B13" s="3" t="s">
        <v>348</v>
      </c>
      <c r="C13" s="3" t="s">
        <v>151</v>
      </c>
      <c r="D13" s="3" t="s">
        <v>151</v>
      </c>
      <c r="E13" s="3" t="s">
        <v>349</v>
      </c>
      <c r="F13" s="3" t="s">
        <v>151</v>
      </c>
      <c r="G13" s="3" t="s">
        <v>350</v>
      </c>
      <c r="H13" s="3" t="s">
        <v>151</v>
      </c>
      <c r="I13" s="3" t="s">
        <v>151</v>
      </c>
      <c r="J13" s="3" t="s">
        <v>351</v>
      </c>
      <c r="K13" s="3" t="s">
        <v>347</v>
      </c>
      <c r="L13" s="3" t="s">
        <v>352</v>
      </c>
      <c r="M13" s="3" t="s">
        <v>155</v>
      </c>
      <c r="N13" s="3" t="s">
        <v>207</v>
      </c>
      <c r="O13" s="3" t="s">
        <v>282</v>
      </c>
      <c r="P13" s="3" t="s">
        <v>353</v>
      </c>
      <c r="Q13" s="3" t="s">
        <v>354</v>
      </c>
      <c r="R13" s="3" t="s">
        <v>355</v>
      </c>
      <c r="S13" s="3" t="s">
        <v>252</v>
      </c>
      <c r="T13" s="5">
        <v>9.45</v>
      </c>
      <c r="U13" s="3" t="s">
        <v>213</v>
      </c>
      <c r="V13" s="3" t="s">
        <v>214</v>
      </c>
      <c r="W13" s="3" t="s">
        <v>192</v>
      </c>
      <c r="X13" s="16">
        <f>HYPERLINK("www.unite.io","www.unite.io")</f>
      </c>
      <c r="Y13" s="16">
        <f>HYPERLINK("http://www.linkedin.com/company/uniteio","http://www.linkedin.com/company/uniteio")</f>
      </c>
      <c r="Z13" s="4">
        <v>22</v>
      </c>
      <c r="AA13" s="3" t="s">
        <v>356</v>
      </c>
      <c r="AB13" s="3" t="s">
        <v>151</v>
      </c>
      <c r="AC13" s="3" t="s">
        <v>151</v>
      </c>
      <c r="AD13" s="7">
        <v>2022</v>
      </c>
      <c r="AE13" s="3" t="s">
        <v>151</v>
      </c>
      <c r="AF13" s="3" t="s">
        <v>151</v>
      </c>
      <c r="AG13" s="3" t="s">
        <v>151</v>
      </c>
      <c r="AH13" s="6" t="s">
        <v>151</v>
      </c>
      <c r="AI13" s="6" t="s">
        <v>151</v>
      </c>
      <c r="AJ13" s="6" t="s">
        <v>151</v>
      </c>
      <c r="AK13" s="6" t="s">
        <v>151</v>
      </c>
      <c r="AL13" s="6" t="s">
        <v>151</v>
      </c>
      <c r="AM13" s="6" t="s">
        <v>151</v>
      </c>
      <c r="AN13" s="6" t="s">
        <v>151</v>
      </c>
      <c r="AO13" s="6" t="s">
        <v>151</v>
      </c>
      <c r="AP13" s="8" t="s">
        <v>151</v>
      </c>
      <c r="AQ13" s="10" t="s">
        <v>151</v>
      </c>
      <c r="AR13" s="3" t="s">
        <v>357</v>
      </c>
      <c r="AS13" s="3" t="s">
        <v>358</v>
      </c>
      <c r="AT13" s="3" t="s">
        <v>359</v>
      </c>
      <c r="AU13" s="3" t="s">
        <v>360</v>
      </c>
      <c r="AV13" s="3" t="s">
        <v>151</v>
      </c>
      <c r="AW13" s="3" t="s">
        <v>361</v>
      </c>
      <c r="AX13" s="3" t="s">
        <v>362</v>
      </c>
      <c r="AY13" s="3" t="s">
        <v>363</v>
      </c>
      <c r="AZ13" s="3" t="s">
        <v>364</v>
      </c>
      <c r="BA13" s="3" t="s">
        <v>151</v>
      </c>
      <c r="BB13" s="10" t="s">
        <v>365</v>
      </c>
      <c r="BC13" s="3" t="s">
        <v>364</v>
      </c>
      <c r="BD13" s="10" t="s">
        <v>151</v>
      </c>
      <c r="BE13" s="10" t="s">
        <v>151</v>
      </c>
      <c r="BF13" s="3" t="s">
        <v>366</v>
      </c>
      <c r="BG13" s="3" t="s">
        <v>367</v>
      </c>
      <c r="BH13" s="3" t="s">
        <v>368</v>
      </c>
      <c r="BI13" s="3" t="s">
        <v>369</v>
      </c>
      <c r="BJ13" s="3" t="s">
        <v>370</v>
      </c>
      <c r="BK13" s="9">
        <v>18</v>
      </c>
      <c r="BL13" s="3" t="s">
        <v>151</v>
      </c>
      <c r="BM13" s="3" t="s">
        <v>371</v>
      </c>
      <c r="BN13" s="3" t="s">
        <v>151</v>
      </c>
      <c r="BO13" s="3" t="s">
        <v>372</v>
      </c>
      <c r="BP13" s="3" t="s">
        <v>373</v>
      </c>
      <c r="BQ13" s="3" t="s">
        <v>151</v>
      </c>
      <c r="BR13" s="3" t="s">
        <v>151</v>
      </c>
      <c r="BS13" s="3" t="s">
        <v>151</v>
      </c>
      <c r="BT13" s="12" t="s">
        <v>151</v>
      </c>
      <c r="BU13" s="5">
        <v>3</v>
      </c>
      <c r="BV13" s="3" t="s">
        <v>189</v>
      </c>
      <c r="BW13" s="5" t="s">
        <v>151</v>
      </c>
      <c r="BX13" s="3" t="s">
        <v>151</v>
      </c>
      <c r="BY13" s="3" t="s">
        <v>342</v>
      </c>
      <c r="BZ13" s="3" t="s">
        <v>151</v>
      </c>
      <c r="CA13" s="3" t="s">
        <v>151</v>
      </c>
      <c r="CB13" s="3" t="s">
        <v>343</v>
      </c>
      <c r="CC13" s="3" t="s">
        <v>151</v>
      </c>
      <c r="CD13" s="3" t="s">
        <v>193</v>
      </c>
      <c r="CE13" s="12">
        <v>45455</v>
      </c>
      <c r="CF13" s="5">
        <v>6.45</v>
      </c>
      <c r="CG13" s="3" t="s">
        <v>189</v>
      </c>
      <c r="CH13" s="5" t="s">
        <v>151</v>
      </c>
      <c r="CI13" s="3" t="s">
        <v>151</v>
      </c>
      <c r="CJ13" s="3" t="s">
        <v>374</v>
      </c>
      <c r="CK13" s="3" t="s">
        <v>374</v>
      </c>
      <c r="CL13" s="3" t="s">
        <v>151</v>
      </c>
      <c r="CM13" s="3" t="s">
        <v>192</v>
      </c>
      <c r="CN13" s="12">
        <v>45455</v>
      </c>
      <c r="CO13" s="5" t="s">
        <v>151</v>
      </c>
      <c r="CP13" s="3" t="s">
        <v>151</v>
      </c>
      <c r="CQ13" s="3" t="s">
        <v>193</v>
      </c>
      <c r="CR13" s="8">
        <v>-5.25</v>
      </c>
      <c r="CS13" s="11">
        <v>1</v>
      </c>
      <c r="CT13" s="8">
        <v>0</v>
      </c>
      <c r="CU13" s="8">
        <v>0</v>
      </c>
      <c r="CV13" s="8">
        <v>-5.25</v>
      </c>
      <c r="CW13" s="11">
        <v>1</v>
      </c>
      <c r="CX13" s="8">
        <v>-11.06</v>
      </c>
      <c r="CY13" s="11">
        <v>1</v>
      </c>
      <c r="CZ13" s="8">
        <v>0.55</v>
      </c>
      <c r="DA13" s="11">
        <v>85</v>
      </c>
      <c r="DB13" s="13">
        <v>13</v>
      </c>
      <c r="DC13" s="11">
        <v>92</v>
      </c>
      <c r="DD13" s="13">
        <v>0</v>
      </c>
      <c r="DE13" s="8">
        <v>0</v>
      </c>
      <c r="DF13" s="13">
        <v>13</v>
      </c>
      <c r="DG13" s="11">
        <v>92</v>
      </c>
      <c r="DH13" s="13">
        <v>0.85</v>
      </c>
      <c r="DI13" s="11">
        <v>50</v>
      </c>
      <c r="DJ13" s="13">
        <v>25.15</v>
      </c>
      <c r="DK13" s="11">
        <v>95</v>
      </c>
      <c r="DL13" s="11">
        <v>207</v>
      </c>
      <c r="DM13" s="14">
        <v>-139</v>
      </c>
      <c r="DN13" s="8">
        <v>-40.17</v>
      </c>
      <c r="DO13" s="11">
        <v>503</v>
      </c>
      <c r="DP13" s="14">
        <v>15</v>
      </c>
      <c r="DQ13" s="8">
        <v>3.07</v>
      </c>
      <c r="DR13" s="10" t="s">
        <v>197</v>
      </c>
      <c r="DS13" s="12">
        <v>45455</v>
      </c>
      <c r="DT13" s="9" t="s">
        <v>151</v>
      </c>
      <c r="DU13" s="9" t="s">
        <v>151</v>
      </c>
      <c r="DV13" s="9" t="s">
        <v>151</v>
      </c>
      <c r="DW13" s="9" t="s">
        <v>151</v>
      </c>
      <c r="DX13" s="9" t="s">
        <v>151</v>
      </c>
      <c r="DY13" s="9" t="s">
        <v>151</v>
      </c>
      <c r="DZ13" s="3" t="s">
        <v>151</v>
      </c>
      <c r="EA13" s="10" t="s">
        <v>151</v>
      </c>
      <c r="EB13" s="3" t="s">
        <v>151</v>
      </c>
      <c r="EC13" s="8" t="s">
        <v>151</v>
      </c>
      <c r="ED13" s="8" t="s">
        <v>151</v>
      </c>
      <c r="EE13" s="3" t="s">
        <v>151</v>
      </c>
      <c r="EF13" s="8" t="s">
        <v>151</v>
      </c>
      <c r="EG13" s="8" t="s">
        <v>151</v>
      </c>
      <c r="EH13" s="5" t="s">
        <v>151</v>
      </c>
      <c r="EI13" s="12" t="s">
        <v>151</v>
      </c>
      <c r="EJ13" s="3" t="s">
        <v>151</v>
      </c>
      <c r="EK13" s="9" t="s">
        <v>151</v>
      </c>
      <c r="EL13" s="12" t="s">
        <v>151</v>
      </c>
      <c r="EM13" s="12" t="s">
        <v>151</v>
      </c>
      <c r="EN13" s="3" t="s">
        <v>151</v>
      </c>
      <c r="EO13" s="10" t="s">
        <v>151</v>
      </c>
      <c r="EP13" s="10" t="s">
        <v>151</v>
      </c>
      <c r="EQ13" s="10" t="s">
        <v>151</v>
      </c>
      <c r="ER13" s="10" t="s">
        <v>151</v>
      </c>
      <c r="ES13" s="16">
        <f>HYPERLINK("https://my.pitchbook.com?c=494739-01","View Company Online")</f>
      </c>
    </row>
    <row r="14">
      <c r="A14" s="17" t="s">
        <v>375</v>
      </c>
      <c r="B14" s="17" t="s">
        <v>376</v>
      </c>
      <c r="C14" s="17" t="s">
        <v>151</v>
      </c>
      <c r="D14" s="17" t="s">
        <v>151</v>
      </c>
      <c r="E14" s="17" t="s">
        <v>377</v>
      </c>
      <c r="F14" s="17" t="s">
        <v>151</v>
      </c>
      <c r="G14" s="17" t="s">
        <v>378</v>
      </c>
      <c r="H14" s="17" t="s">
        <v>151</v>
      </c>
      <c r="I14" s="17" t="s">
        <v>151</v>
      </c>
      <c r="J14" s="17" t="s">
        <v>379</v>
      </c>
      <c r="K14" s="17" t="s">
        <v>375</v>
      </c>
      <c r="L14" s="17" t="s">
        <v>380</v>
      </c>
      <c r="M14" s="17" t="s">
        <v>155</v>
      </c>
      <c r="N14" s="17" t="s">
        <v>207</v>
      </c>
      <c r="O14" s="17" t="s">
        <v>282</v>
      </c>
      <c r="P14" s="17" t="s">
        <v>381</v>
      </c>
      <c r="Q14" s="17" t="s">
        <v>151</v>
      </c>
      <c r="R14" s="17" t="s">
        <v>382</v>
      </c>
      <c r="S14" s="17" t="s">
        <v>212</v>
      </c>
      <c r="T14" s="20">
        <v>4063.21</v>
      </c>
      <c r="U14" s="17" t="s">
        <v>213</v>
      </c>
      <c r="V14" s="17" t="s">
        <v>214</v>
      </c>
      <c r="W14" s="17" t="s">
        <v>383</v>
      </c>
      <c r="X14" s="1">
        <f>HYPERLINK("www.x.com","www.x.com")</f>
      </c>
      <c r="Y14" s="1">
        <f>HYPERLINK("http://www.linkedin.com/company/x-corp","http://www.linkedin.com/company/x-corp")</f>
      </c>
      <c r="Z14" s="27">
        <v>4000</v>
      </c>
      <c r="AA14" s="17" t="s">
        <v>384</v>
      </c>
      <c r="AB14" s="17" t="s">
        <v>151</v>
      </c>
      <c r="AC14" s="17" t="s">
        <v>151</v>
      </c>
      <c r="AD14" s="26">
        <v>2006</v>
      </c>
      <c r="AE14" s="17" t="s">
        <v>151</v>
      </c>
      <c r="AF14" s="17" t="s">
        <v>151</v>
      </c>
      <c r="AG14" s="17" t="s">
        <v>385</v>
      </c>
      <c r="AH14" s="25">
        <v>5228.68</v>
      </c>
      <c r="AI14" s="25">
        <v>3180.99</v>
      </c>
      <c r="AJ14" s="25">
        <v>-111.78</v>
      </c>
      <c r="AK14" s="25">
        <v>28937.23</v>
      </c>
      <c r="AL14" s="25">
        <v>588.74</v>
      </c>
      <c r="AM14" s="25">
        <v>-23.81</v>
      </c>
      <c r="AN14" s="25">
        <v>41093.72</v>
      </c>
      <c r="AO14" s="25">
        <v>596.48</v>
      </c>
      <c r="AP14" s="21">
        <v>17.45</v>
      </c>
      <c r="AQ14" s="15" t="s">
        <v>386</v>
      </c>
      <c r="AR14" s="17" t="s">
        <v>387</v>
      </c>
      <c r="AS14" s="17" t="s">
        <v>388</v>
      </c>
      <c r="AT14" s="17" t="s">
        <v>389</v>
      </c>
      <c r="AU14" s="17" t="s">
        <v>151</v>
      </c>
      <c r="AV14" s="17" t="s">
        <v>390</v>
      </c>
      <c r="AW14" s="17" t="s">
        <v>391</v>
      </c>
      <c r="AX14" s="17" t="s">
        <v>392</v>
      </c>
      <c r="AY14" s="17" t="s">
        <v>393</v>
      </c>
      <c r="AZ14" s="17" t="s">
        <v>394</v>
      </c>
      <c r="BA14" s="17" t="s">
        <v>395</v>
      </c>
      <c r="BB14" s="15" t="s">
        <v>396</v>
      </c>
      <c r="BC14" s="17" t="s">
        <v>180</v>
      </c>
      <c r="BD14" s="15" t="s">
        <v>151</v>
      </c>
      <c r="BE14" s="15" t="s">
        <v>151</v>
      </c>
      <c r="BF14" s="17" t="s">
        <v>151</v>
      </c>
      <c r="BG14" s="17" t="s">
        <v>182</v>
      </c>
      <c r="BH14" s="17" t="s">
        <v>183</v>
      </c>
      <c r="BI14" s="17" t="s">
        <v>397</v>
      </c>
      <c r="BJ14" s="17" t="s">
        <v>398</v>
      </c>
      <c r="BK14" s="19">
        <v>21</v>
      </c>
      <c r="BL14" s="17" t="s">
        <v>151</v>
      </c>
      <c r="BM14" s="17" t="s">
        <v>399</v>
      </c>
      <c r="BN14" s="17" t="s">
        <v>400</v>
      </c>
      <c r="BO14" s="17" t="s">
        <v>401</v>
      </c>
      <c r="BP14" s="17" t="s">
        <v>402</v>
      </c>
      <c r="BQ14" s="17" t="s">
        <v>403</v>
      </c>
      <c r="BR14" s="17" t="s">
        <v>404</v>
      </c>
      <c r="BS14" s="17" t="s">
        <v>405</v>
      </c>
      <c r="BT14" s="18" t="s">
        <v>151</v>
      </c>
      <c r="BU14" s="20">
        <v>7.37</v>
      </c>
      <c r="BV14" s="17" t="s">
        <v>189</v>
      </c>
      <c r="BW14" s="20" t="s">
        <v>151</v>
      </c>
      <c r="BX14" s="17" t="s">
        <v>151</v>
      </c>
      <c r="BY14" s="17" t="s">
        <v>406</v>
      </c>
      <c r="BZ14" s="17" t="s">
        <v>151</v>
      </c>
      <c r="CA14" s="17" t="s">
        <v>151</v>
      </c>
      <c r="CB14" s="17" t="s">
        <v>192</v>
      </c>
      <c r="CC14" s="17" t="s">
        <v>151</v>
      </c>
      <c r="CD14" s="17" t="s">
        <v>193</v>
      </c>
      <c r="CE14" s="18">
        <v>45447</v>
      </c>
      <c r="CF14" s="20" t="s">
        <v>151</v>
      </c>
      <c r="CG14" s="17" t="s">
        <v>151</v>
      </c>
      <c r="CH14" s="20" t="s">
        <v>151</v>
      </c>
      <c r="CI14" s="17" t="s">
        <v>151</v>
      </c>
      <c r="CJ14" s="17" t="s">
        <v>406</v>
      </c>
      <c r="CK14" s="17" t="s">
        <v>151</v>
      </c>
      <c r="CL14" s="17" t="s">
        <v>151</v>
      </c>
      <c r="CM14" s="17" t="s">
        <v>343</v>
      </c>
      <c r="CN14" s="18">
        <v>45447</v>
      </c>
      <c r="CO14" s="20" t="s">
        <v>151</v>
      </c>
      <c r="CP14" s="17" t="s">
        <v>151</v>
      </c>
      <c r="CQ14" s="17" t="s">
        <v>193</v>
      </c>
      <c r="CR14" s="21">
        <v>0.7</v>
      </c>
      <c r="CS14" s="23">
        <v>88</v>
      </c>
      <c r="CT14" s="21">
        <v>0</v>
      </c>
      <c r="CU14" s="21">
        <v>0.65</v>
      </c>
      <c r="CV14" s="21">
        <v>1.25</v>
      </c>
      <c r="CW14" s="23">
        <v>92</v>
      </c>
      <c r="CX14" s="21">
        <v>-0.03</v>
      </c>
      <c r="CY14" s="23">
        <v>12</v>
      </c>
      <c r="CZ14" s="21">
        <v>2.52</v>
      </c>
      <c r="DA14" s="23">
        <v>96</v>
      </c>
      <c r="DB14" s="24">
        <v>243114.55</v>
      </c>
      <c r="DC14" s="23">
        <v>100</v>
      </c>
      <c r="DD14" s="24">
        <v>518.82</v>
      </c>
      <c r="DE14" s="21">
        <v>0.21</v>
      </c>
      <c r="DF14" s="24">
        <v>412624.74</v>
      </c>
      <c r="DG14" s="23">
        <v>100</v>
      </c>
      <c r="DH14" s="24">
        <v>743624.78</v>
      </c>
      <c r="DI14" s="23">
        <v>100</v>
      </c>
      <c r="DJ14" s="24">
        <v>81624.7</v>
      </c>
      <c r="DK14" s="23">
        <v>100</v>
      </c>
      <c r="DL14" s="23">
        <v>134889208</v>
      </c>
      <c r="DM14" s="22">
        <v>-762119</v>
      </c>
      <c r="DN14" s="21">
        <v>-0.56</v>
      </c>
      <c r="DO14" s="23">
        <v>1632494</v>
      </c>
      <c r="DP14" s="22">
        <v>27287</v>
      </c>
      <c r="DQ14" s="21">
        <v>1.7</v>
      </c>
      <c r="DR14" s="15" t="s">
        <v>197</v>
      </c>
      <c r="DS14" s="18">
        <v>45638</v>
      </c>
      <c r="DT14" s="19">
        <v>2525</v>
      </c>
      <c r="DU14" s="19">
        <v>1184</v>
      </c>
      <c r="DV14" s="19">
        <v>1906</v>
      </c>
      <c r="DW14" s="19">
        <v>15</v>
      </c>
      <c r="DX14" s="19">
        <v>31</v>
      </c>
      <c r="DY14" s="19">
        <v>604</v>
      </c>
      <c r="DZ14" s="17" t="s">
        <v>407</v>
      </c>
      <c r="EA14" s="15" t="s">
        <v>151</v>
      </c>
      <c r="EB14" s="17" t="s">
        <v>151</v>
      </c>
      <c r="EC14" s="21" t="s">
        <v>151</v>
      </c>
      <c r="ED14" s="21" t="s">
        <v>151</v>
      </c>
      <c r="EE14" s="17" t="s">
        <v>151</v>
      </c>
      <c r="EF14" s="21" t="s">
        <v>151</v>
      </c>
      <c r="EG14" s="21" t="s">
        <v>151</v>
      </c>
      <c r="EH14" s="20">
        <v>51470.2</v>
      </c>
      <c r="EI14" s="18">
        <v>44861</v>
      </c>
      <c r="EJ14" s="17" t="s">
        <v>237</v>
      </c>
      <c r="EK14" s="19" t="s">
        <v>151</v>
      </c>
      <c r="EL14" s="18" t="s">
        <v>151</v>
      </c>
      <c r="EM14" s="18" t="s">
        <v>151</v>
      </c>
      <c r="EN14" s="17" t="s">
        <v>151</v>
      </c>
      <c r="EO14" s="15" t="s">
        <v>151</v>
      </c>
      <c r="EP14" s="15" t="s">
        <v>151</v>
      </c>
      <c r="EQ14" s="15" t="s">
        <v>151</v>
      </c>
      <c r="ER14" s="15">
        <v>2.91</v>
      </c>
      <c r="ES14" s="1">
        <f>HYPERLINK("https://my.pitchbook.com?c=43104-88","View Company Online")</f>
      </c>
    </row>
    <row r="15">
      <c r="A15" s="3" t="s">
        <v>408</v>
      </c>
      <c r="B15" s="3" t="s">
        <v>409</v>
      </c>
      <c r="C15" s="3" t="s">
        <v>151</v>
      </c>
      <c r="D15" s="3" t="s">
        <v>151</v>
      </c>
      <c r="E15" s="3" t="s">
        <v>151</v>
      </c>
      <c r="F15" s="3" t="s">
        <v>151</v>
      </c>
      <c r="G15" s="3" t="s">
        <v>410</v>
      </c>
      <c r="H15" s="3" t="s">
        <v>151</v>
      </c>
      <c r="I15" s="3" t="s">
        <v>151</v>
      </c>
      <c r="J15" s="3" t="s">
        <v>411</v>
      </c>
      <c r="K15" s="3" t="s">
        <v>408</v>
      </c>
      <c r="L15" s="3" t="s">
        <v>412</v>
      </c>
      <c r="M15" s="3" t="s">
        <v>155</v>
      </c>
      <c r="N15" s="3" t="s">
        <v>207</v>
      </c>
      <c r="O15" s="3" t="s">
        <v>248</v>
      </c>
      <c r="P15" s="3" t="s">
        <v>249</v>
      </c>
      <c r="Q15" s="3" t="s">
        <v>413</v>
      </c>
      <c r="R15" s="3" t="s">
        <v>414</v>
      </c>
      <c r="S15" s="3" t="s">
        <v>161</v>
      </c>
      <c r="T15" s="5">
        <v>59.5</v>
      </c>
      <c r="U15" s="3" t="s">
        <v>213</v>
      </c>
      <c r="V15" s="3" t="s">
        <v>415</v>
      </c>
      <c r="W15" s="3" t="s">
        <v>192</v>
      </c>
      <c r="X15" s="16">
        <f>HYPERLINK("www.golden.com","www.golden.com")</f>
      </c>
      <c r="Y15" s="16">
        <f>HYPERLINK("http://www.linkedin.com/company/golden-recursion-inc","http://www.linkedin.com/company/golden-recursion-inc")</f>
      </c>
      <c r="Z15" s="4">
        <v>38</v>
      </c>
      <c r="AA15" s="3" t="s">
        <v>416</v>
      </c>
      <c r="AB15" s="3" t="s">
        <v>151</v>
      </c>
      <c r="AC15" s="3" t="s">
        <v>151</v>
      </c>
      <c r="AD15" s="7">
        <v>2017</v>
      </c>
      <c r="AE15" s="3" t="s">
        <v>417</v>
      </c>
      <c r="AF15" s="3" t="s">
        <v>151</v>
      </c>
      <c r="AG15" s="3" t="s">
        <v>151</v>
      </c>
      <c r="AH15" s="6" t="s">
        <v>151</v>
      </c>
      <c r="AI15" s="6" t="s">
        <v>151</v>
      </c>
      <c r="AJ15" s="6" t="s">
        <v>151</v>
      </c>
      <c r="AK15" s="6" t="s">
        <v>151</v>
      </c>
      <c r="AL15" s="6" t="s">
        <v>151</v>
      </c>
      <c r="AM15" s="6" t="s">
        <v>151</v>
      </c>
      <c r="AN15" s="6" t="s">
        <v>151</v>
      </c>
      <c r="AO15" s="6" t="s">
        <v>151</v>
      </c>
      <c r="AP15" s="8" t="s">
        <v>151</v>
      </c>
      <c r="AQ15" s="10" t="s">
        <v>151</v>
      </c>
      <c r="AR15" s="3" t="s">
        <v>418</v>
      </c>
      <c r="AS15" s="3" t="s">
        <v>419</v>
      </c>
      <c r="AT15" s="3" t="s">
        <v>420</v>
      </c>
      <c r="AU15" s="3" t="s">
        <v>421</v>
      </c>
      <c r="AV15" s="3" t="s">
        <v>422</v>
      </c>
      <c r="AW15" s="3" t="s">
        <v>423</v>
      </c>
      <c r="AX15" s="3" t="s">
        <v>424</v>
      </c>
      <c r="AY15" s="3" t="s">
        <v>425</v>
      </c>
      <c r="AZ15" s="3" t="s">
        <v>426</v>
      </c>
      <c r="BA15" s="3" t="s">
        <v>427</v>
      </c>
      <c r="BB15" s="10" t="s">
        <v>428</v>
      </c>
      <c r="BC15" s="3" t="s">
        <v>180</v>
      </c>
      <c r="BD15" s="10" t="s">
        <v>422</v>
      </c>
      <c r="BE15" s="10" t="s">
        <v>151</v>
      </c>
      <c r="BF15" s="3" t="s">
        <v>429</v>
      </c>
      <c r="BG15" s="3" t="s">
        <v>182</v>
      </c>
      <c r="BH15" s="3" t="s">
        <v>183</v>
      </c>
      <c r="BI15" s="3" t="s">
        <v>430</v>
      </c>
      <c r="BJ15" s="3" t="s">
        <v>151</v>
      </c>
      <c r="BK15" s="9" t="s">
        <v>151</v>
      </c>
      <c r="BL15" s="3" t="s">
        <v>417</v>
      </c>
      <c r="BM15" s="3" t="s">
        <v>431</v>
      </c>
      <c r="BN15" s="3" t="s">
        <v>151</v>
      </c>
      <c r="BO15" s="3" t="s">
        <v>151</v>
      </c>
      <c r="BP15" s="3" t="s">
        <v>432</v>
      </c>
      <c r="BQ15" s="3" t="s">
        <v>151</v>
      </c>
      <c r="BR15" s="3" t="s">
        <v>151</v>
      </c>
      <c r="BS15" s="3" t="s">
        <v>151</v>
      </c>
      <c r="BT15" s="12" t="s">
        <v>151</v>
      </c>
      <c r="BU15" s="5" t="s">
        <v>151</v>
      </c>
      <c r="BV15" s="3" t="s">
        <v>151</v>
      </c>
      <c r="BW15" s="5" t="s">
        <v>151</v>
      </c>
      <c r="BX15" s="3" t="s">
        <v>151</v>
      </c>
      <c r="BY15" s="3" t="s">
        <v>342</v>
      </c>
      <c r="BZ15" s="3" t="s">
        <v>151</v>
      </c>
      <c r="CA15" s="3" t="s">
        <v>151</v>
      </c>
      <c r="CB15" s="3" t="s">
        <v>343</v>
      </c>
      <c r="CC15" s="3" t="s">
        <v>151</v>
      </c>
      <c r="CD15" s="3" t="s">
        <v>193</v>
      </c>
      <c r="CE15" s="12">
        <v>45405</v>
      </c>
      <c r="CF15" s="5" t="s">
        <v>151</v>
      </c>
      <c r="CG15" s="3" t="s">
        <v>151</v>
      </c>
      <c r="CH15" s="5" t="s">
        <v>151</v>
      </c>
      <c r="CI15" s="3" t="s">
        <v>151</v>
      </c>
      <c r="CJ15" s="3" t="s">
        <v>433</v>
      </c>
      <c r="CK15" s="3" t="s">
        <v>151</v>
      </c>
      <c r="CL15" s="3" t="s">
        <v>151</v>
      </c>
      <c r="CM15" s="3" t="s">
        <v>434</v>
      </c>
      <c r="CN15" s="12">
        <v>45405</v>
      </c>
      <c r="CO15" s="5" t="s">
        <v>151</v>
      </c>
      <c r="CP15" s="3" t="s">
        <v>151</v>
      </c>
      <c r="CQ15" s="3" t="s">
        <v>193</v>
      </c>
      <c r="CR15" s="8" t="s">
        <v>151</v>
      </c>
      <c r="CS15" s="11" t="s">
        <v>151</v>
      </c>
      <c r="CT15" s="8" t="s">
        <v>151</v>
      </c>
      <c r="CU15" s="8" t="s">
        <v>151</v>
      </c>
      <c r="CV15" s="8" t="s">
        <v>151</v>
      </c>
      <c r="CW15" s="11" t="s">
        <v>151</v>
      </c>
      <c r="CX15" s="8" t="s">
        <v>151</v>
      </c>
      <c r="CY15" s="11" t="s">
        <v>151</v>
      </c>
      <c r="CZ15" s="8" t="s">
        <v>151</v>
      </c>
      <c r="DA15" s="11" t="s">
        <v>151</v>
      </c>
      <c r="DB15" s="13" t="s">
        <v>151</v>
      </c>
      <c r="DC15" s="11" t="s">
        <v>151</v>
      </c>
      <c r="DD15" s="13" t="s">
        <v>151</v>
      </c>
      <c r="DE15" s="8" t="s">
        <v>151</v>
      </c>
      <c r="DF15" s="13" t="s">
        <v>151</v>
      </c>
      <c r="DG15" s="11" t="s">
        <v>151</v>
      </c>
      <c r="DH15" s="13" t="s">
        <v>151</v>
      </c>
      <c r="DI15" s="11" t="s">
        <v>151</v>
      </c>
      <c r="DJ15" s="13" t="s">
        <v>151</v>
      </c>
      <c r="DK15" s="11" t="s">
        <v>151</v>
      </c>
      <c r="DL15" s="11" t="s">
        <v>151</v>
      </c>
      <c r="DM15" s="14" t="s">
        <v>151</v>
      </c>
      <c r="DN15" s="8" t="s">
        <v>151</v>
      </c>
      <c r="DO15" s="11" t="s">
        <v>151</v>
      </c>
      <c r="DP15" s="14" t="s">
        <v>151</v>
      </c>
      <c r="DQ15" s="8" t="s">
        <v>151</v>
      </c>
      <c r="DR15" s="10" t="s">
        <v>197</v>
      </c>
      <c r="DS15" s="12">
        <v>45595</v>
      </c>
      <c r="DT15" s="9" t="s">
        <v>151</v>
      </c>
      <c r="DU15" s="9" t="s">
        <v>151</v>
      </c>
      <c r="DV15" s="9" t="s">
        <v>151</v>
      </c>
      <c r="DW15" s="9" t="s">
        <v>151</v>
      </c>
      <c r="DX15" s="9" t="s">
        <v>151</v>
      </c>
      <c r="DY15" s="9" t="s">
        <v>151</v>
      </c>
      <c r="DZ15" s="3" t="s">
        <v>151</v>
      </c>
      <c r="EA15" s="10" t="s">
        <v>151</v>
      </c>
      <c r="EB15" s="3" t="s">
        <v>151</v>
      </c>
      <c r="EC15" s="8" t="s">
        <v>151</v>
      </c>
      <c r="ED15" s="8" t="s">
        <v>151</v>
      </c>
      <c r="EE15" s="3" t="s">
        <v>151</v>
      </c>
      <c r="EF15" s="8" t="s">
        <v>151</v>
      </c>
      <c r="EG15" s="8" t="s">
        <v>151</v>
      </c>
      <c r="EH15" s="5">
        <v>160</v>
      </c>
      <c r="EI15" s="12">
        <v>44837</v>
      </c>
      <c r="EJ15" s="3" t="s">
        <v>274</v>
      </c>
      <c r="EK15" s="9" t="s">
        <v>151</v>
      </c>
      <c r="EL15" s="12" t="s">
        <v>151</v>
      </c>
      <c r="EM15" s="12" t="s">
        <v>151</v>
      </c>
      <c r="EN15" s="3" t="s">
        <v>151</v>
      </c>
      <c r="EO15" s="10" t="s">
        <v>151</v>
      </c>
      <c r="EP15" s="10" t="s">
        <v>151</v>
      </c>
      <c r="EQ15" s="10">
        <v>2.42</v>
      </c>
      <c r="ER15" s="10">
        <v>2.42</v>
      </c>
      <c r="ES15" s="16">
        <f>HYPERLINK("https://my.pitchbook.com?c=267178-69","View Company Online")</f>
      </c>
    </row>
    <row r="16">
      <c r="A16" s="17" t="s">
        <v>435</v>
      </c>
      <c r="B16" s="17" t="s">
        <v>436</v>
      </c>
      <c r="C16" s="17" t="s">
        <v>151</v>
      </c>
      <c r="D16" s="17" t="s">
        <v>151</v>
      </c>
      <c r="E16" s="17" t="s">
        <v>151</v>
      </c>
      <c r="F16" s="17" t="s">
        <v>151</v>
      </c>
      <c r="G16" s="17" t="s">
        <v>151</v>
      </c>
      <c r="H16" s="17" t="s">
        <v>151</v>
      </c>
      <c r="I16" s="17" t="s">
        <v>151</v>
      </c>
      <c r="J16" s="17" t="s">
        <v>151</v>
      </c>
      <c r="K16" s="17" t="s">
        <v>435</v>
      </c>
      <c r="L16" s="17" t="s">
        <v>437</v>
      </c>
      <c r="M16" s="17" t="s">
        <v>318</v>
      </c>
      <c r="N16" s="17" t="s">
        <v>438</v>
      </c>
      <c r="O16" s="17" t="s">
        <v>439</v>
      </c>
      <c r="P16" s="17" t="s">
        <v>440</v>
      </c>
      <c r="Q16" s="17" t="s">
        <v>441</v>
      </c>
      <c r="R16" s="17" t="s">
        <v>442</v>
      </c>
      <c r="S16" s="17" t="s">
        <v>252</v>
      </c>
      <c r="T16" s="20" t="s">
        <v>151</v>
      </c>
      <c r="U16" s="17" t="s">
        <v>213</v>
      </c>
      <c r="V16" s="17" t="s">
        <v>214</v>
      </c>
      <c r="W16" s="17" t="s">
        <v>192</v>
      </c>
      <c r="X16" s="1">
        <f>HYPERLINK("www.neoclassic.capital","www.neoclassic.capital")</f>
      </c>
      <c r="Y16" s="1">
        <f>HYPERLINK("http://www.linkedin.com/company/neoclassic-capital","http://www.linkedin.com/company/neoclassic-capital")</f>
      </c>
      <c r="Z16" s="27">
        <v>4</v>
      </c>
      <c r="AA16" s="17" t="s">
        <v>443</v>
      </c>
      <c r="AB16" s="17" t="s">
        <v>151</v>
      </c>
      <c r="AC16" s="17" t="s">
        <v>151</v>
      </c>
      <c r="AD16" s="26">
        <v>2024</v>
      </c>
      <c r="AE16" s="17" t="s">
        <v>151</v>
      </c>
      <c r="AF16" s="17" t="s">
        <v>151</v>
      </c>
      <c r="AG16" s="17" t="s">
        <v>151</v>
      </c>
      <c r="AH16" s="25" t="s">
        <v>151</v>
      </c>
      <c r="AI16" s="25" t="s">
        <v>151</v>
      </c>
      <c r="AJ16" s="25" t="s">
        <v>151</v>
      </c>
      <c r="AK16" s="25" t="s">
        <v>151</v>
      </c>
      <c r="AL16" s="25" t="s">
        <v>151</v>
      </c>
      <c r="AM16" s="25" t="s">
        <v>151</v>
      </c>
      <c r="AN16" s="25" t="s">
        <v>151</v>
      </c>
      <c r="AO16" s="25" t="s">
        <v>151</v>
      </c>
      <c r="AP16" s="21" t="s">
        <v>151</v>
      </c>
      <c r="AQ16" s="15" t="s">
        <v>151</v>
      </c>
      <c r="AR16" s="17" t="s">
        <v>444</v>
      </c>
      <c r="AS16" s="17" t="s">
        <v>445</v>
      </c>
      <c r="AT16" s="17" t="s">
        <v>446</v>
      </c>
      <c r="AU16" s="17" t="s">
        <v>151</v>
      </c>
      <c r="AV16" s="17" t="s">
        <v>447</v>
      </c>
      <c r="AW16" s="17" t="s">
        <v>448</v>
      </c>
      <c r="AX16" s="17" t="s">
        <v>151</v>
      </c>
      <c r="AY16" s="17" t="s">
        <v>151</v>
      </c>
      <c r="AZ16" s="17" t="s">
        <v>449</v>
      </c>
      <c r="BA16" s="17" t="s">
        <v>450</v>
      </c>
      <c r="BB16" s="15" t="s">
        <v>151</v>
      </c>
      <c r="BC16" s="17" t="s">
        <v>180</v>
      </c>
      <c r="BD16" s="15" t="s">
        <v>151</v>
      </c>
      <c r="BE16" s="15" t="s">
        <v>151</v>
      </c>
      <c r="BF16" s="17" t="s">
        <v>151</v>
      </c>
      <c r="BG16" s="17" t="s">
        <v>182</v>
      </c>
      <c r="BH16" s="17" t="s">
        <v>183</v>
      </c>
      <c r="BI16" s="17" t="s">
        <v>451</v>
      </c>
      <c r="BJ16" s="17" t="s">
        <v>452</v>
      </c>
      <c r="BK16" s="19">
        <v>5</v>
      </c>
      <c r="BL16" s="17" t="s">
        <v>151</v>
      </c>
      <c r="BM16" s="17" t="s">
        <v>151</v>
      </c>
      <c r="BN16" s="17" t="s">
        <v>151</v>
      </c>
      <c r="BO16" s="17" t="s">
        <v>453</v>
      </c>
      <c r="BP16" s="17" t="s">
        <v>151</v>
      </c>
      <c r="BQ16" s="17" t="s">
        <v>151</v>
      </c>
      <c r="BR16" s="17" t="s">
        <v>151</v>
      </c>
      <c r="BS16" s="17" t="s">
        <v>151</v>
      </c>
      <c r="BT16" s="18">
        <v>45387</v>
      </c>
      <c r="BU16" s="20" t="s">
        <v>151</v>
      </c>
      <c r="BV16" s="17" t="s">
        <v>151</v>
      </c>
      <c r="BW16" s="20" t="s">
        <v>151</v>
      </c>
      <c r="BX16" s="17" t="s">
        <v>151</v>
      </c>
      <c r="BY16" s="17" t="s">
        <v>374</v>
      </c>
      <c r="BZ16" s="17" t="s">
        <v>374</v>
      </c>
      <c r="CA16" s="17" t="s">
        <v>151</v>
      </c>
      <c r="CB16" s="17" t="s">
        <v>192</v>
      </c>
      <c r="CC16" s="17" t="s">
        <v>151</v>
      </c>
      <c r="CD16" s="17" t="s">
        <v>193</v>
      </c>
      <c r="CE16" s="18">
        <v>45387</v>
      </c>
      <c r="CF16" s="20" t="s">
        <v>151</v>
      </c>
      <c r="CG16" s="17" t="s">
        <v>151</v>
      </c>
      <c r="CH16" s="20" t="s">
        <v>151</v>
      </c>
      <c r="CI16" s="17" t="s">
        <v>151</v>
      </c>
      <c r="CJ16" s="17" t="s">
        <v>374</v>
      </c>
      <c r="CK16" s="17" t="s">
        <v>374</v>
      </c>
      <c r="CL16" s="17" t="s">
        <v>151</v>
      </c>
      <c r="CM16" s="17" t="s">
        <v>192</v>
      </c>
      <c r="CN16" s="18">
        <v>45387</v>
      </c>
      <c r="CO16" s="20" t="s">
        <v>151</v>
      </c>
      <c r="CP16" s="17" t="s">
        <v>151</v>
      </c>
      <c r="CQ16" s="17" t="s">
        <v>193</v>
      </c>
      <c r="CR16" s="21">
        <v>-1.25</v>
      </c>
      <c r="CS16" s="23">
        <v>3</v>
      </c>
      <c r="CT16" s="21">
        <v>0</v>
      </c>
      <c r="CU16" s="21">
        <v>0</v>
      </c>
      <c r="CV16" s="21">
        <v>0</v>
      </c>
      <c r="CW16" s="23">
        <v>5</v>
      </c>
      <c r="CX16" s="21" t="s">
        <v>151</v>
      </c>
      <c r="CY16" s="23" t="s">
        <v>151</v>
      </c>
      <c r="CZ16" s="21">
        <v>0</v>
      </c>
      <c r="DA16" s="23">
        <v>2</v>
      </c>
      <c r="DB16" s="24">
        <v>1.63</v>
      </c>
      <c r="DC16" s="23">
        <v>62</v>
      </c>
      <c r="DD16" s="24">
        <v>-0.03</v>
      </c>
      <c r="DE16" s="21">
        <v>-1.51</v>
      </c>
      <c r="DF16" s="24">
        <v>2.9</v>
      </c>
      <c r="DG16" s="23">
        <v>74</v>
      </c>
      <c r="DH16" s="24" t="s">
        <v>151</v>
      </c>
      <c r="DI16" s="23" t="s">
        <v>151</v>
      </c>
      <c r="DJ16" s="24">
        <v>2.9</v>
      </c>
      <c r="DK16" s="23">
        <v>71</v>
      </c>
      <c r="DL16" s="23">
        <v>830</v>
      </c>
      <c r="DM16" s="22">
        <v>143</v>
      </c>
      <c r="DN16" s="21">
        <v>20.82</v>
      </c>
      <c r="DO16" s="23">
        <v>58</v>
      </c>
      <c r="DP16" s="22">
        <v>-3</v>
      </c>
      <c r="DQ16" s="21">
        <v>-4.92</v>
      </c>
      <c r="DR16" s="15" t="s">
        <v>197</v>
      </c>
      <c r="DS16" s="18">
        <v>45497</v>
      </c>
      <c r="DT16" s="19" t="s">
        <v>151</v>
      </c>
      <c r="DU16" s="19" t="s">
        <v>151</v>
      </c>
      <c r="DV16" s="19" t="s">
        <v>151</v>
      </c>
      <c r="DW16" s="19" t="s">
        <v>151</v>
      </c>
      <c r="DX16" s="19" t="s">
        <v>151</v>
      </c>
      <c r="DY16" s="19" t="s">
        <v>151</v>
      </c>
      <c r="DZ16" s="17" t="s">
        <v>151</v>
      </c>
      <c r="EA16" s="15" t="s">
        <v>151</v>
      </c>
      <c r="EB16" s="17" t="s">
        <v>151</v>
      </c>
      <c r="EC16" s="21" t="s">
        <v>151</v>
      </c>
      <c r="ED16" s="21" t="s">
        <v>151</v>
      </c>
      <c r="EE16" s="17" t="s">
        <v>151</v>
      </c>
      <c r="EF16" s="21" t="s">
        <v>151</v>
      </c>
      <c r="EG16" s="21" t="s">
        <v>151</v>
      </c>
      <c r="EH16" s="20" t="s">
        <v>151</v>
      </c>
      <c r="EI16" s="18" t="s">
        <v>151</v>
      </c>
      <c r="EJ16" s="17" t="s">
        <v>151</v>
      </c>
      <c r="EK16" s="19" t="s">
        <v>151</v>
      </c>
      <c r="EL16" s="18" t="s">
        <v>151</v>
      </c>
      <c r="EM16" s="18" t="s">
        <v>151</v>
      </c>
      <c r="EN16" s="17" t="s">
        <v>151</v>
      </c>
      <c r="EO16" s="15" t="s">
        <v>151</v>
      </c>
      <c r="EP16" s="15" t="s">
        <v>151</v>
      </c>
      <c r="EQ16" s="15" t="s">
        <v>151</v>
      </c>
      <c r="ER16" s="15" t="s">
        <v>151</v>
      </c>
      <c r="ES16" s="1">
        <f>HYPERLINK("https://my.pitchbook.com?c=593351-56","View Company Online")</f>
      </c>
    </row>
    <row r="17">
      <c r="A17" s="3" t="s">
        <v>454</v>
      </c>
      <c r="B17" s="3" t="s">
        <v>455</v>
      </c>
      <c r="C17" s="3" t="s">
        <v>151</v>
      </c>
      <c r="D17" s="3" t="s">
        <v>151</v>
      </c>
      <c r="E17" s="3" t="s">
        <v>151</v>
      </c>
      <c r="F17" s="3" t="s">
        <v>151</v>
      </c>
      <c r="G17" s="3" t="s">
        <v>456</v>
      </c>
      <c r="H17" s="3" t="s">
        <v>151</v>
      </c>
      <c r="I17" s="3" t="s">
        <v>151</v>
      </c>
      <c r="J17" s="3" t="s">
        <v>457</v>
      </c>
      <c r="K17" s="3" t="s">
        <v>454</v>
      </c>
      <c r="L17" s="3" t="s">
        <v>458</v>
      </c>
      <c r="M17" s="3" t="s">
        <v>155</v>
      </c>
      <c r="N17" s="3" t="s">
        <v>207</v>
      </c>
      <c r="O17" s="3" t="s">
        <v>282</v>
      </c>
      <c r="P17" s="3" t="s">
        <v>283</v>
      </c>
      <c r="Q17" s="3" t="s">
        <v>459</v>
      </c>
      <c r="R17" s="3" t="s">
        <v>460</v>
      </c>
      <c r="S17" s="3" t="s">
        <v>161</v>
      </c>
      <c r="T17" s="5">
        <v>1848.01</v>
      </c>
      <c r="U17" s="3" t="s">
        <v>461</v>
      </c>
      <c r="V17" s="3" t="s">
        <v>163</v>
      </c>
      <c r="W17" s="3" t="s">
        <v>462</v>
      </c>
      <c r="X17" s="16">
        <f>HYPERLINK("www.redditinc.com","www.redditinc.com")</f>
      </c>
      <c r="Y17" s="16">
        <f>HYPERLINK("http://www.linkedin.com/company/reddit-com","http://www.linkedin.com/company/reddit-com")</f>
      </c>
      <c r="Z17" s="4">
        <v>3343</v>
      </c>
      <c r="AA17" s="3" t="s">
        <v>463</v>
      </c>
      <c r="AB17" s="3" t="s">
        <v>464</v>
      </c>
      <c r="AC17" s="3" t="s">
        <v>465</v>
      </c>
      <c r="AD17" s="7">
        <v>2005</v>
      </c>
      <c r="AE17" s="3" t="s">
        <v>466</v>
      </c>
      <c r="AF17" s="3" t="s">
        <v>151</v>
      </c>
      <c r="AG17" s="3" t="s">
        <v>151</v>
      </c>
      <c r="AH17" s="6">
        <v>1122.25</v>
      </c>
      <c r="AI17" s="6">
        <v>1001.58</v>
      </c>
      <c r="AJ17" s="6">
        <v>-536.78</v>
      </c>
      <c r="AK17" s="6">
        <v>9263.62</v>
      </c>
      <c r="AL17" s="6">
        <v>-520.48</v>
      </c>
      <c r="AM17" s="6">
        <v>-535.72</v>
      </c>
      <c r="AN17" s="6">
        <v>32025.48</v>
      </c>
      <c r="AO17" s="6">
        <v>-1718</v>
      </c>
      <c r="AP17" s="8">
        <v>48.7</v>
      </c>
      <c r="AQ17" s="10" t="s">
        <v>169</v>
      </c>
      <c r="AR17" s="3" t="s">
        <v>467</v>
      </c>
      <c r="AS17" s="3" t="s">
        <v>468</v>
      </c>
      <c r="AT17" s="3" t="s">
        <v>469</v>
      </c>
      <c r="AU17" s="3" t="s">
        <v>470</v>
      </c>
      <c r="AV17" s="3" t="s">
        <v>471</v>
      </c>
      <c r="AW17" s="3" t="s">
        <v>472</v>
      </c>
      <c r="AX17" s="3" t="s">
        <v>473</v>
      </c>
      <c r="AY17" s="3" t="s">
        <v>474</v>
      </c>
      <c r="AZ17" s="3" t="s">
        <v>475</v>
      </c>
      <c r="BA17" s="3" t="s">
        <v>178</v>
      </c>
      <c r="BB17" s="10" t="s">
        <v>476</v>
      </c>
      <c r="BC17" s="3" t="s">
        <v>180</v>
      </c>
      <c r="BD17" s="10" t="s">
        <v>477</v>
      </c>
      <c r="BE17" s="10" t="s">
        <v>151</v>
      </c>
      <c r="BF17" s="3" t="s">
        <v>151</v>
      </c>
      <c r="BG17" s="3" t="s">
        <v>182</v>
      </c>
      <c r="BH17" s="3" t="s">
        <v>183</v>
      </c>
      <c r="BI17" s="3" t="s">
        <v>478</v>
      </c>
      <c r="BJ17" s="3" t="s">
        <v>479</v>
      </c>
      <c r="BK17" s="9">
        <v>8</v>
      </c>
      <c r="BL17" s="3" t="s">
        <v>151</v>
      </c>
      <c r="BM17" s="3" t="s">
        <v>480</v>
      </c>
      <c r="BN17" s="3" t="s">
        <v>151</v>
      </c>
      <c r="BO17" s="3" t="s">
        <v>481</v>
      </c>
      <c r="BP17" s="3" t="s">
        <v>482</v>
      </c>
      <c r="BQ17" s="3" t="s">
        <v>151</v>
      </c>
      <c r="BR17" s="3" t="s">
        <v>151</v>
      </c>
      <c r="BS17" s="3" t="s">
        <v>483</v>
      </c>
      <c r="BT17" s="12">
        <v>38504</v>
      </c>
      <c r="BU17" s="5">
        <v>0.1</v>
      </c>
      <c r="BV17" s="3" t="s">
        <v>189</v>
      </c>
      <c r="BW17" s="5" t="s">
        <v>151</v>
      </c>
      <c r="BX17" s="3" t="s">
        <v>151</v>
      </c>
      <c r="BY17" s="3" t="s">
        <v>342</v>
      </c>
      <c r="BZ17" s="3" t="s">
        <v>151</v>
      </c>
      <c r="CA17" s="3" t="s">
        <v>151</v>
      </c>
      <c r="CB17" s="3" t="s">
        <v>343</v>
      </c>
      <c r="CC17" s="3" t="s">
        <v>151</v>
      </c>
      <c r="CD17" s="3" t="s">
        <v>193</v>
      </c>
      <c r="CE17" s="12">
        <v>45372</v>
      </c>
      <c r="CF17" s="5">
        <v>748</v>
      </c>
      <c r="CG17" s="3" t="s">
        <v>189</v>
      </c>
      <c r="CH17" s="5">
        <v>5405.77</v>
      </c>
      <c r="CI17" s="3" t="s">
        <v>341</v>
      </c>
      <c r="CJ17" s="3" t="s">
        <v>199</v>
      </c>
      <c r="CK17" s="3" t="s">
        <v>151</v>
      </c>
      <c r="CL17" s="3" t="s">
        <v>151</v>
      </c>
      <c r="CM17" s="3" t="s">
        <v>484</v>
      </c>
      <c r="CN17" s="12">
        <v>45372</v>
      </c>
      <c r="CO17" s="5" t="s">
        <v>151</v>
      </c>
      <c r="CP17" s="3" t="s">
        <v>151</v>
      </c>
      <c r="CQ17" s="3" t="s">
        <v>193</v>
      </c>
      <c r="CR17" s="8">
        <v>0.59</v>
      </c>
      <c r="CS17" s="11">
        <v>87</v>
      </c>
      <c r="CT17" s="8">
        <v>0</v>
      </c>
      <c r="CU17" s="8">
        <v>0.28</v>
      </c>
      <c r="CV17" s="8">
        <v>0.96</v>
      </c>
      <c r="CW17" s="11">
        <v>91</v>
      </c>
      <c r="CX17" s="8">
        <v>1.81</v>
      </c>
      <c r="CY17" s="11">
        <v>94</v>
      </c>
      <c r="CZ17" s="8">
        <v>0.1</v>
      </c>
      <c r="DA17" s="11">
        <v>82</v>
      </c>
      <c r="DB17" s="13">
        <v>52473.39</v>
      </c>
      <c r="DC17" s="11">
        <v>100</v>
      </c>
      <c r="DD17" s="13">
        <v>94.45</v>
      </c>
      <c r="DE17" s="8">
        <v>0.18</v>
      </c>
      <c r="DF17" s="13">
        <v>1335.84</v>
      </c>
      <c r="DG17" s="11">
        <v>100</v>
      </c>
      <c r="DH17" s="13">
        <v>2103.57</v>
      </c>
      <c r="DI17" s="11">
        <v>100</v>
      </c>
      <c r="DJ17" s="13">
        <v>568.1</v>
      </c>
      <c r="DK17" s="11">
        <v>100</v>
      </c>
      <c r="DL17" s="11">
        <v>379509</v>
      </c>
      <c r="DM17" s="14">
        <v>3216</v>
      </c>
      <c r="DN17" s="8">
        <v>0.85</v>
      </c>
      <c r="DO17" s="11">
        <v>11362</v>
      </c>
      <c r="DP17" s="14">
        <v>-19</v>
      </c>
      <c r="DQ17" s="8">
        <v>-0.17</v>
      </c>
      <c r="DR17" s="10" t="s">
        <v>197</v>
      </c>
      <c r="DS17" s="12">
        <v>45682</v>
      </c>
      <c r="DT17" s="9" t="s">
        <v>151</v>
      </c>
      <c r="DU17" s="9" t="s">
        <v>151</v>
      </c>
      <c r="DV17" s="9" t="s">
        <v>151</v>
      </c>
      <c r="DW17" s="9" t="s">
        <v>151</v>
      </c>
      <c r="DX17" s="9" t="s">
        <v>151</v>
      </c>
      <c r="DY17" s="9" t="s">
        <v>151</v>
      </c>
      <c r="DZ17" s="3" t="s">
        <v>151</v>
      </c>
      <c r="EA17" s="10" t="s">
        <v>151</v>
      </c>
      <c r="EB17" s="3" t="s">
        <v>151</v>
      </c>
      <c r="EC17" s="8" t="s">
        <v>151</v>
      </c>
      <c r="ED17" s="8" t="s">
        <v>151</v>
      </c>
      <c r="EE17" s="3" t="s">
        <v>151</v>
      </c>
      <c r="EF17" s="8" t="s">
        <v>151</v>
      </c>
      <c r="EG17" s="8" t="s">
        <v>151</v>
      </c>
      <c r="EH17" s="5">
        <v>5405.77</v>
      </c>
      <c r="EI17" s="12">
        <v>45372</v>
      </c>
      <c r="EJ17" s="3" t="s">
        <v>199</v>
      </c>
      <c r="EK17" s="9" t="s">
        <v>151</v>
      </c>
      <c r="EL17" s="12" t="s">
        <v>151</v>
      </c>
      <c r="EM17" s="12" t="s">
        <v>151</v>
      </c>
      <c r="EN17" s="3" t="s">
        <v>151</v>
      </c>
      <c r="EO17" s="10" t="s">
        <v>151</v>
      </c>
      <c r="EP17" s="10" t="s">
        <v>151</v>
      </c>
      <c r="EQ17" s="10" t="s">
        <v>151</v>
      </c>
      <c r="ER17" s="10">
        <v>1.63</v>
      </c>
      <c r="ES17" s="16">
        <f>HYPERLINK("https://my.pitchbook.com?c=53903-53","View Company Online")</f>
      </c>
    </row>
  </sheetData>
  <mergeCells count="1">
    <mergeCell ref="B4:D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E15"/>
  <sheetViews>
    <sheetView showGridLines="0" workbookViewId="0">
      <selection sqref="A1"/>
    </sheetView>
  </sheetViews>
  <sheetFormatPr defaultRowHeight="15"/>
  <cols>
    <col min="1" max="1" width="10.5703125" customWidth="1"/>
    <col min="2" max="2" width="49.140625" customWidth="1"/>
    <col min="3" max="3" width="27.7109375" customWidth="1"/>
    <col min="4" max="4" width="4.5703125" customWidth="1"/>
    <col min="5" max="5" width="22.140625" customWidth="1"/>
  </cols>
  <sheetData>
    <row r="1">
      <c r="A1" s="34" t="s">
        <v>491</v>
      </c>
    </row>
    <row r="3">
      <c r="A3" s="35" t="s">
        <v>492</v>
      </c>
    </row>
    <row r="4">
      <c r="A4" s="37" t="s">
        <v>493</v>
      </c>
    </row>
    <row r="6">
      <c r="A6" s="35" t="s">
        <v>494</v>
      </c>
      <c r="C6" s="37" t="s">
        <v>495</v>
      </c>
      <c r="E6" s="35" t="s">
        <v>496</v>
      </c>
    </row>
    <row r="8">
      <c r="A8" s="35" t="s">
        <v>497</v>
      </c>
    </row>
    <row r="9">
      <c r="A9" s="38" t="s">
        <v>498</v>
      </c>
      <c r="B9" s="35" t="s">
        <v>499</v>
      </c>
    </row>
    <row r="10">
      <c r="A10" s="38" t="s">
        <v>500</v>
      </c>
      <c r="B10" s="35" t="s">
        <v>501</v>
      </c>
    </row>
    <row r="11">
      <c r="A11" s="38" t="s">
        <v>502</v>
      </c>
      <c r="B11" s="35" t="s">
        <v>503</v>
      </c>
    </row>
    <row r="13">
      <c r="A13" s="35" t="s">
        <v>504</v>
      </c>
      <c r="B13" s="37" t="s">
        <v>493</v>
      </c>
    </row>
    <row r="15">
      <c r="A15" s="39" t="s">
        <v>505</v>
      </c>
    </row>
  </sheetData>
  <sheetProtection algorithmName="SHA-512" hashValue="P171LDjhU7ZQCDM2zp7abRm0GrkSRpbgZRlejdq3F+j6CjlgFAbqvhOli4ym6W/TSu0wdD8TzhuyQulNJLoC/g==" saltValue="HkMtz6YWZqOoQjfNjrFecw==" spinCount="100000" sheet="1" objects="1" scenarios="1"/>
  <hyperlinks>
    <hyperlink ref="A4" r:id="rId1" display="support@pitchbook.com"/>
    <hyperlink ref="C6" r:id="rId2" display="the PitchBook subscription agreement."/>
    <hyperlink ref="B13" r:id="rId3" display="support@pitchbook.com"/>
  </hyperlinks>
  <pageMargins left="0.7" right="0.7" top="0.75" bottom="0.75" header="0.3" footer="0.3"/>
</worksheet>
</file>