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Concatenate" sheetId="7" r:id="rId10"/>
    <sheet state="visible" name="Substitute" sheetId="8" r:id="rId11"/>
    <sheet state="visible" name="SUM-SumIF" sheetId="9" r:id="rId12"/>
    <sheet state="visible" name="Count-CountIF" sheetId="10" r:id="rId13"/>
    <sheet state="visible" name="Days-NetworkDays" sheetId="11" r:id="rId14"/>
  </sheets>
  <definedNames/>
  <calcPr/>
  <extLst>
    <ext uri="GoogleSheetsCustomDataVersion1">
      <go:sheetsCustomData xmlns:go="http://customooxmlschemas.google.com/" r:id="rId15" roundtripDataSignature="AMtx7mi6OYm4z/UdmCvek1QwBHm4au1P9g=="/>
    </ext>
  </extLst>
</workbook>
</file>

<file path=xl/sharedStrings.xml><?xml version="1.0" encoding="utf-8"?>
<sst xmlns="http://schemas.openxmlformats.org/spreadsheetml/2006/main" count="591" uniqueCount="94">
  <si>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</si>
  <si>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</si>
  <si>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</si>
  <si>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</si>
  <si>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</si>
  <si>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</si>
  <si>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</si>
  <si>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</si>
  <si>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</si>
  <si>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Analysis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</si>
  <si>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</si>
  <si>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</si>
  <si>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</si>
  <si>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</si>
  <si>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</si>
  <si>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</si>
  <si>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</si>
  <si>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</si>
  <si>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</si>
  <si>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</si>
  <si>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</si>
  <si>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</si>
  <si>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</si>
  <si>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</si>
  <si>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</si>
  <si>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</si>
  <si>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</si>
  <si>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</si>
  <si>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</si>
  <si>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</si>
  <si>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</si>
  <si>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</si>
  <si>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</si>
  <si>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</si>
  <si>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</si>
  <si>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</si>
  <si>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</si>
  <si>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</si>
  <si>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</si>
  <si>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</si>
  <si>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</si>
  <si>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</si>
  <si>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</si>
  <si>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</si>
  <si>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</si>
  <si>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</si>
  <si>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</si>
  <si>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</si>
  <si>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</si>
  <si>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</si>
  <si>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</si>
  <si>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</si>
  <si>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</si>
  <si>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</si>
  <si>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</si>
  <si>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</si>
  <si>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</si>
  <si>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</si>
  <si>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</si>
  <si>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</si>
  <si>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</si>
  <si>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</si>
  <si>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</si>
  <si>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</si>
  <si>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</si>
  <si>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</si>
  <si>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</si>
  <si>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</si>
  <si>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</si>
  <si>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</si>
  <si>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RIGHT (for validation)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</si>
  <si>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</si>
  <si>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</si>
  <si>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</si>
  <si>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</si>
  <si>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</si>
  <si>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</si>
  <si>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</si>
  <si>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CONCATENATE(B2," ",C2)</t>
  </si>
  <si>
    <t>with 1 instance</t>
  </si>
  <si>
    <t>with 2 instances</t>
  </si>
  <si>
    <t>with NO instances</t>
  </si>
  <si>
    <t>SUM</t>
  </si>
  <si>
    <t>SUMIF</t>
  </si>
  <si>
    <t>SUMIFS</t>
  </si>
  <si>
    <t>Salary Analysis</t>
  </si>
  <si>
    <t>COUNT</t>
  </si>
  <si>
    <t>COUNTIF</t>
  </si>
  <si>
    <t>COUNTIFS</t>
  </si>
  <si>
    <t>AGE</t>
  </si>
  <si>
    <t>Salary (&gt;45,000)</t>
  </si>
  <si>
    <t>Emp ID &gt;1005,Male Only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</si>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</sst>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1" fillId="0" fontId="2" numFmtId="14" xfId="0" applyBorder="1" applyFont="1" applyNumberFormat="1"/>
    <xf borderId="0" fillId="0" fontId="2" numFmtId="14" xfId="0" applyFont="1" applyNumberFormat="1"/>
    <xf borderId="1" fillId="0" fontId="1" numFmtId="14" xfId="0" applyBorder="1" applyFont="1" applyNumberFormat="1"/>
    <xf borderId="1" fillId="0" fontId="2" numFmtId="14" xfId="0" applyAlignment="1" applyBorder="1" applyFont="1" applyNumberFormat="1">
      <alignment horizontal="center"/>
    </xf>
    <xf borderId="1" fillId="0" fontId="2" numFmtId="164" xfId="0" applyBorder="1" applyFont="1" applyNumberFormat="1"/>
    <xf borderId="0" fillId="0" fontId="3" numFmtId="0" xfId="0" applyFont="1"/>
    <xf borderId="1" fillId="0" fontId="1" numFmtId="0" xfId="0" applyAlignment="1" applyBorder="1" applyFont="1">
      <alignment horizontal="left"/>
    </xf>
    <xf borderId="1" fillId="0" fontId="2" numFmtId="49" xfId="0" applyBorder="1" applyFont="1" applyNumberFormat="1"/>
    <xf borderId="1" fillId="0" fontId="1" numFmtId="0" xfId="0" applyBorder="1" applyFont="1"/>
    <xf borderId="0" fillId="0" fontId="2" numFmtId="49" xfId="0" applyFont="1" applyNumberFormat="1"/>
    <xf borderId="0" fillId="0" fontId="1" numFmtId="0" xfId="0" applyAlignment="1" applyFont="1">
      <alignment horizontal="center"/>
    </xf>
    <xf borderId="1" fillId="0" fontId="1" numFmtId="1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86"/>
    <col customWidth="1" min="3" max="3" width="10.86"/>
    <col customWidth="1" min="4" max="4" width="4.29"/>
    <col customWidth="1" min="5" max="5" width="8.14"/>
    <col customWidth="1" min="6" max="6" width="15.43"/>
    <col customWidth="1" min="7" max="7" width="7.14"/>
    <col customWidth="1" min="8" max="8" width="10.0"/>
    <col customWidth="1" min="9" max="9" width="10.86"/>
    <col customWidth="1" min="10" max="10" width="13.71"/>
    <col customWidth="1" min="11" max="11" width="9.0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4"/>
      <c r="K2" s="5" t="s">
        <v>7</v>
      </c>
      <c r="L2" s="6">
        <f>MAX(H2:H10)</f>
        <v>37933</v>
      </c>
      <c r="M2" s="6">
        <f>MIN(H2:H10)</f>
        <v>35040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4"/>
      <c r="K3" s="5" t="s">
        <v>6</v>
      </c>
      <c r="L3" s="7">
        <f>MAX(G2:G10)</f>
        <v>65000</v>
      </c>
      <c r="M3" s="7">
        <f>MIN(G2:G10)</f>
        <v>36000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4"/>
      <c r="K4" s="4"/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4"/>
      <c r="K5" s="4"/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4"/>
      <c r="K6" s="4"/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4"/>
      <c r="K7" s="4"/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4"/>
      <c r="K8" s="4"/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4"/>
      <c r="K9" s="4"/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4"/>
      <c r="K10" s="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17.71"/>
    <col customWidth="1" min="11" max="11" width="8.71"/>
    <col customWidth="1" min="12" max="12" width="13.71"/>
    <col customWidth="1" min="13" max="13" width="22.0"/>
    <col customWidth="1" min="14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/>
      <c r="K1" s="1" t="s">
        <v>86</v>
      </c>
      <c r="L1" s="1" t="s">
        <v>87</v>
      </c>
      <c r="M1" s="1" t="s">
        <v>88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4"/>
      <c r="K2" s="14" t="s">
        <v>89</v>
      </c>
      <c r="L2" s="1" t="s">
        <v>90</v>
      </c>
      <c r="M2" s="1" t="s">
        <v>91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4"/>
      <c r="K3" s="2">
        <f>COUNT(G2:G10)</f>
        <v>9</v>
      </c>
      <c r="L3" s="2">
        <f>COUNTIF(G2:G10,"&gt;45000")</f>
        <v>5</v>
      </c>
      <c r="M3" s="2">
        <f>COUNTIFS(A2:A10,"&gt;1005",E2:E10,"Male")</f>
        <v>3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4"/>
      <c r="K4" s="4"/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4"/>
      <c r="K5" s="4"/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4"/>
      <c r="K6" s="4"/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4"/>
      <c r="K7" s="4"/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4"/>
      <c r="K8" s="4"/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4"/>
      <c r="K9" s="4"/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4"/>
      <c r="K10" s="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71"/>
    <col customWidth="1" min="3" max="3" width="9.57"/>
    <col customWidth="1" min="4" max="4" width="4.57"/>
    <col customWidth="1" min="5" max="5" width="6.71"/>
    <col customWidth="1" min="6" max="6" width="15.57"/>
    <col customWidth="1" min="7" max="7" width="7.71"/>
    <col customWidth="1" min="8" max="8" width="9.86"/>
    <col customWidth="1" min="9" max="9" width="10.29"/>
    <col customWidth="1" min="10" max="10" width="5.43"/>
    <col customWidth="1" min="11" max="11" width="14.0"/>
    <col customWidth="1" min="12" max="26" width="8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92</v>
      </c>
      <c r="K1" s="11" t="s">
        <v>93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10" t="s">
        <v>45</v>
      </c>
      <c r="I2" s="10" t="s">
        <v>46</v>
      </c>
      <c r="J2" s="2">
        <f t="shared" ref="J2:J10" si="1">DAYS(I2,H2)</f>
        <v>5056</v>
      </c>
      <c r="K2" s="2">
        <f t="shared" ref="K2:K10" si="2">NETWORKDAYS(H2,I2)</f>
        <v>3611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10" t="s">
        <v>48</v>
      </c>
      <c r="I3" s="10" t="s">
        <v>49</v>
      </c>
      <c r="J3" s="2">
        <f t="shared" si="1"/>
        <v>5851</v>
      </c>
      <c r="K3" s="2">
        <f t="shared" si="2"/>
        <v>4180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10" t="s">
        <v>51</v>
      </c>
      <c r="I4" s="10" t="s">
        <v>52</v>
      </c>
      <c r="J4" s="2">
        <f t="shared" si="1"/>
        <v>6275</v>
      </c>
      <c r="K4" s="2">
        <f t="shared" si="2"/>
        <v>4484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10" t="s">
        <v>54</v>
      </c>
      <c r="I5" s="10" t="s">
        <v>55</v>
      </c>
      <c r="J5" s="2">
        <f t="shared" si="1"/>
        <v>5811</v>
      </c>
      <c r="K5" s="2">
        <f t="shared" si="2"/>
        <v>4152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10" t="s">
        <v>57</v>
      </c>
      <c r="I6" s="10" t="s">
        <v>58</v>
      </c>
      <c r="J6" s="2">
        <f t="shared" si="1"/>
        <v>5960</v>
      </c>
      <c r="K6" s="2">
        <f t="shared" si="2"/>
        <v>4258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10" t="s">
        <v>57</v>
      </c>
      <c r="I7" s="10" t="s">
        <v>60</v>
      </c>
      <c r="J7" s="2">
        <f t="shared" si="1"/>
        <v>4511</v>
      </c>
      <c r="K7" s="2">
        <f t="shared" si="2"/>
        <v>3223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10" t="s">
        <v>62</v>
      </c>
      <c r="I8" s="10" t="s">
        <v>60</v>
      </c>
      <c r="J8" s="2">
        <f t="shared" si="1"/>
        <v>3595</v>
      </c>
      <c r="K8" s="2">
        <f t="shared" si="2"/>
        <v>2568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10" t="s">
        <v>64</v>
      </c>
      <c r="I9" s="10" t="s">
        <v>65</v>
      </c>
      <c r="J9" s="2">
        <f t="shared" si="1"/>
        <v>4700</v>
      </c>
      <c r="K9" s="2">
        <f t="shared" si="2"/>
        <v>3358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10" t="s">
        <v>67</v>
      </c>
      <c r="I10" s="10" t="s">
        <v>65</v>
      </c>
      <c r="J10" s="2">
        <f t="shared" si="1"/>
        <v>4273</v>
      </c>
      <c r="K10" s="2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43"/>
    <col customWidth="1" min="3" max="3" width="9.86"/>
    <col customWidth="1" min="4" max="4" width="4.14"/>
    <col customWidth="1" min="5" max="5" width="7.43"/>
    <col customWidth="1" min="6" max="6" width="15.57"/>
    <col customWidth="1" min="7" max="7" width="7.71"/>
    <col customWidth="1" min="8" max="8" width="11.29"/>
    <col customWidth="1" min="9" max="9" width="11.71"/>
    <col customWidth="1" min="10" max="10" width="6.29"/>
    <col customWidth="1" min="11" max="11" width="18.86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38</v>
      </c>
      <c r="K1" s="1" t="s">
        <v>39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2" t="str">
        <f>IF(D2:D10 &gt; 30,"Old", "Young")</f>
        <v>Young</v>
      </c>
      <c r="K2" s="2" t="str">
        <f t="shared" ref="K2:K10" si="1">IFS(F2:F10 = "Salesman", "Sales", F2:F10 = "HR", "Fire Immediately", F2:F10 = "Regional Manager", "Give Christmas Bonus")</f>
        <v>Sales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2" t="str">
        <f t="shared" ref="J3:J10" si="2">IF(D3 &gt; 30,"Old", "Young")</f>
        <v>Young</v>
      </c>
      <c r="K3" s="2" t="str">
        <f t="shared" si="1"/>
        <v>#N/A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2" t="str">
        <f t="shared" si="2"/>
        <v>Young</v>
      </c>
      <c r="K4" s="2" t="str">
        <f t="shared" si="1"/>
        <v>Sales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2" t="str">
        <f t="shared" si="2"/>
        <v>Old</v>
      </c>
      <c r="K5" s="2" t="str">
        <f t="shared" si="1"/>
        <v>#N/A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2" t="str">
        <f t="shared" si="2"/>
        <v>Old</v>
      </c>
      <c r="K6" s="2" t="str">
        <f t="shared" si="1"/>
        <v>Fire Immediately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2" t="str">
        <f t="shared" si="2"/>
        <v>Old</v>
      </c>
      <c r="K7" s="2" t="str">
        <f t="shared" si="1"/>
        <v>Give Christmas Bonus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2" t="str">
        <f t="shared" si="2"/>
        <v>Old</v>
      </c>
      <c r="K8" s="2" t="str">
        <f t="shared" si="1"/>
        <v>#N/A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2" t="str">
        <f t="shared" si="2"/>
        <v>Old</v>
      </c>
      <c r="K9" s="2" t="str">
        <f t="shared" si="1"/>
        <v>Sales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2" t="str">
        <f t="shared" si="2"/>
        <v>Old</v>
      </c>
      <c r="K10" s="2" t="str">
        <f t="shared" si="1"/>
        <v>#N/A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9" width="10.86"/>
    <col customWidth="1" min="10" max="10" width="7.71"/>
    <col customWidth="1" min="11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L1" s="8" t="s">
        <v>41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2">
        <f t="shared" ref="J2:J10" si="1">LEN(C2:C10)</f>
        <v>7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2">
        <f t="shared" si="1"/>
        <v>7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2">
        <f t="shared" si="1"/>
        <v>7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2">
        <f t="shared" si="1"/>
        <v>6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2">
        <f t="shared" si="1"/>
        <v>10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2">
        <f t="shared" si="1"/>
        <v>5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2">
        <f t="shared" si="1"/>
        <v>6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2">
        <f t="shared" si="1"/>
        <v>6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2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5" width="14.57"/>
    <col customWidth="1" min="6" max="6" width="17.71"/>
    <col customWidth="1" min="7" max="9" width="14.57"/>
    <col customWidth="1" min="10" max="10" width="41.29"/>
    <col customWidth="1" min="11" max="26" width="14.57"/>
  </cols>
  <sheetData>
    <row r="1" ht="14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42</v>
      </c>
      <c r="K1" s="9" t="s">
        <v>43</v>
      </c>
      <c r="L1" s="9" t="s">
        <v>44</v>
      </c>
      <c r="M1" s="9" t="s">
        <v>44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10" t="s">
        <v>45</v>
      </c>
      <c r="I2" s="10" t="s">
        <v>46</v>
      </c>
      <c r="J2" s="3" t="s">
        <v>47</v>
      </c>
      <c r="K2" s="2" t="str">
        <f t="shared" ref="K2:K10" si="1">LEFT(B2:B10, 3)</f>
        <v>Jim</v>
      </c>
      <c r="L2" s="2" t="str">
        <f t="shared" ref="L2:L10" si="2">RIGHT(A2:A10,1)</f>
        <v>1</v>
      </c>
      <c r="M2" s="2" t="str">
        <f t="shared" ref="M2:M10" si="3">RIGHT(H2:H10,4)</f>
        <v>2001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10" t="s">
        <v>48</v>
      </c>
      <c r="I3" s="10" t="s">
        <v>49</v>
      </c>
      <c r="J3" s="3" t="s">
        <v>50</v>
      </c>
      <c r="K3" s="2" t="str">
        <f t="shared" si="1"/>
        <v>Pam</v>
      </c>
      <c r="L3" s="2" t="str">
        <f t="shared" si="2"/>
        <v>2</v>
      </c>
      <c r="M3" s="2" t="str">
        <f t="shared" si="3"/>
        <v>1999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10" t="s">
        <v>51</v>
      </c>
      <c r="I4" s="10" t="s">
        <v>52</v>
      </c>
      <c r="J4" s="3" t="s">
        <v>53</v>
      </c>
      <c r="K4" s="2" t="str">
        <f t="shared" si="1"/>
        <v>Dwi</v>
      </c>
      <c r="L4" s="2" t="str">
        <f t="shared" si="2"/>
        <v>3</v>
      </c>
      <c r="M4" s="2" t="str">
        <f t="shared" si="3"/>
        <v>2000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10" t="s">
        <v>54</v>
      </c>
      <c r="I5" s="10" t="s">
        <v>55</v>
      </c>
      <c r="J5" s="3" t="s">
        <v>56</v>
      </c>
      <c r="K5" s="2" t="str">
        <f t="shared" si="1"/>
        <v>Ang</v>
      </c>
      <c r="L5" s="2" t="str">
        <f t="shared" si="2"/>
        <v>4</v>
      </c>
      <c r="M5" s="2" t="str">
        <f t="shared" si="3"/>
        <v>2000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10" t="s">
        <v>57</v>
      </c>
      <c r="I6" s="10" t="s">
        <v>58</v>
      </c>
      <c r="J6" s="3" t="s">
        <v>59</v>
      </c>
      <c r="K6" s="2" t="str">
        <f t="shared" si="1"/>
        <v>Tob</v>
      </c>
      <c r="L6" s="2" t="str">
        <f t="shared" si="2"/>
        <v>5</v>
      </c>
      <c r="M6" s="2" t="str">
        <f t="shared" si="3"/>
        <v>2001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10" t="s">
        <v>57</v>
      </c>
      <c r="I7" s="10" t="s">
        <v>60</v>
      </c>
      <c r="J7" s="3" t="s">
        <v>61</v>
      </c>
      <c r="K7" s="2" t="str">
        <f t="shared" si="1"/>
        <v>Mic</v>
      </c>
      <c r="L7" s="2" t="str">
        <f t="shared" si="2"/>
        <v>6</v>
      </c>
      <c r="M7" s="2" t="str">
        <f t="shared" si="3"/>
        <v>2001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10" t="s">
        <v>62</v>
      </c>
      <c r="I8" s="10" t="s">
        <v>60</v>
      </c>
      <c r="J8" s="3" t="s">
        <v>63</v>
      </c>
      <c r="K8" s="2" t="str">
        <f t="shared" si="1"/>
        <v>Mer</v>
      </c>
      <c r="L8" s="2" t="str">
        <f t="shared" si="2"/>
        <v>7</v>
      </c>
      <c r="M8" s="2" t="str">
        <f t="shared" si="3"/>
        <v>2003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10" t="s">
        <v>64</v>
      </c>
      <c r="I9" s="10" t="s">
        <v>65</v>
      </c>
      <c r="J9" s="3" t="s">
        <v>66</v>
      </c>
      <c r="K9" s="2" t="str">
        <f t="shared" si="1"/>
        <v>Sta</v>
      </c>
      <c r="L9" s="2" t="str">
        <f t="shared" si="2"/>
        <v>8</v>
      </c>
      <c r="M9" s="2" t="str">
        <f t="shared" si="3"/>
        <v>2002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10" t="s">
        <v>67</v>
      </c>
      <c r="I10" s="10" t="s">
        <v>65</v>
      </c>
      <c r="J10" s="3" t="s">
        <v>68</v>
      </c>
      <c r="K10" s="2" t="str">
        <f t="shared" si="1"/>
        <v>Kev</v>
      </c>
      <c r="L10" s="2" t="str">
        <f t="shared" si="2"/>
        <v>9</v>
      </c>
      <c r="M10" s="2" t="str">
        <f t="shared" si="3"/>
        <v>2003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9.57"/>
    <col customWidth="1" min="3" max="3" width="10.29"/>
    <col customWidth="1" min="4" max="4" width="4.43"/>
    <col customWidth="1" min="5" max="5" width="7.71"/>
    <col customWidth="1" min="6" max="6" width="15.71"/>
    <col customWidth="1" min="7" max="7" width="8.43"/>
    <col customWidth="1" min="8" max="8" width="10.29"/>
    <col customWidth="1" min="9" max="9" width="11.0"/>
    <col customWidth="1" min="10" max="10" width="22.29"/>
    <col customWidth="1" min="11" max="11" width="19.57"/>
    <col customWidth="1" min="12" max="26" width="13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69</v>
      </c>
      <c r="K1" s="11" t="s">
        <v>70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2" t="str">
        <f t="shared" ref="J2:J10" si="1">TEXT(H2:H10,"dd/mm/yyyy")</f>
        <v>02/11/2001</v>
      </c>
      <c r="K2" s="2" t="str">
        <f t="shared" ref="K2:K10" si="2">RIGHT(J2:J10,4)</f>
        <v>2001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2" t="str">
        <f t="shared" si="1"/>
        <v>03/10/1999</v>
      </c>
      <c r="K3" s="2" t="str">
        <f t="shared" si="2"/>
        <v>1999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2" t="str">
        <f t="shared" si="1"/>
        <v>04/07/2000</v>
      </c>
      <c r="K4" s="2" t="str">
        <f t="shared" si="2"/>
        <v>2000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2" t="str">
        <f t="shared" si="1"/>
        <v>05/01/2000</v>
      </c>
      <c r="K5" s="2" t="str">
        <f t="shared" si="2"/>
        <v>2000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2" t="str">
        <f t="shared" si="1"/>
        <v>06/05/2001</v>
      </c>
      <c r="K6" s="2" t="str">
        <f t="shared" si="2"/>
        <v>2001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2" t="str">
        <f t="shared" si="1"/>
        <v>07/12/1995</v>
      </c>
      <c r="K7" s="2" t="str">
        <f t="shared" si="2"/>
        <v>1995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2" t="str">
        <f t="shared" si="1"/>
        <v>08/11/2003</v>
      </c>
      <c r="K8" s="2" t="str">
        <f t="shared" si="2"/>
        <v>2003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2" t="str">
        <f t="shared" si="1"/>
        <v>09/06/2002</v>
      </c>
      <c r="K9" s="2" t="str">
        <f t="shared" si="2"/>
        <v>2002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2" t="str">
        <f t="shared" si="1"/>
        <v>10/08/2003</v>
      </c>
      <c r="K10" s="2" t="str">
        <f t="shared" si="2"/>
        <v>2003</v>
      </c>
    </row>
    <row r="11" ht="14.25" customHeight="1"/>
    <row r="12" ht="14.25" customHeight="1">
      <c r="H12" s="4"/>
    </row>
    <row r="13" ht="14.25" customHeight="1">
      <c r="H13" s="12"/>
    </row>
    <row r="14" ht="14.25" customHeight="1">
      <c r="H14" s="1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71</v>
      </c>
      <c r="L1" s="8" t="s">
        <v>72</v>
      </c>
    </row>
    <row r="2" ht="14.25" customHeight="1">
      <c r="A2" s="2">
        <v>1001.0</v>
      </c>
      <c r="B2" s="10" t="s">
        <v>12</v>
      </c>
      <c r="C2" s="10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2" t="str">
        <f t="shared" ref="J2:J10" si="1">TRIM(C2:C10)</f>
        <v>Halpert</v>
      </c>
    </row>
    <row r="3" ht="14.25" customHeight="1">
      <c r="A3" s="2">
        <v>1002.0</v>
      </c>
      <c r="B3" s="10" t="s">
        <v>16</v>
      </c>
      <c r="C3" s="10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2" t="str">
        <f t="shared" si="1"/>
        <v>Beasley</v>
      </c>
    </row>
    <row r="4" ht="14.25" customHeight="1">
      <c r="A4" s="2">
        <v>1003.0</v>
      </c>
      <c r="B4" s="10" t="s">
        <v>20</v>
      </c>
      <c r="C4" s="10" t="s">
        <v>73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2" t="str">
        <f t="shared" si="1"/>
        <v>Schrute</v>
      </c>
    </row>
    <row r="5" ht="14.25" customHeight="1">
      <c r="A5" s="2">
        <v>1004.0</v>
      </c>
      <c r="B5" s="10" t="s">
        <v>22</v>
      </c>
      <c r="C5" s="10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2" t="str">
        <f t="shared" si="1"/>
        <v>Martin</v>
      </c>
    </row>
    <row r="6" ht="14.25" customHeight="1">
      <c r="A6" s="2">
        <v>1005.0</v>
      </c>
      <c r="B6" s="10" t="s">
        <v>25</v>
      </c>
      <c r="C6" s="10" t="s">
        <v>74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2" t="str">
        <f t="shared" si="1"/>
        <v>Flenderson</v>
      </c>
    </row>
    <row r="7" ht="14.25" customHeight="1">
      <c r="A7" s="2">
        <v>1006.0</v>
      </c>
      <c r="B7" s="10" t="s">
        <v>28</v>
      </c>
      <c r="C7" s="10" t="s">
        <v>75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2" t="str">
        <f t="shared" si="1"/>
        <v>Scott</v>
      </c>
    </row>
    <row r="8" ht="14.25" customHeight="1">
      <c r="A8" s="2">
        <v>1007.0</v>
      </c>
      <c r="B8" s="10" t="s">
        <v>31</v>
      </c>
      <c r="C8" s="10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2" t="str">
        <f t="shared" si="1"/>
        <v>Palmer</v>
      </c>
    </row>
    <row r="9" ht="14.25" customHeight="1">
      <c r="A9" s="2">
        <v>1008.0</v>
      </c>
      <c r="B9" s="10" t="s">
        <v>34</v>
      </c>
      <c r="C9" s="10" t="s">
        <v>76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2" t="str">
        <f t="shared" si="1"/>
        <v>Hudson</v>
      </c>
    </row>
    <row r="10" ht="14.25" customHeight="1">
      <c r="A10" s="2">
        <v>1009.0</v>
      </c>
      <c r="B10" s="10" t="s">
        <v>36</v>
      </c>
      <c r="C10" s="10" t="s">
        <v>77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2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11" width="28.0"/>
    <col customWidth="1" min="12" max="26" width="8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78</v>
      </c>
      <c r="K1" s="11"/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2" t="str">
        <f t="shared" ref="J2:J10" si="1">CONCATENATE(B2," ",C2)</f>
        <v>Jim Halpert</v>
      </c>
      <c r="K2" s="2" t="str">
        <f t="shared" ref="K2:K10" si="2">CONCATENATE(B2,".",C2,"@gmail.com")</f>
        <v>Jim.Halpert@gmail.com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2" t="str">
        <f t="shared" si="1"/>
        <v>Pam Beasley</v>
      </c>
      <c r="K3" s="2" t="str">
        <f t="shared" si="2"/>
        <v>Pam.Beasley@gmail.com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2" t="str">
        <f t="shared" si="1"/>
        <v>Dwight Schrute</v>
      </c>
      <c r="K4" s="2" t="str">
        <f t="shared" si="2"/>
        <v>Dwight.Schrute@gmail.com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2" t="str">
        <f t="shared" si="1"/>
        <v>Angela Martin</v>
      </c>
      <c r="K5" s="2" t="str">
        <f t="shared" si="2"/>
        <v>Angela.Martin@gmail.com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2" t="str">
        <f t="shared" si="1"/>
        <v>Toby Flenderson</v>
      </c>
      <c r="K6" s="2" t="str">
        <f t="shared" si="2"/>
        <v>Toby.Flenderson@gmail.com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2" t="str">
        <f t="shared" si="1"/>
        <v>Michael Scott</v>
      </c>
      <c r="K7" s="2" t="str">
        <f t="shared" si="2"/>
        <v>Michael.Scott@gmail.com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2" t="str">
        <f t="shared" si="1"/>
        <v>Meredith Palmer</v>
      </c>
      <c r="K8" s="2" t="str">
        <f t="shared" si="2"/>
        <v>Meredith.Palmer@gmail.com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2" t="str">
        <f t="shared" si="1"/>
        <v>Stanley Hudson</v>
      </c>
      <c r="K9" s="2" t="str">
        <f t="shared" si="2"/>
        <v>Stanley.Hudson@gmail.com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2" t="str">
        <f t="shared" si="1"/>
        <v>Kevin Malone</v>
      </c>
      <c r="K10" s="2" t="str">
        <f t="shared" si="2"/>
        <v>Kevin.Malone@gmail.com</v>
      </c>
    </row>
    <row r="11" ht="14.25" customHeight="1">
      <c r="H11" s="8" t="str">
        <f t="shared" ref="H11:H12" si="3">CONCATENATE(B11," ",C11)</f>
        <v> </v>
      </c>
    </row>
    <row r="12" ht="14.25" customHeight="1">
      <c r="H12" s="8" t="str">
        <f t="shared" si="3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5.0"/>
    <col customWidth="1" min="12" max="12" width="16.43"/>
    <col customWidth="1" min="13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79</v>
      </c>
      <c r="K1" s="1" t="s">
        <v>80</v>
      </c>
      <c r="L1" s="1" t="s">
        <v>81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10" t="s">
        <v>45</v>
      </c>
      <c r="I2" s="10" t="s">
        <v>46</v>
      </c>
      <c r="J2" s="2" t="str">
        <f t="shared" ref="J2:J10" si="1">SUBSTITUTE(H2:H10,"/","-",1)</f>
        <v>11-2/2001</v>
      </c>
      <c r="K2" s="2" t="str">
        <f t="shared" ref="K2:K10" si="2">SUBSTITUTE(H2:H10,"/","-",2)</f>
        <v>11/2-2001</v>
      </c>
      <c r="L2" s="2" t="str">
        <f t="shared" ref="L2:L10" si="3">SUBSTITUTE(H2:H10,"/","-")</f>
        <v>11-2-2001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10" t="s">
        <v>48</v>
      </c>
      <c r="I3" s="10" t="s">
        <v>49</v>
      </c>
      <c r="J3" s="2" t="str">
        <f t="shared" si="1"/>
        <v>10-3/1999</v>
      </c>
      <c r="K3" s="2" t="str">
        <f t="shared" si="2"/>
        <v>10/3-1999</v>
      </c>
      <c r="L3" s="2" t="str">
        <f t="shared" si="3"/>
        <v>10-3-1999</v>
      </c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10" t="s">
        <v>51</v>
      </c>
      <c r="I4" s="10" t="s">
        <v>52</v>
      </c>
      <c r="J4" s="2" t="str">
        <f t="shared" si="1"/>
        <v>7-4/2000</v>
      </c>
      <c r="K4" s="2" t="str">
        <f t="shared" si="2"/>
        <v>7/4-2000</v>
      </c>
      <c r="L4" s="2" t="str">
        <f t="shared" si="3"/>
        <v>7-4-2000</v>
      </c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10" t="s">
        <v>54</v>
      </c>
      <c r="I5" s="10" t="s">
        <v>55</v>
      </c>
      <c r="J5" s="2" t="str">
        <f t="shared" si="1"/>
        <v>1-5/2000</v>
      </c>
      <c r="K5" s="2" t="str">
        <f t="shared" si="2"/>
        <v>1/5-2000</v>
      </c>
      <c r="L5" s="2" t="str">
        <f t="shared" si="3"/>
        <v>1-5-2000</v>
      </c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10" t="s">
        <v>57</v>
      </c>
      <c r="I6" s="10" t="s">
        <v>58</v>
      </c>
      <c r="J6" s="2" t="str">
        <f t="shared" si="1"/>
        <v>5-6/2001</v>
      </c>
      <c r="K6" s="2" t="str">
        <f t="shared" si="2"/>
        <v>5/6-2001</v>
      </c>
      <c r="L6" s="2" t="str">
        <f t="shared" si="3"/>
        <v>5-6-2001</v>
      </c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10" t="s">
        <v>57</v>
      </c>
      <c r="I7" s="10" t="s">
        <v>60</v>
      </c>
      <c r="J7" s="2" t="str">
        <f t="shared" si="1"/>
        <v>5-6/2001</v>
      </c>
      <c r="K7" s="2" t="str">
        <f t="shared" si="2"/>
        <v>5/6-2001</v>
      </c>
      <c r="L7" s="2" t="str">
        <f t="shared" si="3"/>
        <v>5-6-2001</v>
      </c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10" t="s">
        <v>62</v>
      </c>
      <c r="I8" s="10" t="s">
        <v>60</v>
      </c>
      <c r="J8" s="2" t="str">
        <f t="shared" si="1"/>
        <v>11-8/2003</v>
      </c>
      <c r="K8" s="2" t="str">
        <f t="shared" si="2"/>
        <v>11/8-2003</v>
      </c>
      <c r="L8" s="2" t="str">
        <f t="shared" si="3"/>
        <v>11-8-2003</v>
      </c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10" t="s">
        <v>64</v>
      </c>
      <c r="I9" s="10" t="s">
        <v>65</v>
      </c>
      <c r="J9" s="2" t="str">
        <f t="shared" si="1"/>
        <v>6-9/2002</v>
      </c>
      <c r="K9" s="2" t="str">
        <f t="shared" si="2"/>
        <v>6/9-2002</v>
      </c>
      <c r="L9" s="2" t="str">
        <f t="shared" si="3"/>
        <v>6-9-2002</v>
      </c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10" t="s">
        <v>67</v>
      </c>
      <c r="I10" s="10" t="s">
        <v>65</v>
      </c>
      <c r="J10" s="2" t="str">
        <f t="shared" si="1"/>
        <v>8-10/2003</v>
      </c>
      <c r="K10" s="2" t="str">
        <f t="shared" si="2"/>
        <v>8/10-2003</v>
      </c>
      <c r="L10" s="2" t="str">
        <f t="shared" si="3"/>
        <v>8-10-2003</v>
      </c>
    </row>
    <row r="11" ht="14.25" customHeight="1"/>
    <row r="12" ht="14.25" customHeight="1">
      <c r="H12" s="12"/>
      <c r="I12" s="12"/>
    </row>
    <row r="13" ht="14.25" customHeight="1">
      <c r="H13" s="12"/>
      <c r="I13" s="12"/>
    </row>
    <row r="14" ht="14.25" customHeight="1">
      <c r="H14" s="12"/>
      <c r="I14" s="12"/>
    </row>
    <row r="15" ht="14.25" customHeight="1">
      <c r="H15" s="12"/>
      <c r="I15" s="12"/>
    </row>
    <row r="16" ht="14.25" customHeight="1">
      <c r="H16" s="12"/>
      <c r="I16" s="12"/>
    </row>
    <row r="17" ht="14.25" customHeight="1">
      <c r="H17" s="12"/>
      <c r="I17" s="12"/>
    </row>
    <row r="18" ht="14.25" customHeight="1">
      <c r="H18" s="12"/>
      <c r="I18" s="12"/>
    </row>
    <row r="19" ht="14.25" customHeight="1">
      <c r="H19" s="12"/>
      <c r="I19" s="12"/>
    </row>
    <row r="20" ht="14.25" customHeight="1">
      <c r="H20" s="12"/>
      <c r="I20" s="1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0" width="13.0"/>
    <col customWidth="1" min="11" max="11" width="15.43"/>
    <col customWidth="1" min="12" max="12" width="8.43"/>
    <col customWidth="1" min="13" max="13" width="8.29"/>
    <col customWidth="1" min="14" max="14" width="7.86"/>
    <col customWidth="1" min="15" max="26" width="13.0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K1" s="2"/>
      <c r="L1" s="11" t="s">
        <v>82</v>
      </c>
      <c r="M1" s="11" t="s">
        <v>83</v>
      </c>
      <c r="N1" s="11" t="s">
        <v>84</v>
      </c>
    </row>
    <row r="2" ht="14.25" customHeight="1">
      <c r="A2" s="2">
        <v>1001.0</v>
      </c>
      <c r="B2" s="2" t="s">
        <v>12</v>
      </c>
      <c r="C2" s="2" t="s">
        <v>13</v>
      </c>
      <c r="D2" s="2">
        <v>30.0</v>
      </c>
      <c r="E2" s="2" t="s">
        <v>14</v>
      </c>
      <c r="F2" s="2" t="s">
        <v>15</v>
      </c>
      <c r="G2" s="2">
        <v>45000.0</v>
      </c>
      <c r="H2" s="3">
        <v>37197.0</v>
      </c>
      <c r="I2" s="3">
        <v>42253.0</v>
      </c>
      <c r="J2" s="4"/>
      <c r="K2" s="5" t="s">
        <v>85</v>
      </c>
      <c r="L2" s="2">
        <f>SUM(G2:G10)</f>
        <v>437000</v>
      </c>
      <c r="M2" s="2">
        <f>SUMIF(G2:G10,"&gt;50000")</f>
        <v>128000</v>
      </c>
      <c r="N2" s="2">
        <f>SUMIFS(G2:G10,E2:E10,"Female",D2:D10,"&gt;30")</f>
        <v>88000</v>
      </c>
    </row>
    <row r="3" ht="14.25" customHeight="1">
      <c r="A3" s="2">
        <v>1002.0</v>
      </c>
      <c r="B3" s="2" t="s">
        <v>16</v>
      </c>
      <c r="C3" s="2" t="s">
        <v>17</v>
      </c>
      <c r="D3" s="2">
        <v>30.0</v>
      </c>
      <c r="E3" s="2" t="s">
        <v>18</v>
      </c>
      <c r="F3" s="2" t="s">
        <v>19</v>
      </c>
      <c r="G3" s="2">
        <v>36000.0</v>
      </c>
      <c r="H3" s="3">
        <v>36436.0</v>
      </c>
      <c r="I3" s="3">
        <v>42287.0</v>
      </c>
      <c r="J3" s="4"/>
      <c r="K3" s="4"/>
    </row>
    <row r="4" ht="14.25" customHeight="1">
      <c r="A4" s="2">
        <v>1003.0</v>
      </c>
      <c r="B4" s="2" t="s">
        <v>20</v>
      </c>
      <c r="C4" s="2" t="s">
        <v>21</v>
      </c>
      <c r="D4" s="2">
        <v>29.0</v>
      </c>
      <c r="E4" s="2" t="s">
        <v>14</v>
      </c>
      <c r="F4" s="2" t="s">
        <v>15</v>
      </c>
      <c r="G4" s="2">
        <v>63000.0</v>
      </c>
      <c r="H4" s="3">
        <v>36711.0</v>
      </c>
      <c r="I4" s="3">
        <v>42986.0</v>
      </c>
      <c r="J4" s="4"/>
      <c r="K4" s="4"/>
    </row>
    <row r="5" ht="14.25" customHeight="1">
      <c r="A5" s="2">
        <v>1004.0</v>
      </c>
      <c r="B5" s="2" t="s">
        <v>22</v>
      </c>
      <c r="C5" s="2" t="s">
        <v>23</v>
      </c>
      <c r="D5" s="2">
        <v>31.0</v>
      </c>
      <c r="E5" s="2" t="s">
        <v>18</v>
      </c>
      <c r="F5" s="2" t="s">
        <v>24</v>
      </c>
      <c r="G5" s="2">
        <v>47000.0</v>
      </c>
      <c r="H5" s="3">
        <v>36530.0</v>
      </c>
      <c r="I5" s="3">
        <v>42341.0</v>
      </c>
      <c r="J5" s="4"/>
      <c r="K5" s="4"/>
    </row>
    <row r="6" ht="14.25" customHeight="1">
      <c r="A6" s="2">
        <v>1005.0</v>
      </c>
      <c r="B6" s="2" t="s">
        <v>25</v>
      </c>
      <c r="C6" s="2" t="s">
        <v>26</v>
      </c>
      <c r="D6" s="2">
        <v>32.0</v>
      </c>
      <c r="E6" s="2" t="s">
        <v>14</v>
      </c>
      <c r="F6" s="2" t="s">
        <v>27</v>
      </c>
      <c r="G6" s="2">
        <v>50000.0</v>
      </c>
      <c r="H6" s="3">
        <v>37017.0</v>
      </c>
      <c r="I6" s="3">
        <v>42977.0</v>
      </c>
      <c r="J6" s="4"/>
      <c r="K6" s="4"/>
    </row>
    <row r="7" ht="14.25" customHeight="1">
      <c r="A7" s="2">
        <v>1006.0</v>
      </c>
      <c r="B7" s="2" t="s">
        <v>28</v>
      </c>
      <c r="C7" s="2" t="s">
        <v>29</v>
      </c>
      <c r="D7" s="2">
        <v>35.0</v>
      </c>
      <c r="E7" s="2" t="s">
        <v>14</v>
      </c>
      <c r="F7" s="2" t="s">
        <v>30</v>
      </c>
      <c r="G7" s="2">
        <v>65000.0</v>
      </c>
      <c r="H7" s="3">
        <v>35040.0</v>
      </c>
      <c r="I7" s="3">
        <v>41528.0</v>
      </c>
      <c r="J7" s="4"/>
      <c r="K7" s="4"/>
    </row>
    <row r="8" ht="14.25" customHeight="1">
      <c r="A8" s="2">
        <v>1007.0</v>
      </c>
      <c r="B8" s="2" t="s">
        <v>31</v>
      </c>
      <c r="C8" s="2" t="s">
        <v>32</v>
      </c>
      <c r="D8" s="2">
        <v>32.0</v>
      </c>
      <c r="E8" s="2" t="s">
        <v>18</v>
      </c>
      <c r="F8" s="2" t="s">
        <v>33</v>
      </c>
      <c r="G8" s="2">
        <v>41000.0</v>
      </c>
      <c r="H8" s="3">
        <v>37933.0</v>
      </c>
      <c r="I8" s="3">
        <v>41551.0</v>
      </c>
      <c r="J8" s="4"/>
      <c r="K8" s="4"/>
    </row>
    <row r="9" ht="14.25" customHeight="1">
      <c r="A9" s="2">
        <v>1008.0</v>
      </c>
      <c r="B9" s="2" t="s">
        <v>34</v>
      </c>
      <c r="C9" s="2" t="s">
        <v>35</v>
      </c>
      <c r="D9" s="2">
        <v>38.0</v>
      </c>
      <c r="E9" s="2" t="s">
        <v>14</v>
      </c>
      <c r="F9" s="2" t="s">
        <v>15</v>
      </c>
      <c r="G9" s="2">
        <v>48000.0</v>
      </c>
      <c r="H9" s="3">
        <v>37416.0</v>
      </c>
      <c r="I9" s="3">
        <v>42116.0</v>
      </c>
      <c r="J9" s="4"/>
      <c r="K9" s="4"/>
    </row>
    <row r="10" ht="14.25" customHeight="1">
      <c r="A10" s="2">
        <v>1009.0</v>
      </c>
      <c r="B10" s="2" t="s">
        <v>36</v>
      </c>
      <c r="C10" s="2" t="s">
        <v>37</v>
      </c>
      <c r="D10" s="2">
        <v>31.0</v>
      </c>
      <c r="E10" s="2" t="s">
        <v>14</v>
      </c>
      <c r="F10" s="2" t="s">
        <v>24</v>
      </c>
      <c r="G10" s="2">
        <v>42000.0</v>
      </c>
      <c r="H10" s="3">
        <v>37843.0</v>
      </c>
      <c r="I10" s="3">
        <v>40800.0</v>
      </c>
      <c r="J10" s="4"/>
      <c r="K10" s="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