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pper" sheetId="1" state="visible" r:id="rId2"/>
    <sheet name="copper_ref" sheetId="2" state="visible" r:id="rId3"/>
    <sheet name="tungsten" sheetId="3" state="visible" r:id="rId4"/>
    <sheet name="tungsten_ref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<sst xmlns="http://schemas.openxmlformats.org/spreadsheetml/2006/main" count="40" uniqueCount="30">
  <si>
    <t xml:space="preserve">T[K]</t>
  </si>
  <si>
    <t xml:space="preserve">T[C]</t>
  </si>
  <si>
    <t xml:space="preserve">rho [kg/m3 ]</t>
  </si>
  <si>
    <t xml:space="preserve">E [Gpa]</t>
  </si>
  <si>
    <t xml:space="preserve">nu</t>
  </si>
  <si>
    <t xml:space="preserve">k [W/m-K]</t>
  </si>
  <si>
    <t xml:space="preserve">c [J/kg-K]</t>
  </si>
  <si>
    <r>
      <rPr>
        <b val="true"/>
        <sz val="10"/>
        <rFont val="Arial"/>
        <family val="2"/>
        <charset val="1"/>
      </rPr>
      <t xml:space="preserve">alpha [</t>
    </r>
    <r>
      <rPr>
        <b val="true"/>
        <sz val="10"/>
        <color rgb="FFC9211E"/>
        <rFont val="Arial"/>
        <family val="2"/>
        <charset val="1"/>
      </rPr>
      <t xml:space="preserve">10e-6</t>
    </r>
    <r>
      <rPr>
        <b val="true"/>
        <sz val="10"/>
        <rFont val="Arial"/>
        <family val="2"/>
        <charset val="1"/>
      </rPr>
      <t xml:space="preserve"> m/m-k]</t>
    </r>
  </si>
  <si>
    <t xml:space="preserve">c_v [J/m^3 K]</t>
  </si>
  <si>
    <t xml:space="preserve">sigma_y[Mpa]</t>
  </si>
  <si>
    <t xml:space="preserve">CU ETP</t>
  </si>
  <si>
    <t xml:space="preserve">Latent Heat of Fusion : 205 J/g</t>
  </si>
  <si>
    <t xml:space="preserve">Melting Point : 1083 C</t>
  </si>
  <si>
    <t xml:space="preserve">1356,15 K</t>
  </si>
  <si>
    <t xml:space="preserve">Latent Heat of Evaporation : 4796 J/g</t>
  </si>
  <si>
    <t xml:space="preserve">Boiling Point : 2567 C</t>
  </si>
  <si>
    <t xml:space="preserve">ref</t>
  </si>
  <si>
    <t xml:space="preserve">pure_copper_material_properties.pdf</t>
  </si>
  <si>
    <t xml:space="preserve">a_thermo_viscoplastic_constitutive_model_for_fcc_metals_with_application_to [Rusinek et al 2009]</t>
  </si>
  <si>
    <t xml:space="preserve">thermal_and_mechanical_properties_of_cu_au_intermetallic_alloys.pdf</t>
  </si>
  <si>
    <t xml:space="preserve">integrated_computational_material_engineering_icme_is_an_emerging_discipline_transforming_mate [Kart et al 2005]</t>
  </si>
  <si>
    <t xml:space="preserve">cu_etp.pdf</t>
  </si>
  <si>
    <t xml:space="preserve">alpha [10e-6 m/m-k]</t>
  </si>
  <si>
    <t xml:space="preserve">may be improved from</t>
  </si>
  <si>
    <t xml:space="preserve">MLZ_Thermal expansion coefficient of pure Cu</t>
  </si>
  <si>
    <t xml:space="preserve">thermophysical_properties_of_matter_thermal_expansion_tangent_cte.png</t>
  </si>
  <si>
    <t xml:space="preserve">95% of melt temperature</t>
  </si>
  <si>
    <t xml:space="preserve">ferp_ucsd_edu_wsc.pdf</t>
  </si>
  <si>
    <t xml:space="preserve">cracking_behavior_of_tungsten_armor_under_elm_like.pdf</t>
  </si>
  <si>
    <t xml:space="preserve">thermal_material_parameters_of_tungsten_at_selected_temperatures.png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</si>
</sst>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7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CD853F"/>
        <bgColor rgb="FFFF9900"/>
      </patternFill>
    </fill>
    <fill>
      <patternFill patternType="solid">
        <fgColor rgb="FFFF1493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1493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CD853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9" activeCellId="0" sqref="A29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1.81"/>
    <col collapsed="false" customWidth="true" hidden="false" outlineLevel="0" max="4" min="2" style="0" width="13.73"/>
    <col collapsed="false" customWidth="true" hidden="false" outlineLevel="0" max="5" min="5" style="0" width="18.96"/>
    <col collapsed="false" customWidth="true" hidden="false" outlineLevel="0" max="7" min="6" style="0" width="25.1"/>
    <col collapsed="false" customWidth="true" hidden="false" outlineLevel="0" max="8" min="8" style="0" width="32.87"/>
    <col collapsed="false" customWidth="true" hidden="false" outlineLevel="0" max="9" min="9" style="0" width="20.7"/>
    <col collapsed="false" customWidth="true" hidden="false" outlineLevel="0" max="10" min="10" style="0" width="23.13"/>
    <col collapsed="false" customWidth="true" hidden="false" outlineLevel="0" max="1024" min="1024" style="0" width="11.5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293</v>
      </c>
      <c r="B2" s="0" t="n">
        <f aca="false">CONVERT(A2,"K","C")</f>
        <v>19.85</v>
      </c>
      <c r="C2" s="2" t="n">
        <v>8930</v>
      </c>
      <c r="D2" s="3" t="n">
        <f aca="false">130 * (1-A2/1340 * EXP(0.9*(1-1340/A2)))</f>
        <v>128.859757212872</v>
      </c>
      <c r="E2" s="0" t="n">
        <v>0.34</v>
      </c>
      <c r="F2" s="0" t="n">
        <v>400.68</v>
      </c>
      <c r="G2" s="0" t="n">
        <v>383.48</v>
      </c>
      <c r="H2" s="0" t="n">
        <v>15.4</v>
      </c>
      <c r="I2" s="0" t="n">
        <f aca="false">C2*G2</f>
        <v>3424476.4</v>
      </c>
      <c r="J2" s="0" t="n">
        <v>210.74</v>
      </c>
    </row>
    <row r="3" customFormat="false" ht="12.8" hidden="false" customHeight="false" outlineLevel="0" collapsed="false">
      <c r="A3" s="0" t="n">
        <v>300</v>
      </c>
      <c r="B3" s="0" t="n">
        <f aca="false">CONVERT(A3,"K","C")</f>
        <v>26.85</v>
      </c>
      <c r="C3" s="2" t="n">
        <v>8899</v>
      </c>
      <c r="D3" s="3" t="n">
        <f aca="false">130 * (1-A3/1340 * EXP(0.9*(1-1340/A3)))</f>
        <v>128.714828680322</v>
      </c>
      <c r="F3" s="0" t="n">
        <v>401</v>
      </c>
      <c r="G3" s="0" t="n">
        <v>385</v>
      </c>
      <c r="H3" s="0" t="n">
        <v>15.4</v>
      </c>
      <c r="I3" s="0" t="n">
        <f aca="false">C3*G3</f>
        <v>3426115</v>
      </c>
      <c r="J3" s="0" t="n">
        <v>210</v>
      </c>
    </row>
    <row r="4" customFormat="false" ht="12.8" hidden="false" customHeight="false" outlineLevel="0" collapsed="false">
      <c r="A4" s="0" t="n">
        <v>350</v>
      </c>
      <c r="B4" s="0" t="n">
        <f aca="false">CONVERT(A4,"K","C")</f>
        <v>76.85</v>
      </c>
      <c r="C4" s="2" t="n">
        <v>8723</v>
      </c>
      <c r="D4" s="3" t="n">
        <f aca="false">130 * (1-A4/1340 * EXP(0.9*(1-1340/A4)))</f>
        <v>127.337332536146</v>
      </c>
      <c r="F4" s="0" t="n">
        <v>396.78</v>
      </c>
      <c r="G4" s="0" t="n">
        <v>392</v>
      </c>
      <c r="H4" s="0" t="n">
        <v>15.77</v>
      </c>
      <c r="I4" s="0" t="n">
        <f aca="false">C4*G4</f>
        <v>3419416</v>
      </c>
      <c r="J4" s="0" t="n">
        <v>206.52</v>
      </c>
    </row>
    <row r="5" customFormat="false" ht="12.8" hidden="false" customHeight="false" outlineLevel="0" collapsed="false">
      <c r="A5" s="0" t="n">
        <v>373</v>
      </c>
      <c r="B5" s="0" t="n">
        <f aca="false">CONVERT(A5,"K","C")</f>
        <v>99.85</v>
      </c>
      <c r="C5" s="2" t="n">
        <v>8776</v>
      </c>
      <c r="D5" s="3" t="n">
        <f aca="false">130 * (1-A5/1340 * EXP(0.9*(1-1340/A5)))</f>
        <v>126.490603766879</v>
      </c>
      <c r="F5" s="0" t="n">
        <v>395.2</v>
      </c>
      <c r="G5" s="0" t="n">
        <v>394.73</v>
      </c>
      <c r="H5" s="0" t="n">
        <v>15.94</v>
      </c>
      <c r="I5" s="0" t="n">
        <f aca="false">C5*G5</f>
        <v>3464150.48</v>
      </c>
      <c r="J5" s="0" t="n">
        <v>205</v>
      </c>
    </row>
    <row r="6" customFormat="false" ht="12.8" hidden="false" customHeight="false" outlineLevel="0" collapsed="false">
      <c r="A6" s="0" t="n">
        <v>400</v>
      </c>
      <c r="B6" s="0" t="n">
        <f aca="false">CONVERT(A6,"K","C")</f>
        <v>126.85</v>
      </c>
      <c r="C6" s="2" t="n">
        <v>8829</v>
      </c>
      <c r="D6" s="3" t="n">
        <f aca="false">130 * (1-A6/1340 * EXP(0.9*(1-1340/A6)))</f>
        <v>125.318708166594</v>
      </c>
      <c r="F6" s="0" t="n">
        <v>393</v>
      </c>
      <c r="G6" s="0" t="n">
        <v>398.44</v>
      </c>
      <c r="H6" s="0" t="n">
        <v>16.15</v>
      </c>
      <c r="I6" s="0" t="n">
        <f aca="false">C6*G6</f>
        <v>3517826.76</v>
      </c>
      <c r="J6" s="0" t="n">
        <v>205</v>
      </c>
    </row>
    <row r="7" customFormat="false" ht="12.8" hidden="false" customHeight="false" outlineLevel="0" collapsed="false">
      <c r="A7" s="0" t="n">
        <v>450</v>
      </c>
      <c r="B7" s="0" t="n">
        <f aca="false">CONVERT(A7,"K","C")</f>
        <v>176.85</v>
      </c>
      <c r="C7" s="2" t="n">
        <v>8649</v>
      </c>
      <c r="D7" s="3" t="n">
        <f aca="false">130 * (1-A7/1340 * EXP(0.9*(1-1340/A7)))</f>
        <v>122.637812227453</v>
      </c>
      <c r="F7" s="0" t="n">
        <v>389.93</v>
      </c>
      <c r="G7" s="0" t="n">
        <v>403</v>
      </c>
      <c r="H7" s="0" t="n">
        <v>16.53</v>
      </c>
      <c r="I7" s="0" t="n">
        <f aca="false">C7*G7</f>
        <v>3485547</v>
      </c>
      <c r="J7" s="0" t="n">
        <v>197.81</v>
      </c>
    </row>
    <row r="8" customFormat="false" ht="12.8" hidden="false" customHeight="false" outlineLevel="0" collapsed="false">
      <c r="A8" s="0" t="n">
        <v>473</v>
      </c>
      <c r="B8" s="0" t="n">
        <f aca="false">CONVERT(A8,"K","C")</f>
        <v>199.85</v>
      </c>
      <c r="C8" s="2" t="n">
        <v>8703</v>
      </c>
      <c r="D8" s="3" t="n">
        <f aca="false">130 * (1-A8/1340 * EXP(0.9*(1-1340/A8)))</f>
        <v>121.184407128222</v>
      </c>
      <c r="F8" s="0" t="n">
        <v>388.35</v>
      </c>
      <c r="G8" s="0" t="n">
        <v>405.9</v>
      </c>
      <c r="H8" s="0" t="n">
        <v>16.6</v>
      </c>
      <c r="I8" s="0" t="n">
        <f aca="false">C8*G8</f>
        <v>3532547.7</v>
      </c>
      <c r="J8" s="0" t="n">
        <v>195</v>
      </c>
    </row>
    <row r="9" customFormat="false" ht="12.8" hidden="false" customHeight="false" outlineLevel="0" collapsed="false">
      <c r="A9" s="0" t="n">
        <v>500</v>
      </c>
      <c r="B9" s="0" t="n">
        <f aca="false">CONVERT(A9,"K","C")</f>
        <v>226.85</v>
      </c>
      <c r="C9" s="2" t="n">
        <v>8757</v>
      </c>
      <c r="D9" s="3" t="n">
        <f aca="false">130 * (1-A9/1340 * EXP(0.9*(1-1340/A9)))</f>
        <v>119.305627634787</v>
      </c>
      <c r="F9" s="0" t="n">
        <v>386.5</v>
      </c>
      <c r="G9" s="0" t="n">
        <v>408</v>
      </c>
      <c r="H9" s="0" t="n">
        <v>16.92</v>
      </c>
      <c r="I9" s="0" t="n">
        <f aca="false">C9*G9</f>
        <v>3572856</v>
      </c>
      <c r="J9" s="0" t="n">
        <v>181.5</v>
      </c>
    </row>
    <row r="10" customFormat="false" ht="12.8" hidden="false" customHeight="false" outlineLevel="0" collapsed="false">
      <c r="A10" s="0" t="n">
        <v>550</v>
      </c>
      <c r="B10" s="0" t="n">
        <f aca="false">CONVERT(A10,"K","C")</f>
        <v>276.85</v>
      </c>
      <c r="C10" s="2" t="n">
        <v>8575</v>
      </c>
      <c r="D10" s="3" t="n">
        <f aca="false">130 * (1-A10/1340 * EXP(0.9*(1-1340/A10)))</f>
        <v>115.352047523342</v>
      </c>
      <c r="F10" s="0" t="n">
        <v>383.08</v>
      </c>
      <c r="G10" s="0" t="n">
        <v>412</v>
      </c>
      <c r="H10" s="0" t="n">
        <v>17.31</v>
      </c>
      <c r="I10" s="0" t="n">
        <f aca="false">C10*G10</f>
        <v>3532900</v>
      </c>
      <c r="J10" s="0" t="n">
        <v>156.74</v>
      </c>
    </row>
    <row r="11" customFormat="false" ht="12.8" hidden="false" customHeight="false" outlineLevel="0" collapsed="false">
      <c r="A11" s="0" t="n">
        <v>573</v>
      </c>
      <c r="B11" s="0" t="n">
        <f aca="false">CONVERT(A11,"K","C")</f>
        <v>299.85</v>
      </c>
      <c r="C11" s="2" t="n">
        <v>8629</v>
      </c>
      <c r="D11" s="3" t="n">
        <f aca="false">130 * (1-A11/1340 * EXP(0.9*(1-1340/A11)))</f>
        <v>113.335457938228</v>
      </c>
      <c r="F11" s="0" t="n">
        <v>381.5</v>
      </c>
      <c r="G11" s="0" t="n">
        <v>414.8</v>
      </c>
      <c r="H11" s="0" t="n">
        <v>17.49</v>
      </c>
      <c r="I11" s="0" t="n">
        <f aca="false">C11*G11</f>
        <v>3579309.2</v>
      </c>
      <c r="J11" s="0" t="n">
        <v>140</v>
      </c>
    </row>
    <row r="12" customFormat="false" ht="12.8" hidden="false" customHeight="false" outlineLevel="0" collapsed="false">
      <c r="A12" s="0" t="n">
        <v>600</v>
      </c>
      <c r="B12" s="0" t="n">
        <f aca="false">CONVERT(A12,"K","C")</f>
        <v>326.85</v>
      </c>
      <c r="C12" s="2" t="n">
        <v>8683</v>
      </c>
      <c r="D12" s="3" t="n">
        <f aca="false">130 * (1-A12/1340 * EXP(0.9*(1-1340/A12)))</f>
        <v>110.816717191146</v>
      </c>
      <c r="F12" s="0" t="n">
        <v>379</v>
      </c>
      <c r="G12" s="0" t="n">
        <v>417</v>
      </c>
      <c r="H12" s="0" t="n">
        <v>17.7</v>
      </c>
      <c r="I12" s="0" t="n">
        <f aca="false">C12*G12</f>
        <v>3620811</v>
      </c>
      <c r="J12" s="0" t="n">
        <v>126.48</v>
      </c>
    </row>
    <row r="13" customFormat="false" ht="12.8" hidden="false" customHeight="false" outlineLevel="0" collapsed="false">
      <c r="A13" s="0" t="n">
        <v>650</v>
      </c>
      <c r="B13" s="0" t="n">
        <f aca="false">CONVERT(A13,"K","C")</f>
        <v>376.85</v>
      </c>
      <c r="C13" s="2" t="n">
        <v>8494</v>
      </c>
      <c r="D13" s="3" t="n">
        <f aca="false">130 * (1-A13/1340 * EXP(0.9*(1-1340/A13)))</f>
        <v>105.743192369555</v>
      </c>
      <c r="F13" s="0" t="n">
        <v>376.23</v>
      </c>
      <c r="G13" s="0" t="n">
        <v>421</v>
      </c>
      <c r="H13" s="0" t="n">
        <v>18.1</v>
      </c>
      <c r="I13" s="0" t="n">
        <f aca="false">C13*G13</f>
        <v>3575974</v>
      </c>
      <c r="J13" s="0" t="n">
        <v>94.83</v>
      </c>
    </row>
    <row r="14" customFormat="false" ht="12.8" hidden="false" customHeight="false" outlineLevel="0" collapsed="false">
      <c r="A14" s="0" t="n">
        <v>673</v>
      </c>
      <c r="B14" s="0" t="n">
        <f aca="false">CONVERT(A14,"K","C")</f>
        <v>399.85</v>
      </c>
      <c r="C14" s="2" t="n">
        <v>8550</v>
      </c>
      <c r="D14" s="3" t="n">
        <f aca="false">130 * (1-A14/1340 * EXP(0.9*(1-1340/A14)))</f>
        <v>103.240791387442</v>
      </c>
      <c r="F14" s="0" t="n">
        <v>374.65</v>
      </c>
      <c r="G14" s="0" t="n">
        <v>422.42</v>
      </c>
      <c r="H14" s="0" t="n">
        <v>18.3</v>
      </c>
      <c r="I14" s="0" t="n">
        <f aca="false">C14*G14</f>
        <v>3611691</v>
      </c>
      <c r="J14" s="0" t="n">
        <v>85</v>
      </c>
    </row>
    <row r="15" customFormat="false" ht="12.8" hidden="false" customHeight="false" outlineLevel="0" collapsed="false">
      <c r="A15" s="0" t="n">
        <v>700</v>
      </c>
      <c r="B15" s="0" t="n">
        <f aca="false">CONVERT(A15,"K","C")</f>
        <v>426.85</v>
      </c>
      <c r="C15" s="2" t="n">
        <v>8606</v>
      </c>
      <c r="D15" s="3" t="n">
        <f aca="false">130 * (1-A15/1340 * EXP(0.9*(1-1340/A15)))</f>
        <v>100.175424057398</v>
      </c>
      <c r="F15" s="0" t="n">
        <v>372.8</v>
      </c>
      <c r="G15" s="0" t="n">
        <v>425</v>
      </c>
      <c r="H15" s="0" t="n">
        <v>18.5</v>
      </c>
      <c r="I15" s="0" t="n">
        <f aca="false">C15*G15</f>
        <v>3657550</v>
      </c>
      <c r="J15" s="0" t="n">
        <v>65.93</v>
      </c>
    </row>
    <row r="16" customFormat="false" ht="12.8" hidden="false" customHeight="false" outlineLevel="0" collapsed="false">
      <c r="A16" s="0" t="n">
        <v>773</v>
      </c>
      <c r="B16" s="0" t="n">
        <f aca="false">CONVERT(A16,"K","C")</f>
        <v>499.85</v>
      </c>
      <c r="C16" s="2" t="n">
        <v>8411</v>
      </c>
      <c r="D16" s="3" t="n">
        <f aca="false">130 * (1-A16/1340 * EXP(0.9*(1-1340/A16)))</f>
        <v>91.2460236208519</v>
      </c>
      <c r="F16" s="0" t="n">
        <v>367.8</v>
      </c>
      <c r="G16" s="0" t="n">
        <v>429.76</v>
      </c>
      <c r="H16" s="0" t="n">
        <v>19.1</v>
      </c>
      <c r="I16" s="0" t="n">
        <f aca="false">C16*G16</f>
        <v>3614711.36</v>
      </c>
      <c r="J16" s="0" t="n">
        <v>35</v>
      </c>
    </row>
    <row r="17" customFormat="false" ht="12.8" hidden="false" customHeight="false" outlineLevel="0" collapsed="false">
      <c r="A17" s="0" t="n">
        <v>800</v>
      </c>
      <c r="B17" s="0" t="n">
        <f aca="false">CONVERT(A17,"K","C")</f>
        <v>526.85</v>
      </c>
      <c r="C17" s="2" t="n">
        <v>8526</v>
      </c>
      <c r="D17" s="3" t="n">
        <f aca="false">130 * (1-A17/1340 * EXP(0.9*(1-1340/A17)))</f>
        <v>87.7239266074706</v>
      </c>
      <c r="F17" s="0" t="n">
        <v>366</v>
      </c>
      <c r="G17" s="0" t="n">
        <v>432</v>
      </c>
      <c r="H17" s="0" t="n">
        <v>19.32</v>
      </c>
      <c r="I17" s="0" t="n">
        <f aca="false">C17*G17</f>
        <v>3683232</v>
      </c>
      <c r="J17" s="0" t="n">
        <v>26.32</v>
      </c>
    </row>
    <row r="18" customFormat="false" ht="12.8" hidden="false" customHeight="false" outlineLevel="0" collapsed="false">
      <c r="A18" s="0" t="n">
        <v>873</v>
      </c>
      <c r="B18" s="0" t="n">
        <f aca="false">CONVERT(A18,"K","C")</f>
        <v>599.85</v>
      </c>
      <c r="C18" s="2" t="n">
        <v>8323</v>
      </c>
      <c r="D18" s="3" t="n">
        <f aca="false">130 * (1-A18/1340 * EXP(0.9*(1-1340/A18)))</f>
        <v>77.6683257273518</v>
      </c>
      <c r="F18" s="0" t="n">
        <v>360.96</v>
      </c>
      <c r="G18" s="0" t="n">
        <v>437.82</v>
      </c>
      <c r="H18" s="0" t="n">
        <v>20</v>
      </c>
      <c r="I18" s="0" t="n">
        <f aca="false">C18*G18</f>
        <v>3643975.86</v>
      </c>
      <c r="J18" s="0" t="n">
        <v>10</v>
      </c>
    </row>
    <row r="19" customFormat="false" ht="12.8" hidden="false" customHeight="false" outlineLevel="0" collapsed="false">
      <c r="A19" s="0" t="n">
        <v>900</v>
      </c>
      <c r="B19" s="0" t="n">
        <f aca="false">CONVERT(A19,"K","C")</f>
        <v>626.85</v>
      </c>
      <c r="C19" s="2" t="n">
        <v>8441</v>
      </c>
      <c r="D19" s="3" t="n">
        <f aca="false">130 * (1-A19/1340 * EXP(0.9*(1-1340/A19)))</f>
        <v>73.7669692039347</v>
      </c>
      <c r="F19" s="0" t="n">
        <v>359.11</v>
      </c>
      <c r="G19" s="0" t="n">
        <v>441</v>
      </c>
      <c r="H19" s="0" t="n">
        <v>20.15</v>
      </c>
      <c r="I19" s="0" t="n">
        <f aca="false">C19*G19</f>
        <v>3722481</v>
      </c>
      <c r="J19" s="0" t="n">
        <v>1.2</v>
      </c>
    </row>
    <row r="20" customFormat="false" ht="12.8" hidden="false" customHeight="false" outlineLevel="0" collapsed="false">
      <c r="A20" s="0" t="n">
        <v>1000</v>
      </c>
      <c r="B20" s="0" t="n">
        <f aca="false">CONVERT(A20,"K","C")</f>
        <v>726.85</v>
      </c>
      <c r="C20" s="2" t="n">
        <v>8360</v>
      </c>
      <c r="D20" s="3" t="n">
        <f aca="false">130 * (1-A20/1340 * EXP(0.9*(1-1340/A20)))</f>
        <v>58.5595070676918</v>
      </c>
      <c r="F20" s="0" t="n">
        <v>352</v>
      </c>
      <c r="G20" s="0" t="n">
        <v>451</v>
      </c>
      <c r="H20" s="0" t="n">
        <v>21</v>
      </c>
      <c r="I20" s="0" t="n">
        <f aca="false">C20*G20</f>
        <v>3770360</v>
      </c>
      <c r="J20" s="0" t="n">
        <v>1.2</v>
      </c>
    </row>
    <row r="21" customFormat="false" ht="12.8" hidden="false" customHeight="false" outlineLevel="0" collapsed="false">
      <c r="A21" s="0" t="n">
        <v>1073</v>
      </c>
      <c r="B21" s="0" t="n">
        <f aca="false">CONVERT(A21,"K","C")</f>
        <v>799.85</v>
      </c>
      <c r="C21" s="2" t="n">
        <v>8347</v>
      </c>
      <c r="D21" s="3" t="n">
        <f aca="false">130 * (1-A21/1340 * EXP(0.9*(1-1340/A21)))</f>
        <v>46.7896480638635</v>
      </c>
      <c r="F21" s="0" t="n">
        <v>347.26</v>
      </c>
      <c r="G21" s="0" t="n">
        <v>460.07</v>
      </c>
      <c r="H21" s="0" t="n">
        <v>21.6</v>
      </c>
      <c r="I21" s="0" t="n">
        <f aca="false">C21*G21</f>
        <v>3840204.29</v>
      </c>
      <c r="J21" s="0" t="n">
        <v>1.2</v>
      </c>
    </row>
    <row r="22" customFormat="false" ht="12.8" hidden="false" customHeight="false" outlineLevel="0" collapsed="false">
      <c r="A22" s="0" t="n">
        <v>1100</v>
      </c>
      <c r="B22" s="0" t="n">
        <f aca="false">CONVERT(A22,"K","C")</f>
        <v>826.85</v>
      </c>
      <c r="C22" s="2" t="n">
        <v>8334</v>
      </c>
      <c r="D22" s="3" t="n">
        <f aca="false">130 * (1-A22/1340 * EXP(0.9*(1-1340/A22)))</f>
        <v>42.3096920197108</v>
      </c>
      <c r="F22" s="0" t="n">
        <v>345.41</v>
      </c>
      <c r="G22" s="0" t="n">
        <v>464</v>
      </c>
      <c r="H22" s="0" t="n">
        <v>21.88</v>
      </c>
      <c r="I22" s="0" t="n">
        <f aca="false">C22*G22</f>
        <v>3866976</v>
      </c>
      <c r="J22" s="0" t="n">
        <v>1.2</v>
      </c>
    </row>
    <row r="23" customFormat="false" ht="12.8" hidden="false" customHeight="false" outlineLevel="0" collapsed="false">
      <c r="A23" s="0" t="n">
        <v>1200</v>
      </c>
      <c r="B23" s="0" t="n">
        <f aca="false">CONVERT(A23,"K","C")</f>
        <v>926.85</v>
      </c>
      <c r="C23" s="2" t="n">
        <v>8321</v>
      </c>
      <c r="D23" s="3" t="n">
        <f aca="false">130 * (1-A23/1340 * EXP(0.9*(1-1340/A23)))</f>
        <v>25.1861003556288</v>
      </c>
      <c r="F23" s="0" t="n">
        <v>339</v>
      </c>
      <c r="G23" s="0" t="n">
        <v>480</v>
      </c>
      <c r="H23" s="0" t="n">
        <v>22.76</v>
      </c>
      <c r="I23" s="0" t="n">
        <f aca="false">C23*G23</f>
        <v>3994080</v>
      </c>
      <c r="J23" s="0" t="n">
        <v>1.2</v>
      </c>
    </row>
    <row r="24" customFormat="false" ht="12.8" hidden="false" customHeight="false" outlineLevel="0" collapsed="false">
      <c r="A24" s="0" t="n">
        <v>1250</v>
      </c>
      <c r="B24" s="0" t="n">
        <f aca="false">CONVERT(A24,"K","C")</f>
        <v>976.85</v>
      </c>
      <c r="C24" s="2" t="n">
        <v>8308</v>
      </c>
      <c r="D24" s="3" t="n">
        <f aca="false">130 * (1-A24/1340 * EXP(0.9*(1-1340/A24)))</f>
        <v>16.3403578081641</v>
      </c>
      <c r="F24" s="0" t="n">
        <v>335.13</v>
      </c>
      <c r="G24" s="0" t="n">
        <v>490</v>
      </c>
      <c r="H24" s="0" t="n">
        <v>23.21</v>
      </c>
      <c r="I24" s="0" t="n">
        <f aca="false">C24*G24</f>
        <v>4070920</v>
      </c>
      <c r="J24" s="0" t="n">
        <v>1.2</v>
      </c>
    </row>
    <row r="25" customFormat="false" ht="12.8" hidden="false" customHeight="false" outlineLevel="0" collapsed="false">
      <c r="A25" s="0" t="n">
        <v>1300</v>
      </c>
      <c r="B25" s="0" t="n">
        <f aca="false">CONVERT(A25,"K","C")</f>
        <v>1026.85</v>
      </c>
      <c r="C25" s="2" t="n">
        <v>8295</v>
      </c>
      <c r="D25" s="3" t="n">
        <f aca="false">130 * (1-A25/1340 * EXP(0.9*(1-1340/A25)))</f>
        <v>7.32521942956026</v>
      </c>
      <c r="F25" s="0" t="n">
        <v>331.71</v>
      </c>
      <c r="G25" s="0" t="n">
        <v>506</v>
      </c>
      <c r="H25" s="0" t="n">
        <v>23.67</v>
      </c>
      <c r="I25" s="0" t="n">
        <f aca="false">C25*G25</f>
        <v>4197270</v>
      </c>
      <c r="J25" s="0" t="n">
        <v>1.2</v>
      </c>
    </row>
    <row r="26" customFormat="false" ht="12.8" hidden="false" customHeight="false" outlineLevel="0" collapsed="false">
      <c r="A26" s="4" t="n">
        <v>1357.65</v>
      </c>
      <c r="B26" s="4" t="n">
        <f aca="false">CONVERT(A26,"K","C")</f>
        <v>1084.5</v>
      </c>
      <c r="C26" s="5" t="n">
        <v>8320</v>
      </c>
      <c r="D26" s="4" t="n">
        <v>0.1</v>
      </c>
      <c r="E26" s="4"/>
      <c r="F26" s="4" t="n">
        <v>150</v>
      </c>
      <c r="G26" s="4" t="n">
        <v>506</v>
      </c>
      <c r="H26" s="4" t="n">
        <v>0</v>
      </c>
      <c r="I26" s="4" t="n">
        <v>0</v>
      </c>
      <c r="J26" s="4" t="n">
        <v>1.2</v>
      </c>
    </row>
    <row r="27" customFormat="false" ht="12.8" hidden="false" customHeight="false" outlineLevel="0" collapsed="false">
      <c r="A27" s="4" t="n">
        <v>1373.15</v>
      </c>
      <c r="B27" s="4" t="n">
        <f aca="false">CONVERT(A27,"K","C")</f>
        <v>1100</v>
      </c>
      <c r="C27" s="4" t="n">
        <v>7949</v>
      </c>
      <c r="D27" s="4" t="n">
        <v>0.1</v>
      </c>
      <c r="E27" s="4"/>
      <c r="F27" s="4" t="n">
        <v>150</v>
      </c>
      <c r="G27" s="4" t="n">
        <v>506</v>
      </c>
      <c r="H27" s="4" t="n">
        <v>0</v>
      </c>
      <c r="I27" s="4" t="n">
        <v>0</v>
      </c>
      <c r="J27" s="4" t="n">
        <v>1.2</v>
      </c>
    </row>
    <row r="28" customFormat="false" ht="12.8" hidden="false" customHeight="false" outlineLevel="0" collapsed="false">
      <c r="A28" s="4" t="n">
        <v>1473.15</v>
      </c>
      <c r="B28" s="4" t="n">
        <f aca="false">CONVERT(A28,"K","C")</f>
        <v>1200</v>
      </c>
      <c r="C28" s="4" t="n">
        <v>7873</v>
      </c>
      <c r="D28" s="4" t="n">
        <v>0.1</v>
      </c>
      <c r="E28" s="4"/>
      <c r="F28" s="4" t="n">
        <v>150</v>
      </c>
      <c r="G28" s="4" t="n">
        <v>506</v>
      </c>
      <c r="H28" s="4" t="n">
        <v>0</v>
      </c>
      <c r="I28" s="4" t="n">
        <v>0</v>
      </c>
      <c r="J28" s="4" t="n">
        <v>1.2</v>
      </c>
    </row>
    <row r="29" customFormat="false" ht="12.8" hidden="false" customHeight="false" outlineLevel="0" collapsed="false">
      <c r="A29" s="4" t="n">
        <v>1573.15</v>
      </c>
      <c r="B29" s="4" t="n">
        <f aca="false">CONVERT(A29,"K","C")</f>
        <v>1300</v>
      </c>
      <c r="C29" s="4" t="n">
        <v>7797</v>
      </c>
      <c r="D29" s="4" t="n">
        <v>0.1</v>
      </c>
      <c r="E29" s="4"/>
      <c r="F29" s="4" t="n">
        <v>150</v>
      </c>
      <c r="G29" s="4" t="n">
        <v>506</v>
      </c>
      <c r="H29" s="4" t="n">
        <v>0</v>
      </c>
      <c r="I29" s="4" t="n">
        <v>0</v>
      </c>
      <c r="J29" s="4" t="n">
        <v>1.2</v>
      </c>
    </row>
    <row r="30" customFormat="false" ht="12.8" hidden="false" customHeight="false" outlineLevel="0" collapsed="false">
      <c r="A30" s="4" t="n">
        <v>1673.15</v>
      </c>
      <c r="B30" s="4" t="n">
        <f aca="false">CONVERT(A30,"K","C")</f>
        <v>1400</v>
      </c>
      <c r="C30" s="4" t="n">
        <v>7721</v>
      </c>
      <c r="D30" s="4" t="n">
        <v>0.1</v>
      </c>
      <c r="E30" s="4"/>
      <c r="F30" s="4" t="n">
        <v>150</v>
      </c>
      <c r="G30" s="4" t="n">
        <v>506</v>
      </c>
      <c r="H30" s="4" t="n">
        <v>0</v>
      </c>
      <c r="I30" s="4" t="n">
        <v>0</v>
      </c>
      <c r="J30" s="4" t="n">
        <v>1.2</v>
      </c>
    </row>
    <row r="31" customFormat="false" ht="12.8" hidden="false" customHeight="false" outlineLevel="0" collapsed="false">
      <c r="A31" s="4" t="n">
        <v>1773.15</v>
      </c>
      <c r="B31" s="4" t="n">
        <f aca="false">CONVERT(A31,"K","C")</f>
        <v>1500</v>
      </c>
      <c r="C31" s="4" t="n">
        <v>7645</v>
      </c>
      <c r="D31" s="4" t="n">
        <v>0.1</v>
      </c>
      <c r="E31" s="4"/>
      <c r="F31" s="4" t="n">
        <v>150</v>
      </c>
      <c r="G31" s="4" t="n">
        <v>506</v>
      </c>
      <c r="H31" s="4" t="n">
        <v>0</v>
      </c>
      <c r="I31" s="4" t="n">
        <v>0</v>
      </c>
      <c r="J31" s="4" t="n">
        <v>1.2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0" activeCellId="0" sqref="D20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20.8"/>
  </cols>
  <sheetData>
    <row r="1" customFormat="false" ht="12.8" hidden="false" customHeight="false" outlineLevel="0" collapsed="false">
      <c r="A1" s="0" t="s">
        <v>10</v>
      </c>
    </row>
    <row r="2" customFormat="false" ht="12.8" hidden="false" customHeight="false" outlineLevel="0" collapsed="false">
      <c r="A2" s="0" t="s">
        <v>11</v>
      </c>
      <c r="D2" s="0" t="s">
        <v>12</v>
      </c>
      <c r="F2" s="0" t="s">
        <v>13</v>
      </c>
    </row>
    <row r="3" customFormat="false" ht="12.8" hidden="false" customHeight="false" outlineLevel="0" collapsed="false">
      <c r="A3" s="0" t="s">
        <v>14</v>
      </c>
      <c r="D3" s="0" t="s">
        <v>15</v>
      </c>
    </row>
    <row r="5" customFormat="false" ht="12.8" hidden="false" customHeight="false" outlineLevel="0" collapsed="false">
      <c r="A5" s="0" t="s">
        <v>16</v>
      </c>
      <c r="B5" s="0" t="s">
        <v>17</v>
      </c>
    </row>
    <row r="6" customFormat="false" ht="12.8" hidden="false" customHeight="false" outlineLevel="0" collapsed="false">
      <c r="B6" s="3" t="s">
        <v>18</v>
      </c>
    </row>
    <row r="7" customFormat="false" ht="12.8" hidden="false" customHeight="false" outlineLevel="0" collapsed="false">
      <c r="B7" s="2" t="s">
        <v>19</v>
      </c>
    </row>
    <row r="8" customFormat="false" ht="12.8" hidden="false" customHeight="false" outlineLevel="0" collapsed="false">
      <c r="B8" s="2" t="s">
        <v>20</v>
      </c>
    </row>
    <row r="9" customFormat="false" ht="12.8" hidden="false" customHeight="false" outlineLevel="0" collapsed="false">
      <c r="B9" s="5" t="s">
        <v>21</v>
      </c>
    </row>
    <row r="11" customFormat="false" ht="12.85" hidden="false" customHeight="false" outlineLevel="0" collapsed="false">
      <c r="A11" s="6" t="s">
        <v>22</v>
      </c>
      <c r="B11" s="7" t="s">
        <v>23</v>
      </c>
    </row>
    <row r="12" customFormat="false" ht="12.8" hidden="false" customHeight="false" outlineLevel="0" collapsed="false">
      <c r="A12" s="7"/>
      <c r="B12" s="7" t="s">
        <v>24</v>
      </c>
    </row>
    <row r="13" customFormat="false" ht="12.8" hidden="false" customHeight="false" outlineLevel="0" collapsed="false">
      <c r="A13" s="7"/>
      <c r="B13" s="7" t="s">
        <v>25</v>
      </c>
    </row>
    <row r="19" customFormat="false" ht="12.8" hidden="false" customHeight="false" outlineLevel="0" collapsed="false">
      <c r="D19" s="0" t="s">
        <v>26</v>
      </c>
      <c r="E19" s="0" t="n">
        <f aca="false">1365.15*0.9525</f>
        <v>1300.305375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3" activeCellId="0" sqref="D23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</row>
    <row r="2" customFormat="false" ht="12.8" hidden="false" customHeight="false" outlineLevel="0" collapsed="false">
      <c r="A2" s="0" t="n">
        <v>293</v>
      </c>
      <c r="B2" s="0" t="n">
        <f aca="false">CONVERT(A2,"K","C")</f>
        <v>19.85</v>
      </c>
      <c r="C2" s="4" t="n">
        <v>19299</v>
      </c>
      <c r="D2" s="0" t="n">
        <v>408</v>
      </c>
      <c r="E2" s="0" t="n">
        <v>0.28</v>
      </c>
      <c r="F2" s="0" t="n">
        <v>174.91</v>
      </c>
      <c r="G2" s="0" t="n">
        <v>132.33</v>
      </c>
      <c r="H2" s="0" t="n">
        <v>5.25</v>
      </c>
      <c r="I2" s="0" t="n">
        <f aca="false">C2*G2</f>
        <v>2553836.67</v>
      </c>
    </row>
    <row r="3" customFormat="false" ht="12.8" hidden="false" customHeight="false" outlineLevel="0" collapsed="false">
      <c r="A3" s="0" t="n">
        <v>300</v>
      </c>
      <c r="B3" s="0" t="n">
        <f aca="false">CONVERT(A3,"K","C")</f>
        <v>26.85</v>
      </c>
      <c r="C3" s="4" t="n">
        <f aca="false">$C$2+($C$11-$C$2)*1/9</f>
        <v>19271.4444444444</v>
      </c>
      <c r="D3" s="0" t="n">
        <v>407.8</v>
      </c>
      <c r="F3" s="0" t="n">
        <v>174</v>
      </c>
      <c r="G3" s="0" t="n">
        <v>132</v>
      </c>
      <c r="H3" s="0" t="n">
        <v>5.248</v>
      </c>
      <c r="I3" s="0" t="n">
        <f aca="false">C3*G3</f>
        <v>2543830.66666667</v>
      </c>
    </row>
    <row r="4" customFormat="false" ht="12.8" hidden="false" customHeight="false" outlineLevel="0" collapsed="false">
      <c r="A4" s="0" t="n">
        <v>400</v>
      </c>
      <c r="B4" s="0" t="n">
        <f aca="false">CONVERT(A4,"K","C")</f>
        <v>126.85</v>
      </c>
      <c r="C4" s="4" t="n">
        <f aca="false">$C$2+($C$11-$C$2)*2/9</f>
        <v>19243.8888888889</v>
      </c>
      <c r="D4" s="0" t="n">
        <v>404.66</v>
      </c>
      <c r="F4" s="0" t="n">
        <v>159</v>
      </c>
      <c r="G4" s="0" t="n">
        <v>137</v>
      </c>
      <c r="H4" s="0" t="n">
        <v>5.305</v>
      </c>
      <c r="I4" s="0" t="n">
        <f aca="false">C4*G4</f>
        <v>2636412.77777778</v>
      </c>
    </row>
    <row r="5" customFormat="false" ht="12.8" hidden="false" customHeight="false" outlineLevel="0" collapsed="false">
      <c r="A5" s="0" t="n">
        <v>473</v>
      </c>
      <c r="B5" s="0" t="n">
        <f aca="false">CONVERT(A5,"K","C")</f>
        <v>199.85</v>
      </c>
      <c r="C5" s="4" t="n">
        <f aca="false">$C$2+($C$11-$C$2)*3/9</f>
        <v>19216.3333333333</v>
      </c>
      <c r="D5" s="0" t="n">
        <v>402</v>
      </c>
      <c r="F5" s="0" t="n">
        <v>150.12</v>
      </c>
      <c r="G5" s="0" t="n">
        <v>138.44</v>
      </c>
      <c r="H5" s="0" t="n">
        <v>5.35</v>
      </c>
      <c r="I5" s="0" t="n">
        <f aca="false">C5*G5</f>
        <v>2660309.18666667</v>
      </c>
    </row>
    <row r="6" customFormat="false" ht="12.8" hidden="false" customHeight="false" outlineLevel="0" collapsed="false">
      <c r="A6" s="0" t="n">
        <v>600</v>
      </c>
      <c r="B6" s="0" t="n">
        <f aca="false">CONVERT(A6,"K","C")</f>
        <v>326.85</v>
      </c>
      <c r="C6" s="4" t="n">
        <f aca="false">$C$2+($C$11-$C$2)*4/9</f>
        <v>19188.7777777778</v>
      </c>
      <c r="D6" s="0" t="n">
        <v>396.61</v>
      </c>
      <c r="F6" s="0" t="n">
        <v>137</v>
      </c>
      <c r="G6" s="0" t="n">
        <v>142</v>
      </c>
      <c r="H6" s="0" t="n">
        <v>5.419</v>
      </c>
      <c r="I6" s="0" t="n">
        <f aca="false">C6*G6</f>
        <v>2724806.44444444</v>
      </c>
    </row>
    <row r="7" customFormat="false" ht="12.8" hidden="false" customHeight="false" outlineLevel="0" collapsed="false">
      <c r="A7" s="0" t="n">
        <v>800</v>
      </c>
      <c r="B7" s="0" t="n">
        <f aca="false">CONVERT(A7,"K","C")</f>
        <v>526.85</v>
      </c>
      <c r="C7" s="4" t="n">
        <f aca="false">$C$2+($C$11-$C$2)*5/9</f>
        <v>19161.2222222222</v>
      </c>
      <c r="D7" s="0" t="n">
        <v>386.42</v>
      </c>
      <c r="F7" s="0" t="n">
        <v>125</v>
      </c>
      <c r="G7" s="0" t="n">
        <v>145</v>
      </c>
      <c r="H7" s="0" t="n">
        <v>5.533</v>
      </c>
      <c r="I7" s="0" t="n">
        <f aca="false">C7*G7</f>
        <v>2778377.22222222</v>
      </c>
    </row>
    <row r="8" customFormat="false" ht="12.8" hidden="false" customHeight="false" outlineLevel="0" collapsed="false">
      <c r="A8" s="0" t="n">
        <v>873</v>
      </c>
      <c r="B8" s="0" t="n">
        <f aca="false">CONVERT(A8,"K","C")</f>
        <v>599.85</v>
      </c>
      <c r="C8" s="4" t="n">
        <f aca="false">$C$2+($C$11-$C$2)*6/9</f>
        <v>19133.6666666667</v>
      </c>
      <c r="D8" s="0" t="n">
        <v>382</v>
      </c>
      <c r="F8" s="0" t="n">
        <v>121.6</v>
      </c>
      <c r="G8" s="0" t="n">
        <v>146.67</v>
      </c>
      <c r="H8" s="0" t="n">
        <v>5.55</v>
      </c>
      <c r="I8" s="0" t="n">
        <f aca="false">C8*G8</f>
        <v>2806334.89</v>
      </c>
    </row>
    <row r="9" customFormat="false" ht="12.8" hidden="false" customHeight="false" outlineLevel="0" collapsed="false">
      <c r="A9" s="0" t="n">
        <v>1000</v>
      </c>
      <c r="B9" s="0" t="n">
        <f aca="false">CONVERT(A9,"K","C")</f>
        <v>726.85</v>
      </c>
      <c r="C9" s="4" t="n">
        <f aca="false">$C$2+($C$11-$C$2)*7/9</f>
        <v>19106.1111111111</v>
      </c>
      <c r="D9" s="0" t="n">
        <v>374.36</v>
      </c>
      <c r="F9" s="0" t="n">
        <v>118</v>
      </c>
      <c r="G9" s="0" t="n">
        <v>148</v>
      </c>
      <c r="H9" s="0" t="n">
        <v>5.646</v>
      </c>
      <c r="I9" s="0" t="n">
        <f aca="false">C9*G9</f>
        <v>2827704.44444444</v>
      </c>
    </row>
    <row r="10" customFormat="false" ht="12.8" hidden="false" customHeight="false" outlineLevel="0" collapsed="false">
      <c r="A10" s="0" t="n">
        <v>1073</v>
      </c>
      <c r="B10" s="0" t="n">
        <f aca="false">CONVERT(A10,"K","C")</f>
        <v>799.85</v>
      </c>
      <c r="C10" s="4" t="n">
        <f aca="false">$C$2+($C$11-$C$2)*8/9</f>
        <v>19078.5555555556</v>
      </c>
      <c r="D10" s="0" t="n">
        <v>370</v>
      </c>
      <c r="F10" s="0" t="n">
        <v>115.33</v>
      </c>
      <c r="G10" s="0" t="n">
        <v>149.68</v>
      </c>
      <c r="H10" s="0" t="n">
        <v>5.76</v>
      </c>
      <c r="I10" s="0" t="n">
        <f aca="false">C10*G10</f>
        <v>2855678.19555556</v>
      </c>
    </row>
    <row r="11" customFormat="false" ht="12.8" hidden="false" customHeight="false" outlineLevel="0" collapsed="false">
      <c r="A11" s="0" t="n">
        <v>1200</v>
      </c>
      <c r="B11" s="0" t="n">
        <f aca="false">CONVERT(A11,"K","C")</f>
        <v>926.85</v>
      </c>
      <c r="C11" s="4" t="n">
        <v>19051</v>
      </c>
      <c r="D11" s="0" t="n">
        <v>360.69</v>
      </c>
      <c r="F11" s="0" t="n">
        <v>113</v>
      </c>
      <c r="G11" s="0" t="n">
        <v>152</v>
      </c>
      <c r="H11" s="0" t="n">
        <v>5.7</v>
      </c>
      <c r="I11" s="0" t="n">
        <f aca="false">C11*G11</f>
        <v>2895752</v>
      </c>
    </row>
    <row r="12" customFormat="false" ht="12.8" hidden="false" customHeight="false" outlineLevel="0" collapsed="false">
      <c r="A12" s="0" t="n">
        <v>1273</v>
      </c>
      <c r="B12" s="0" t="n">
        <f aca="false">CONVERT(A12,"K","C")</f>
        <v>999.85</v>
      </c>
      <c r="C12" s="4" t="n">
        <f aca="false">$C$11+($C$15-$C$11)*0.25</f>
        <v>18988.25</v>
      </c>
      <c r="D12" s="0" t="n">
        <v>355</v>
      </c>
      <c r="F12" s="0" t="n">
        <v>111.43</v>
      </c>
      <c r="G12" s="0" t="n">
        <v>152.74</v>
      </c>
      <c r="H12" s="0" t="n">
        <v>5.8</v>
      </c>
      <c r="I12" s="0" t="n">
        <f aca="false">C12*G12</f>
        <v>2900265.305</v>
      </c>
    </row>
    <row r="13" customFormat="false" ht="12.8" hidden="false" customHeight="false" outlineLevel="0" collapsed="false">
      <c r="A13" s="0" t="n">
        <v>1473</v>
      </c>
      <c r="B13" s="0" t="n">
        <f aca="false">CONVERT(A13,"K","C")</f>
        <v>1199.85</v>
      </c>
      <c r="C13" s="4" t="n">
        <f aca="false">$C$11+($C$15-$C$11)*0.5</f>
        <v>18925.5</v>
      </c>
      <c r="D13" s="0" t="n">
        <v>340</v>
      </c>
      <c r="F13" s="0" t="n">
        <v>108.39</v>
      </c>
      <c r="G13" s="0" t="n">
        <v>156.17</v>
      </c>
      <c r="H13" s="0" t="n">
        <v>5.92</v>
      </c>
      <c r="I13" s="0" t="n">
        <f aca="false">C13*G13</f>
        <v>2955595.335</v>
      </c>
    </row>
    <row r="14" customFormat="false" ht="12.8" hidden="false" customHeight="false" outlineLevel="0" collapsed="false">
      <c r="A14" s="0" t="n">
        <v>1500</v>
      </c>
      <c r="B14" s="0" t="n">
        <f aca="false">CONVERT(A14,"K","C")</f>
        <v>1226.85</v>
      </c>
      <c r="C14" s="4" t="n">
        <f aca="false">$C$11+($C$15-$C$11)*0.75</f>
        <v>18862.75</v>
      </c>
      <c r="D14" s="0" t="n">
        <v>337.74</v>
      </c>
      <c r="F14" s="0" t="n">
        <v>107</v>
      </c>
      <c r="G14" s="0" t="n">
        <v>157</v>
      </c>
      <c r="H14" s="0" t="n">
        <v>5.931</v>
      </c>
      <c r="I14" s="0" t="n">
        <f aca="false">C14*G14</f>
        <v>2961451.75</v>
      </c>
    </row>
    <row r="15" customFormat="false" ht="12.8" hidden="false" customHeight="false" outlineLevel="0" collapsed="false">
      <c r="A15" s="0" t="n">
        <v>2000</v>
      </c>
      <c r="B15" s="0" t="n">
        <f aca="false">CONVERT(A15,"K","C")</f>
        <v>1726.85</v>
      </c>
      <c r="C15" s="4" t="n">
        <v>18800</v>
      </c>
      <c r="D15" s="0" t="n">
        <v>295.17</v>
      </c>
      <c r="F15" s="0" t="n">
        <v>100</v>
      </c>
      <c r="G15" s="0" t="n">
        <v>167</v>
      </c>
      <c r="H15" s="0" t="n">
        <v>6.215</v>
      </c>
      <c r="I15" s="0" t="n">
        <f aca="false">C15*G15</f>
        <v>3139600</v>
      </c>
    </row>
    <row r="16" customFormat="false" ht="12.8" hidden="false" customHeight="false" outlineLevel="0" collapsed="false">
      <c r="A16" s="0" t="n">
        <v>2500</v>
      </c>
      <c r="B16" s="0" t="n">
        <f aca="false">CONVERT(A16,"K","C")</f>
        <v>2226.85</v>
      </c>
      <c r="C16" s="9" t="n">
        <f aca="false">$C$11+($C$15-$C$11)*1.5</f>
        <v>18674.5</v>
      </c>
      <c r="D16" s="0" t="n">
        <v>250.77</v>
      </c>
      <c r="F16" s="0" t="n">
        <v>95</v>
      </c>
      <c r="G16" s="0" t="n">
        <v>176</v>
      </c>
      <c r="H16" s="0" t="n">
        <v>6.5</v>
      </c>
      <c r="I16" s="0" t="n">
        <f aca="false">C16*G16</f>
        <v>3286712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0" activeCellId="0" sqref="E4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</v>
      </c>
      <c r="B1" s="0" t="s">
        <v>27</v>
      </c>
    </row>
    <row r="2" customFormat="false" ht="12.8" hidden="false" customHeight="false" outlineLevel="0" collapsed="false">
      <c r="B2" s="10" t="s">
        <v>28</v>
      </c>
    </row>
    <row r="3" customFormat="false" ht="12.8" hidden="false" customHeight="false" outlineLevel="0" collapsed="false">
      <c r="B3" s="1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2020-11-11T11:01:22Z</dcterms:created>
  <dc:creator/>
  <dc:description/>
  <dc:language>en-US</dc:language>
  <cp:lastModifiedBy/>
  <dcterms:modified xsi:type="dcterms:W3CDTF">2022-02-17T06:22:27Z</dcterms:modified>
  <cp:revision>142</cp:revision>
  <dc:subject/>
  <dc:title/>
</cp:coreProperties>
</file>