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demo\"/>
    </mc:Choice>
  </mc:AlternateContent>
  <bookViews>
    <workbookView xWindow="0" yWindow="450" windowWidth="28800" windowHeight="12570"/>
  </bookViews>
  <sheets>
    <sheet name="Sheet1" sheetId="1" r:id="rId1"/>
  </sheets>
  <definedNames>
    <definedName name="Total_Lease">Sheet1!$F$19</definedName>
    <definedName name="Total_Purchase">Sheet1!$D$19</definedName>
  </definedNames>
  <calcPr calcId="0"/>
</workbook>
</file>

<file path=xl/calcChain.xml><?xml version="1.0" encoding="utf-8"?>
<calcChain xmlns="http://schemas.openxmlformats.org/spreadsheetml/2006/main">
  <c r="I2" i="1" l="1"/>
  <c r="H63" i="1"/>
  <c r="H29" i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28" i="1"/>
  <c r="H27" i="1"/>
  <c r="G63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7" i="1"/>
  <c r="F63" i="1"/>
  <c r="F29" i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28" i="1"/>
  <c r="E63" i="1"/>
  <c r="D63" i="1"/>
  <c r="C63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28" i="1"/>
  <c r="C27" i="1"/>
  <c r="E27" i="1"/>
  <c r="D27" i="1"/>
  <c r="F16" i="1"/>
  <c r="F19" i="1" s="1"/>
  <c r="D19" i="1"/>
  <c r="D18" i="1"/>
  <c r="D17" i="1"/>
  <c r="D16" i="1"/>
  <c r="D8" i="1"/>
  <c r="F17" i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</calcChain>
</file>

<file path=xl/sharedStrings.xml><?xml version="1.0" encoding="utf-8"?>
<sst xmlns="http://schemas.openxmlformats.org/spreadsheetml/2006/main" count="29" uniqueCount="26">
  <si>
    <t>Assumptions</t>
  </si>
  <si>
    <t>List price</t>
  </si>
  <si>
    <t>Negotiated price</t>
  </si>
  <si>
    <t>Lease period (months)</t>
  </si>
  <si>
    <t>Payoff</t>
  </si>
  <si>
    <t>Interest rate (APR)</t>
  </si>
  <si>
    <t>Effective annual rate</t>
  </si>
  <si>
    <t>Sales tax rate</t>
  </si>
  <si>
    <t>Property tax (annual)</t>
  </si>
  <si>
    <t>Lease payment</t>
  </si>
  <si>
    <t>Results</t>
  </si>
  <si>
    <t>Purchase</t>
  </si>
  <si>
    <t>Lease</t>
  </si>
  <si>
    <t>Present value of payments</t>
  </si>
  <si>
    <t>Present value of sales tax</t>
  </si>
  <si>
    <t>Present value of property tax</t>
  </si>
  <si>
    <t>Total</t>
  </si>
  <si>
    <t>The following table provides a check on the lease calculations above.</t>
  </si>
  <si>
    <t>Sales</t>
  </si>
  <si>
    <t>PV</t>
  </si>
  <si>
    <t>Cumul</t>
  </si>
  <si>
    <t>Month</t>
  </si>
  <si>
    <t>Payment</t>
  </si>
  <si>
    <t>Tax</t>
  </si>
  <si>
    <t>Factor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</si>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</sst>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3" applyFont="1"/>
    <xf numFmtId="167" fontId="0" fillId="0" borderId="0" xfId="2" applyNumberFormat="1" applyFont="1"/>
    <xf numFmtId="0" fontId="0" fillId="0" borderId="0" xfId="0" quotePrefix="1" applyAlignment="1">
      <alignment horizontal="left"/>
    </xf>
    <xf numFmtId="167" fontId="0" fillId="0" borderId="0" xfId="0" applyNumberFormat="1"/>
    <xf numFmtId="10" fontId="0" fillId="0" borderId="0" xfId="3" applyNumberFormat="1" applyFont="1"/>
    <xf numFmtId="10" fontId="0" fillId="0" borderId="0" xfId="3" quotePrefix="1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69" fontId="0" fillId="0" borderId="0" xfId="3" applyNumberFormat="1" applyFon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3" fillId="0" borderId="0" xfId="0" applyFont="1" applyBorder="1"/>
    <xf numFmtId="0" fontId="3" fillId="0" borderId="0" xfId="0" applyFont="1"/>
    <xf numFmtId="165" fontId="0" fillId="0" borderId="0" xfId="1" applyNumberFormat="1" applyFont="1"/>
    <xf numFmtId="0" fontId="4" fillId="0" borderId="0" xfId="0" applyFont="1"/>
    <xf numFmtId="0" fontId="5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7"/>
  <sheetViews>
    <sheetView tabSelected="1" workbookViewId="0">
      <selection activeCell="I2" sqref="I2"/>
    </sheetView>
  </sheetViews>
  <sheetFormatPr defaultRowHeight="12.75" x14ac:dyDescent="0.2"/>
  <cols>
    <col min="9" max="9" width="10.7109375" customWidth="1"/>
  </cols>
  <sheetData>
    <row r="2" spans="1:9" x14ac:dyDescent="0.2">
      <c r="A2" s="17" t="s">
        <v>0</v>
      </c>
      <c r="H2" s="20" t="s">
        <v>25</v>
      </c>
      <c r="I2" s="21" t="str">
        <f>IF(D19&lt;F19,"GO PURCHASE","GO LEASE")</f>
        <v>GO LEASE</v>
      </c>
    </row>
    <row r="3" spans="1:9" x14ac:dyDescent="0.2">
      <c r="A3" t="s">
        <v>1</v>
      </c>
      <c r="D3" s="2">
        <v>26000</v>
      </c>
    </row>
    <row r="4" spans="1:9" x14ac:dyDescent="0.2">
      <c r="A4" t="s">
        <v>2</v>
      </c>
      <c r="D4" s="2">
        <v>24000</v>
      </c>
    </row>
    <row r="5" spans="1:9" x14ac:dyDescent="0.2">
      <c r="A5" t="s">
        <v>3</v>
      </c>
      <c r="D5" s="19">
        <v>36</v>
      </c>
    </row>
    <row r="6" spans="1:9" x14ac:dyDescent="0.2">
      <c r="A6" t="s">
        <v>4</v>
      </c>
      <c r="D6" s="2">
        <v>20000</v>
      </c>
    </row>
    <row r="7" spans="1:9" x14ac:dyDescent="0.2">
      <c r="A7" t="s">
        <v>5</v>
      </c>
      <c r="D7" s="5">
        <v>0.09</v>
      </c>
    </row>
    <row r="8" spans="1:9" x14ac:dyDescent="0.2">
      <c r="A8" t="s">
        <v>6</v>
      </c>
      <c r="D8" s="6">
        <f>+(1+D7/12)^12-1</f>
        <v>9.3806897670984268E-2</v>
      </c>
    </row>
    <row r="9" spans="1:9" x14ac:dyDescent="0.2">
      <c r="A9" s="3" t="s">
        <v>7</v>
      </c>
      <c r="D9" s="1">
        <v>0.06</v>
      </c>
    </row>
    <row r="10" spans="1:9" x14ac:dyDescent="0.2">
      <c r="A10" s="3" t="s">
        <v>8</v>
      </c>
      <c r="D10" s="2">
        <v>300</v>
      </c>
    </row>
    <row r="11" spans="1:9" x14ac:dyDescent="0.2">
      <c r="A11" t="s">
        <v>9</v>
      </c>
      <c r="D11" s="2">
        <v>280</v>
      </c>
    </row>
    <row r="12" spans="1:9" x14ac:dyDescent="0.2">
      <c r="D12" s="2"/>
    </row>
    <row r="13" spans="1:9" x14ac:dyDescent="0.2">
      <c r="A13" s="18" t="s">
        <v>10</v>
      </c>
    </row>
    <row r="14" spans="1:9" x14ac:dyDescent="0.2">
      <c r="A14" s="11"/>
      <c r="B14" s="11"/>
      <c r="C14" s="11"/>
      <c r="D14" s="13" t="s">
        <v>11</v>
      </c>
      <c r="E14" s="11"/>
      <c r="F14" s="13" t="s">
        <v>12</v>
      </c>
      <c r="G14" s="15"/>
      <c r="H14" s="15"/>
    </row>
    <row r="16" spans="1:9" x14ac:dyDescent="0.2">
      <c r="A16" t="s">
        <v>13</v>
      </c>
      <c r="D16" s="4">
        <f>D4</f>
        <v>24000</v>
      </c>
      <c r="F16" s="2">
        <f>D11-PV(D7/12,D5-1,D11)+D6/(1+D7/12)^D5</f>
        <v>24154.122973694448</v>
      </c>
    </row>
    <row r="17" spans="1:8" x14ac:dyDescent="0.2">
      <c r="A17" t="s">
        <v>14</v>
      </c>
      <c r="D17" s="2">
        <f>D9*D4</f>
        <v>1440</v>
      </c>
      <c r="F17" s="2">
        <f>0.06*(D3-D6)+D9*D6/(1+D7/12)^D5</f>
        <v>1276.9787527384556</v>
      </c>
    </row>
    <row r="18" spans="1:8" x14ac:dyDescent="0.2">
      <c r="A18" t="s">
        <v>15</v>
      </c>
      <c r="D18" s="2">
        <f>-1 * PV(D8,D5/12,D10)</f>
        <v>754.26555586084351</v>
      </c>
    </row>
    <row r="19" spans="1:8" x14ac:dyDescent="0.2">
      <c r="A19" s="16" t="s">
        <v>16</v>
      </c>
      <c r="D19" s="4">
        <f>SUM(D16:D18)</f>
        <v>26194.265555860842</v>
      </c>
      <c r="F19" s="4">
        <f>F16+F17</f>
        <v>25431.101726432902</v>
      </c>
    </row>
    <row r="20" spans="1:8" x14ac:dyDescent="0.2">
      <c r="D20" s="4"/>
      <c r="E20" s="4"/>
    </row>
    <row r="21" spans="1:8" x14ac:dyDescent="0.2">
      <c r="D21" s="4"/>
      <c r="E21" s="4"/>
    </row>
    <row r="22" spans="1:8" x14ac:dyDescent="0.2">
      <c r="A22" t="s">
        <v>17</v>
      </c>
      <c r="D22" s="4"/>
      <c r="E22" s="4"/>
    </row>
    <row r="23" spans="1:8" x14ac:dyDescent="0.2">
      <c r="D23" s="4"/>
      <c r="E23" s="4"/>
    </row>
    <row r="24" spans="1:8" x14ac:dyDescent="0.2">
      <c r="A24" s="8"/>
      <c r="B24" s="8"/>
      <c r="C24" s="8"/>
      <c r="D24" s="8" t="s">
        <v>18</v>
      </c>
      <c r="E24" s="8"/>
      <c r="F24" s="8" t="s">
        <v>19</v>
      </c>
      <c r="G24" s="8"/>
      <c r="H24" s="8" t="s">
        <v>20</v>
      </c>
    </row>
    <row r="25" spans="1:8" x14ac:dyDescent="0.2">
      <c r="A25" s="14" t="s">
        <v>21</v>
      </c>
      <c r="B25" s="12"/>
      <c r="C25" s="12" t="s">
        <v>22</v>
      </c>
      <c r="D25" s="12" t="s">
        <v>23</v>
      </c>
      <c r="E25" s="12" t="s">
        <v>16</v>
      </c>
      <c r="F25" s="12" t="s">
        <v>24</v>
      </c>
      <c r="G25" s="12" t="s">
        <v>19</v>
      </c>
      <c r="H25" s="12" t="s">
        <v>19</v>
      </c>
    </row>
    <row r="26" spans="1:8" x14ac:dyDescent="0.2">
      <c r="A26" s="7"/>
    </row>
    <row r="27" spans="1:8" x14ac:dyDescent="0.2">
      <c r="A27">
        <v>0</v>
      </c>
      <c r="C27" s="4">
        <f>D11</f>
        <v>280</v>
      </c>
      <c r="D27" s="4">
        <f>D9*(D3-D6)</f>
        <v>360</v>
      </c>
      <c r="E27" s="4">
        <f>SUM(C27:D27)</f>
        <v>640</v>
      </c>
      <c r="F27" s="9">
        <v>1</v>
      </c>
      <c r="G27" s="10">
        <f>E27*F27</f>
        <v>640</v>
      </c>
      <c r="H27" s="10">
        <f>G27</f>
        <v>640</v>
      </c>
    </row>
    <row r="28" spans="1:8" x14ac:dyDescent="0.2">
      <c r="A28">
        <v>1</v>
      </c>
      <c r="C28" s="4">
        <f>C27</f>
        <v>280</v>
      </c>
      <c r="E28" s="4">
        <f t="shared" ref="E28:E62" si="0">SUM(C28:D28)</f>
        <v>280</v>
      </c>
      <c r="F28" s="9">
        <f>F27/(1+$D$7/12)</f>
        <v>0.99255583126550861</v>
      </c>
      <c r="G28" s="10">
        <f t="shared" ref="G28:G62" si="1">E28*F28</f>
        <v>277.91563275434243</v>
      </c>
      <c r="H28" s="10">
        <f>H27+G28</f>
        <v>917.91563275434237</v>
      </c>
    </row>
    <row r="29" spans="1:8" x14ac:dyDescent="0.2">
      <c r="A29">
        <v>2</v>
      </c>
      <c r="C29" s="4">
        <f t="shared" ref="C29:C62" si="2">C28</f>
        <v>280</v>
      </c>
      <c r="E29" s="4">
        <f t="shared" si="0"/>
        <v>280</v>
      </c>
      <c r="F29" s="9">
        <f t="shared" ref="F29:F62" si="3">F28/(1+$D$7/12)</f>
        <v>0.98516707817916482</v>
      </c>
      <c r="G29" s="10">
        <f t="shared" si="1"/>
        <v>275.84678189016614</v>
      </c>
      <c r="H29" s="10">
        <f t="shared" ref="H29:H62" si="4">H28+G29</f>
        <v>1193.7624146445085</v>
      </c>
    </row>
    <row r="30" spans="1:8" x14ac:dyDescent="0.2">
      <c r="A30">
        <v>3</v>
      </c>
      <c r="C30" s="4">
        <f t="shared" si="2"/>
        <v>280</v>
      </c>
      <c r="E30" s="4">
        <f t="shared" si="0"/>
        <v>280</v>
      </c>
      <c r="F30" s="9">
        <f t="shared" si="3"/>
        <v>0.97783332821753322</v>
      </c>
      <c r="G30" s="10">
        <f t="shared" si="1"/>
        <v>273.79333190090932</v>
      </c>
      <c r="H30" s="10">
        <f t="shared" si="4"/>
        <v>1467.5557465454178</v>
      </c>
    </row>
    <row r="31" spans="1:8" x14ac:dyDescent="0.2">
      <c r="A31">
        <v>4</v>
      </c>
      <c r="C31" s="4">
        <f t="shared" si="2"/>
        <v>280</v>
      </c>
      <c r="E31" s="4">
        <f t="shared" si="0"/>
        <v>280</v>
      </c>
      <c r="F31" s="9">
        <f t="shared" si="3"/>
        <v>0.97055417192807258</v>
      </c>
      <c r="G31" s="10">
        <f t="shared" si="1"/>
        <v>271.7551681398603</v>
      </c>
      <c r="H31" s="10">
        <f t="shared" si="4"/>
        <v>1739.310914685278</v>
      </c>
    </row>
    <row r="32" spans="1:8" x14ac:dyDescent="0.2">
      <c r="A32">
        <v>5</v>
      </c>
      <c r="C32" s="4">
        <f t="shared" si="2"/>
        <v>280</v>
      </c>
      <c r="E32" s="4">
        <f t="shared" si="0"/>
        <v>280</v>
      </c>
      <c r="F32" s="9">
        <f t="shared" si="3"/>
        <v>0.96332920290627544</v>
      </c>
      <c r="G32" s="10">
        <f t="shared" si="1"/>
        <v>269.73217681375712</v>
      </c>
      <c r="H32" s="10">
        <f t="shared" si="4"/>
        <v>2009.0430914990352</v>
      </c>
    </row>
    <row r="33" spans="1:8" x14ac:dyDescent="0.2">
      <c r="A33">
        <v>6</v>
      </c>
      <c r="C33" s="4">
        <f t="shared" si="2"/>
        <v>280</v>
      </c>
      <c r="E33" s="4">
        <f t="shared" si="0"/>
        <v>280</v>
      </c>
      <c r="F33" s="9">
        <f t="shared" si="3"/>
        <v>0.95615801777297804</v>
      </c>
      <c r="G33" s="10">
        <f t="shared" si="1"/>
        <v>267.72424497643385</v>
      </c>
      <c r="H33" s="10">
        <f t="shared" si="4"/>
        <v>2276.7673364754692</v>
      </c>
    </row>
    <row r="34" spans="1:8" x14ac:dyDescent="0.2">
      <c r="A34">
        <v>7</v>
      </c>
      <c r="C34" s="4">
        <f t="shared" si="2"/>
        <v>280</v>
      </c>
      <c r="E34" s="4">
        <f t="shared" si="0"/>
        <v>280</v>
      </c>
      <c r="F34" s="9">
        <f t="shared" si="3"/>
        <v>0.9490402161518392</v>
      </c>
      <c r="G34" s="10">
        <f t="shared" si="1"/>
        <v>265.73126052251496</v>
      </c>
      <c r="H34" s="10">
        <f t="shared" si="4"/>
        <v>2542.4985969979844</v>
      </c>
    </row>
    <row r="35" spans="1:8" x14ac:dyDescent="0.2">
      <c r="A35">
        <v>8</v>
      </c>
      <c r="C35" s="4">
        <f t="shared" si="2"/>
        <v>280</v>
      </c>
      <c r="E35" s="4">
        <f t="shared" si="0"/>
        <v>280</v>
      </c>
      <c r="F35" s="9">
        <f t="shared" si="3"/>
        <v>0.9419754006469867</v>
      </c>
      <c r="G35" s="10">
        <f t="shared" si="1"/>
        <v>263.75311218115627</v>
      </c>
      <c r="H35" s="10">
        <f t="shared" si="4"/>
        <v>2806.2517091791406</v>
      </c>
    </row>
    <row r="36" spans="1:8" x14ac:dyDescent="0.2">
      <c r="A36">
        <v>9</v>
      </c>
      <c r="C36" s="4">
        <f t="shared" si="2"/>
        <v>280</v>
      </c>
      <c r="E36" s="4">
        <f t="shared" si="0"/>
        <v>280</v>
      </c>
      <c r="F36" s="9">
        <f t="shared" si="3"/>
        <v>0.93496317682083041</v>
      </c>
      <c r="G36" s="10">
        <f t="shared" si="1"/>
        <v>261.7896895098325</v>
      </c>
      <c r="H36" s="10">
        <f t="shared" si="4"/>
        <v>3068.041398688973</v>
      </c>
    </row>
    <row r="37" spans="1:8" x14ac:dyDescent="0.2">
      <c r="A37">
        <v>10</v>
      </c>
      <c r="C37" s="4">
        <f t="shared" si="2"/>
        <v>280</v>
      </c>
      <c r="E37" s="4">
        <f t="shared" si="0"/>
        <v>280</v>
      </c>
      <c r="F37" s="9">
        <f t="shared" si="3"/>
        <v>0.92800315317204007</v>
      </c>
      <c r="G37" s="10">
        <f t="shared" si="1"/>
        <v>259.84088288817122</v>
      </c>
      <c r="H37" s="10">
        <f t="shared" si="4"/>
        <v>3327.8822815771441</v>
      </c>
    </row>
    <row r="38" spans="1:8" x14ac:dyDescent="0.2">
      <c r="A38">
        <v>11</v>
      </c>
      <c r="C38" s="4">
        <f t="shared" si="2"/>
        <v>280</v>
      </c>
      <c r="E38" s="4">
        <f t="shared" si="0"/>
        <v>280</v>
      </c>
      <c r="F38" s="9">
        <f t="shared" si="3"/>
        <v>0.92109494111368739</v>
      </c>
      <c r="G38" s="10">
        <f t="shared" si="1"/>
        <v>257.90658351183248</v>
      </c>
      <c r="H38" s="10">
        <f t="shared" si="4"/>
        <v>3585.7888650889768</v>
      </c>
    </row>
    <row r="39" spans="1:8" x14ac:dyDescent="0.2">
      <c r="A39">
        <v>12</v>
      </c>
      <c r="C39" s="4">
        <f t="shared" si="2"/>
        <v>280</v>
      </c>
      <c r="E39" s="4">
        <f t="shared" si="0"/>
        <v>280</v>
      </c>
      <c r="F39" s="9">
        <f t="shared" si="3"/>
        <v>0.9142381549515507</v>
      </c>
      <c r="G39" s="10">
        <f t="shared" si="1"/>
        <v>255.98668338643421</v>
      </c>
      <c r="H39" s="10">
        <f t="shared" si="4"/>
        <v>3841.7755484754111</v>
      </c>
    </row>
    <row r="40" spans="1:8" x14ac:dyDescent="0.2">
      <c r="A40">
        <v>13</v>
      </c>
      <c r="C40" s="4">
        <f t="shared" si="2"/>
        <v>280</v>
      </c>
      <c r="E40" s="4">
        <f t="shared" si="0"/>
        <v>280</v>
      </c>
      <c r="F40" s="9">
        <f t="shared" si="3"/>
        <v>0.90743241186258128</v>
      </c>
      <c r="G40" s="10">
        <f t="shared" si="1"/>
        <v>254.08107532152275</v>
      </c>
      <c r="H40" s="10">
        <f t="shared" si="4"/>
        <v>4095.8566237969339</v>
      </c>
    </row>
    <row r="41" spans="1:8" x14ac:dyDescent="0.2">
      <c r="A41">
        <v>14</v>
      </c>
      <c r="C41" s="4">
        <f t="shared" si="2"/>
        <v>280</v>
      </c>
      <c r="E41" s="4">
        <f t="shared" si="0"/>
        <v>280</v>
      </c>
      <c r="F41" s="9">
        <f t="shared" si="3"/>
        <v>0.90067733187352972</v>
      </c>
      <c r="G41" s="10">
        <f t="shared" si="1"/>
        <v>252.18965292458833</v>
      </c>
      <c r="H41" s="10">
        <f t="shared" si="4"/>
        <v>4348.0462767215222</v>
      </c>
    </row>
    <row r="42" spans="1:8" x14ac:dyDescent="0.2">
      <c r="A42">
        <v>15</v>
      </c>
      <c r="C42" s="4">
        <f t="shared" si="2"/>
        <v>280</v>
      </c>
      <c r="E42" s="4">
        <f t="shared" si="0"/>
        <v>280</v>
      </c>
      <c r="F42" s="9">
        <f t="shared" si="3"/>
        <v>0.89397253783973163</v>
      </c>
      <c r="G42" s="10">
        <f t="shared" si="1"/>
        <v>250.31231059512487</v>
      </c>
      <c r="H42" s="10">
        <f t="shared" si="4"/>
        <v>4598.3585873166467</v>
      </c>
    </row>
    <row r="43" spans="1:8" x14ac:dyDescent="0.2">
      <c r="A43">
        <v>16</v>
      </c>
      <c r="C43" s="4">
        <f t="shared" si="2"/>
        <v>280</v>
      </c>
      <c r="E43" s="4">
        <f t="shared" si="0"/>
        <v>280</v>
      </c>
      <c r="F43" s="9">
        <f t="shared" si="3"/>
        <v>0.88731765542405117</v>
      </c>
      <c r="G43" s="10">
        <f t="shared" si="1"/>
        <v>248.44894351873432</v>
      </c>
      <c r="H43" s="10">
        <f t="shared" si="4"/>
        <v>4846.8075308353809</v>
      </c>
    </row>
    <row r="44" spans="1:8" x14ac:dyDescent="0.2">
      <c r="A44">
        <v>17</v>
      </c>
      <c r="C44" s="4">
        <f t="shared" si="2"/>
        <v>280</v>
      </c>
      <c r="E44" s="4">
        <f t="shared" si="0"/>
        <v>280</v>
      </c>
      <c r="F44" s="9">
        <f t="shared" si="3"/>
        <v>0.8807123130759813</v>
      </c>
      <c r="G44" s="10">
        <f t="shared" si="1"/>
        <v>246.59944766127475</v>
      </c>
      <c r="H44" s="10">
        <f t="shared" si="4"/>
        <v>5093.4069784966559</v>
      </c>
    </row>
    <row r="45" spans="1:8" x14ac:dyDescent="0.2">
      <c r="A45">
        <v>18</v>
      </c>
      <c r="C45" s="4">
        <f t="shared" si="2"/>
        <v>280</v>
      </c>
      <c r="E45" s="4">
        <f t="shared" si="0"/>
        <v>280</v>
      </c>
      <c r="F45" s="9">
        <f t="shared" si="3"/>
        <v>0.87415614201089953</v>
      </c>
      <c r="G45" s="10">
        <f t="shared" si="1"/>
        <v>244.76371976305188</v>
      </c>
      <c r="H45" s="10">
        <f t="shared" si="4"/>
        <v>5338.1706982597079</v>
      </c>
    </row>
    <row r="46" spans="1:8" x14ac:dyDescent="0.2">
      <c r="A46">
        <v>19</v>
      </c>
      <c r="C46" s="4">
        <f t="shared" si="2"/>
        <v>280</v>
      </c>
      <c r="E46" s="4">
        <f t="shared" si="0"/>
        <v>280</v>
      </c>
      <c r="F46" s="9">
        <f t="shared" si="3"/>
        <v>0.86764877618947833</v>
      </c>
      <c r="G46" s="10">
        <f t="shared" si="1"/>
        <v>242.94165733305394</v>
      </c>
      <c r="H46" s="10">
        <f t="shared" si="4"/>
        <v>5581.1123555927616</v>
      </c>
    </row>
    <row r="47" spans="1:8" x14ac:dyDescent="0.2">
      <c r="A47">
        <v>20</v>
      </c>
      <c r="C47" s="4">
        <f t="shared" si="2"/>
        <v>280</v>
      </c>
      <c r="E47" s="4">
        <f t="shared" si="0"/>
        <v>280</v>
      </c>
      <c r="F47" s="9">
        <f t="shared" si="3"/>
        <v>0.86118985229724887</v>
      </c>
      <c r="G47" s="10">
        <f t="shared" si="1"/>
        <v>241.13315864322968</v>
      </c>
      <c r="H47" s="10">
        <f t="shared" si="4"/>
        <v>5822.2455142359913</v>
      </c>
    </row>
    <row r="48" spans="1:8" x14ac:dyDescent="0.2">
      <c r="A48">
        <v>21</v>
      </c>
      <c r="C48" s="4">
        <f t="shared" si="2"/>
        <v>280</v>
      </c>
      <c r="E48" s="4">
        <f t="shared" si="0"/>
        <v>280</v>
      </c>
      <c r="F48" s="9">
        <f t="shared" si="3"/>
        <v>0.85477900972431642</v>
      </c>
      <c r="G48" s="10">
        <f t="shared" si="1"/>
        <v>239.33812272280861</v>
      </c>
      <c r="H48" s="10">
        <f t="shared" si="4"/>
        <v>6061.5836369587996</v>
      </c>
    </row>
    <row r="49" spans="1:8" x14ac:dyDescent="0.2">
      <c r="A49">
        <v>22</v>
      </c>
      <c r="C49" s="4">
        <f t="shared" si="2"/>
        <v>280</v>
      </c>
      <c r="E49" s="4">
        <f t="shared" si="0"/>
        <v>280</v>
      </c>
      <c r="F49" s="9">
        <f t="shared" si="3"/>
        <v>0.84841589054522715</v>
      </c>
      <c r="G49" s="10">
        <f t="shared" si="1"/>
        <v>237.55644935266361</v>
      </c>
      <c r="H49" s="10">
        <f t="shared" si="4"/>
        <v>6299.1400863114632</v>
      </c>
    </row>
    <row r="50" spans="1:8" x14ac:dyDescent="0.2">
      <c r="A50">
        <v>23</v>
      </c>
      <c r="C50" s="4">
        <f t="shared" si="2"/>
        <v>280</v>
      </c>
      <c r="E50" s="4">
        <f t="shared" si="0"/>
        <v>280</v>
      </c>
      <c r="F50" s="9">
        <f t="shared" si="3"/>
        <v>0.84210013949898466</v>
      </c>
      <c r="G50" s="10">
        <f t="shared" si="1"/>
        <v>235.78803905971571</v>
      </c>
      <c r="H50" s="10">
        <f t="shared" si="4"/>
        <v>6534.9281253711788</v>
      </c>
    </row>
    <row r="51" spans="1:8" x14ac:dyDescent="0.2">
      <c r="A51">
        <v>24</v>
      </c>
      <c r="C51" s="4">
        <f t="shared" si="2"/>
        <v>280</v>
      </c>
      <c r="E51" s="4">
        <f t="shared" si="0"/>
        <v>280</v>
      </c>
      <c r="F51" s="9">
        <f t="shared" si="3"/>
        <v>0.83583140396921551</v>
      </c>
      <c r="G51" s="10">
        <f t="shared" si="1"/>
        <v>234.03279311138036</v>
      </c>
      <c r="H51" s="10">
        <f t="shared" si="4"/>
        <v>6768.9609184825595</v>
      </c>
    </row>
    <row r="52" spans="1:8" x14ac:dyDescent="0.2">
      <c r="A52">
        <v>25</v>
      </c>
      <c r="C52" s="4">
        <f t="shared" si="2"/>
        <v>280</v>
      </c>
      <c r="E52" s="4">
        <f t="shared" si="0"/>
        <v>280</v>
      </c>
      <c r="F52" s="9">
        <f t="shared" si="3"/>
        <v>0.82960933396448189</v>
      </c>
      <c r="G52" s="10">
        <f t="shared" si="1"/>
        <v>232.29061351005492</v>
      </c>
      <c r="H52" s="10">
        <f t="shared" si="4"/>
        <v>7001.2515319926142</v>
      </c>
    </row>
    <row r="53" spans="1:8" x14ac:dyDescent="0.2">
      <c r="A53">
        <v>26</v>
      </c>
      <c r="C53" s="4">
        <f t="shared" si="2"/>
        <v>280</v>
      </c>
      <c r="E53" s="4">
        <f t="shared" si="0"/>
        <v>280</v>
      </c>
      <c r="F53" s="9">
        <f t="shared" si="3"/>
        <v>0.82343358209874129</v>
      </c>
      <c r="G53" s="10">
        <f t="shared" si="1"/>
        <v>230.56140298764757</v>
      </c>
      <c r="H53" s="10">
        <f t="shared" si="4"/>
        <v>7231.8129349802621</v>
      </c>
    </row>
    <row r="54" spans="1:8" x14ac:dyDescent="0.2">
      <c r="A54">
        <v>27</v>
      </c>
      <c r="C54" s="4">
        <f t="shared" si="2"/>
        <v>280</v>
      </c>
      <c r="E54" s="4">
        <f t="shared" si="0"/>
        <v>280</v>
      </c>
      <c r="F54" s="9">
        <f t="shared" si="3"/>
        <v>0.81730380357195165</v>
      </c>
      <c r="G54" s="10">
        <f t="shared" si="1"/>
        <v>228.84506500014646</v>
      </c>
      <c r="H54" s="10">
        <f t="shared" si="4"/>
        <v>7460.6579999804089</v>
      </c>
    </row>
    <row r="55" spans="1:8" x14ac:dyDescent="0.2">
      <c r="A55">
        <v>28</v>
      </c>
      <c r="C55" s="4">
        <f t="shared" si="2"/>
        <v>280</v>
      </c>
      <c r="E55" s="4">
        <f t="shared" si="0"/>
        <v>280</v>
      </c>
      <c r="F55" s="9">
        <f t="shared" si="3"/>
        <v>0.81121965615082048</v>
      </c>
      <c r="G55" s="10">
        <f t="shared" si="1"/>
        <v>227.14150372222974</v>
      </c>
      <c r="H55" s="10">
        <f t="shared" si="4"/>
        <v>7687.7995037026385</v>
      </c>
    </row>
    <row r="56" spans="1:8" x14ac:dyDescent="0.2">
      <c r="A56">
        <v>29</v>
      </c>
      <c r="C56" s="4">
        <f t="shared" si="2"/>
        <v>280</v>
      </c>
      <c r="E56" s="4">
        <f t="shared" si="0"/>
        <v>280</v>
      </c>
      <c r="F56" s="9">
        <f t="shared" si="3"/>
        <v>0.80518080014969773</v>
      </c>
      <c r="G56" s="10">
        <f t="shared" si="1"/>
        <v>225.45062404191538</v>
      </c>
      <c r="H56" s="10">
        <f t="shared" si="4"/>
        <v>7913.2501277445535</v>
      </c>
    </row>
    <row r="57" spans="1:8" x14ac:dyDescent="0.2">
      <c r="A57">
        <v>30</v>
      </c>
      <c r="C57" s="4">
        <f t="shared" si="2"/>
        <v>280</v>
      </c>
      <c r="E57" s="4">
        <f t="shared" si="0"/>
        <v>280</v>
      </c>
      <c r="F57" s="9">
        <f t="shared" si="3"/>
        <v>0.79918689841161061</v>
      </c>
      <c r="G57" s="10">
        <f t="shared" si="1"/>
        <v>223.77233155525096</v>
      </c>
      <c r="H57" s="10">
        <f t="shared" si="4"/>
        <v>8137.0224592998047</v>
      </c>
    </row>
    <row r="58" spans="1:8" x14ac:dyDescent="0.2">
      <c r="A58">
        <v>31</v>
      </c>
      <c r="C58" s="4">
        <f t="shared" si="2"/>
        <v>280</v>
      </c>
      <c r="E58" s="4">
        <f t="shared" si="0"/>
        <v>280</v>
      </c>
      <c r="F58" s="9">
        <f t="shared" si="3"/>
        <v>0.79323761628943978</v>
      </c>
      <c r="G58" s="10">
        <f t="shared" si="1"/>
        <v>222.10653256104314</v>
      </c>
      <c r="H58" s="10">
        <f t="shared" si="4"/>
        <v>8359.1289918608472</v>
      </c>
    </row>
    <row r="59" spans="1:8" x14ac:dyDescent="0.2">
      <c r="A59">
        <v>32</v>
      </c>
      <c r="C59" s="4">
        <f t="shared" si="2"/>
        <v>280</v>
      </c>
      <c r="E59" s="4">
        <f t="shared" si="0"/>
        <v>280</v>
      </c>
      <c r="F59" s="9">
        <f t="shared" si="3"/>
        <v>0.7873326216272355</v>
      </c>
      <c r="G59" s="10">
        <f t="shared" si="1"/>
        <v>220.45313405562595</v>
      </c>
      <c r="H59" s="10">
        <f t="shared" si="4"/>
        <v>8579.5821259164732</v>
      </c>
    </row>
    <row r="60" spans="1:8" x14ac:dyDescent="0.2">
      <c r="A60">
        <v>33</v>
      </c>
      <c r="C60" s="4">
        <f t="shared" si="2"/>
        <v>280</v>
      </c>
      <c r="E60" s="4">
        <f t="shared" si="0"/>
        <v>280</v>
      </c>
      <c r="F60" s="9">
        <f t="shared" si="3"/>
        <v>0.78147158474167289</v>
      </c>
      <c r="G60" s="10">
        <f t="shared" si="1"/>
        <v>218.8120437276684</v>
      </c>
      <c r="H60" s="10">
        <f t="shared" si="4"/>
        <v>8798.3941696441416</v>
      </c>
    </row>
    <row r="61" spans="1:8" x14ac:dyDescent="0.2">
      <c r="A61">
        <v>34</v>
      </c>
      <c r="C61" s="4">
        <f t="shared" si="2"/>
        <v>280</v>
      </c>
      <c r="E61" s="4">
        <f t="shared" si="0"/>
        <v>280</v>
      </c>
      <c r="F61" s="9">
        <f t="shared" si="3"/>
        <v>0.77565417840364548</v>
      </c>
      <c r="G61" s="10">
        <f t="shared" si="1"/>
        <v>217.18316995302072</v>
      </c>
      <c r="H61" s="10">
        <f t="shared" si="4"/>
        <v>9015.5773395971628</v>
      </c>
    </row>
    <row r="62" spans="1:8" x14ac:dyDescent="0.2">
      <c r="A62">
        <v>35</v>
      </c>
      <c r="C62" s="4">
        <f t="shared" si="2"/>
        <v>280</v>
      </c>
      <c r="E62" s="4">
        <f t="shared" si="0"/>
        <v>280</v>
      </c>
      <c r="F62" s="9">
        <f t="shared" si="3"/>
        <v>0.76988007781999546</v>
      </c>
      <c r="G62" s="10">
        <f t="shared" si="1"/>
        <v>215.56642178959873</v>
      </c>
      <c r="H62" s="10">
        <f t="shared" si="4"/>
        <v>9231.143761386762</v>
      </c>
    </row>
    <row r="63" spans="1:8" x14ac:dyDescent="0.2">
      <c r="A63">
        <v>36</v>
      </c>
      <c r="C63" s="4">
        <f>D6</f>
        <v>20000</v>
      </c>
      <c r="D63" s="2">
        <f>D9*D6</f>
        <v>1200</v>
      </c>
      <c r="E63" s="4">
        <f>SUM(C63:D63)</f>
        <v>21200</v>
      </c>
      <c r="F63" s="9">
        <f>F62/(1+$D$7/12)</f>
        <v>0.76414896061538007</v>
      </c>
      <c r="G63" s="10">
        <f>E63*F63</f>
        <v>16199.957965046058</v>
      </c>
      <c r="H63" s="10">
        <f>H62+G63</f>
        <v>25431.101726432818</v>
      </c>
    </row>
    <row r="66" spans="1:8" x14ac:dyDescent="0.2">
      <c r="D66" s="4"/>
      <c r="E66" s="4"/>
    </row>
    <row r="67" spans="1:8" x14ac:dyDescent="0.2">
      <c r="D67" s="4"/>
      <c r="E67" s="4"/>
    </row>
    <row r="68" spans="1:8" x14ac:dyDescent="0.2">
      <c r="A68" s="8"/>
      <c r="B68" s="8"/>
      <c r="C68" s="8"/>
      <c r="D68" s="8"/>
      <c r="E68" s="8"/>
      <c r="F68" s="8"/>
      <c r="G68" s="8"/>
      <c r="H68" s="8"/>
    </row>
    <row r="69" spans="1:8" x14ac:dyDescent="0.2">
      <c r="A69" s="14"/>
      <c r="B69" s="12"/>
      <c r="C69" s="12"/>
      <c r="D69" s="12"/>
      <c r="E69" s="12"/>
      <c r="F69" s="12"/>
      <c r="G69" s="12"/>
      <c r="H69" s="12"/>
    </row>
    <row r="70" spans="1:8" x14ac:dyDescent="0.2">
      <c r="A70" s="7"/>
    </row>
    <row r="71" spans="1:8" x14ac:dyDescent="0.2">
      <c r="C71" s="4"/>
      <c r="E71" s="4"/>
      <c r="F71" s="9"/>
      <c r="G71" s="10"/>
      <c r="H71" s="10"/>
    </row>
    <row r="72" spans="1:8" x14ac:dyDescent="0.2">
      <c r="C72" s="4"/>
      <c r="E72" s="4"/>
      <c r="F72" s="9"/>
      <c r="G72" s="10"/>
      <c r="H72" s="10"/>
    </row>
    <row r="73" spans="1:8" x14ac:dyDescent="0.2">
      <c r="C73" s="4"/>
      <c r="E73" s="4"/>
      <c r="F73" s="9"/>
      <c r="G73" s="10"/>
      <c r="H73" s="10"/>
    </row>
    <row r="74" spans="1:8" x14ac:dyDescent="0.2">
      <c r="C74" s="4"/>
      <c r="E74" s="4"/>
      <c r="F74" s="9"/>
      <c r="G74" s="10"/>
      <c r="H74" s="10"/>
    </row>
    <row r="75" spans="1:8" x14ac:dyDescent="0.2">
      <c r="C75" s="4"/>
      <c r="E75" s="4"/>
      <c r="F75" s="9"/>
      <c r="G75" s="10"/>
      <c r="H75" s="10"/>
    </row>
    <row r="76" spans="1:8" x14ac:dyDescent="0.2">
      <c r="C76" s="4"/>
      <c r="E76" s="4"/>
      <c r="F76" s="9"/>
      <c r="G76" s="10"/>
      <c r="H76" s="10"/>
    </row>
    <row r="77" spans="1:8" x14ac:dyDescent="0.2">
      <c r="C77" s="4"/>
      <c r="E77" s="4"/>
      <c r="F77" s="9"/>
      <c r="G77" s="10"/>
      <c r="H77" s="10"/>
    </row>
    <row r="78" spans="1:8" x14ac:dyDescent="0.2">
      <c r="C78" s="4"/>
      <c r="E78" s="4"/>
      <c r="F78" s="9"/>
      <c r="G78" s="10"/>
      <c r="H78" s="10"/>
    </row>
    <row r="79" spans="1:8" x14ac:dyDescent="0.2">
      <c r="C79" s="4"/>
      <c r="E79" s="4"/>
      <c r="F79" s="9"/>
      <c r="G79" s="10"/>
      <c r="H79" s="10"/>
    </row>
    <row r="80" spans="1:8" x14ac:dyDescent="0.2">
      <c r="C80" s="4"/>
      <c r="E80" s="4"/>
      <c r="F80" s="9"/>
      <c r="G80" s="10"/>
      <c r="H80" s="10"/>
    </row>
    <row r="81" spans="3:8" x14ac:dyDescent="0.2">
      <c r="C81" s="4"/>
      <c r="E81" s="4"/>
      <c r="F81" s="9"/>
      <c r="G81" s="10"/>
      <c r="H81" s="10"/>
    </row>
    <row r="82" spans="3:8" x14ac:dyDescent="0.2">
      <c r="C82" s="4"/>
      <c r="E82" s="4"/>
      <c r="F82" s="9"/>
      <c r="G82" s="10"/>
      <c r="H82" s="10"/>
    </row>
    <row r="83" spans="3:8" x14ac:dyDescent="0.2">
      <c r="C83" s="4"/>
      <c r="E83" s="4"/>
      <c r="F83" s="9"/>
      <c r="G83" s="10"/>
      <c r="H83" s="10"/>
    </row>
    <row r="84" spans="3:8" x14ac:dyDescent="0.2">
      <c r="C84" s="4"/>
      <c r="E84" s="4"/>
      <c r="F84" s="9"/>
      <c r="G84" s="10"/>
      <c r="H84" s="10"/>
    </row>
    <row r="85" spans="3:8" x14ac:dyDescent="0.2">
      <c r="C85" s="4"/>
      <c r="E85" s="4"/>
      <c r="F85" s="9"/>
      <c r="G85" s="10"/>
      <c r="H85" s="10"/>
    </row>
    <row r="86" spans="3:8" x14ac:dyDescent="0.2">
      <c r="C86" s="4"/>
      <c r="E86" s="4"/>
      <c r="F86" s="9"/>
      <c r="G86" s="10"/>
      <c r="H86" s="10"/>
    </row>
    <row r="87" spans="3:8" x14ac:dyDescent="0.2">
      <c r="C87" s="4"/>
      <c r="E87" s="4"/>
      <c r="F87" s="9"/>
      <c r="G87" s="10"/>
      <c r="H87" s="10"/>
    </row>
    <row r="88" spans="3:8" x14ac:dyDescent="0.2">
      <c r="C88" s="4"/>
      <c r="E88" s="4"/>
      <c r="F88" s="9"/>
      <c r="G88" s="10"/>
      <c r="H88" s="10"/>
    </row>
    <row r="89" spans="3:8" x14ac:dyDescent="0.2">
      <c r="C89" s="4"/>
      <c r="E89" s="4"/>
      <c r="F89" s="9"/>
      <c r="G89" s="10"/>
      <c r="H89" s="10"/>
    </row>
    <row r="90" spans="3:8" x14ac:dyDescent="0.2">
      <c r="C90" s="4"/>
      <c r="E90" s="4"/>
      <c r="F90" s="9"/>
      <c r="G90" s="10"/>
      <c r="H90" s="10"/>
    </row>
    <row r="91" spans="3:8" x14ac:dyDescent="0.2">
      <c r="C91" s="4"/>
      <c r="E91" s="4"/>
      <c r="F91" s="9"/>
      <c r="G91" s="10"/>
      <c r="H91" s="10"/>
    </row>
    <row r="92" spans="3:8" x14ac:dyDescent="0.2">
      <c r="C92" s="4"/>
      <c r="E92" s="4"/>
      <c r="F92" s="9"/>
      <c r="G92" s="10"/>
      <c r="H92" s="10"/>
    </row>
    <row r="93" spans="3:8" x14ac:dyDescent="0.2">
      <c r="C93" s="4"/>
      <c r="E93" s="4"/>
      <c r="F93" s="9"/>
      <c r="G93" s="10"/>
      <c r="H93" s="10"/>
    </row>
    <row r="94" spans="3:8" x14ac:dyDescent="0.2">
      <c r="C94" s="4"/>
      <c r="E94" s="4"/>
      <c r="F94" s="9"/>
      <c r="G94" s="10"/>
      <c r="H94" s="10"/>
    </row>
    <row r="95" spans="3:8" x14ac:dyDescent="0.2">
      <c r="C95" s="4"/>
      <c r="E95" s="4"/>
      <c r="F95" s="9"/>
      <c r="G95" s="10"/>
      <c r="H95" s="10"/>
    </row>
    <row r="96" spans="3:8" x14ac:dyDescent="0.2">
      <c r="C96" s="4"/>
      <c r="E96" s="4"/>
      <c r="F96" s="9"/>
      <c r="G96" s="10"/>
      <c r="H96" s="10"/>
    </row>
    <row r="97" spans="3:8" x14ac:dyDescent="0.2">
      <c r="C97" s="4"/>
      <c r="E97" s="4"/>
      <c r="F97" s="9"/>
      <c r="G97" s="10"/>
      <c r="H97" s="10"/>
    </row>
    <row r="98" spans="3:8" x14ac:dyDescent="0.2">
      <c r="C98" s="4"/>
      <c r="E98" s="4"/>
      <c r="F98" s="9"/>
      <c r="G98" s="10"/>
      <c r="H98" s="10"/>
    </row>
    <row r="99" spans="3:8" x14ac:dyDescent="0.2">
      <c r="C99" s="4"/>
      <c r="E99" s="4"/>
      <c r="F99" s="9"/>
      <c r="G99" s="10"/>
      <c r="H99" s="10"/>
    </row>
    <row r="100" spans="3:8" x14ac:dyDescent="0.2">
      <c r="C100" s="4"/>
      <c r="E100" s="4"/>
      <c r="F100" s="9"/>
      <c r="G100" s="10"/>
      <c r="H100" s="10"/>
    </row>
    <row r="101" spans="3:8" x14ac:dyDescent="0.2">
      <c r="C101" s="4"/>
      <c r="E101" s="4"/>
      <c r="F101" s="9"/>
      <c r="G101" s="10"/>
      <c r="H101" s="10"/>
    </row>
    <row r="102" spans="3:8" x14ac:dyDescent="0.2">
      <c r="C102" s="4"/>
      <c r="E102" s="4"/>
      <c r="F102" s="9"/>
      <c r="G102" s="10"/>
      <c r="H102" s="10"/>
    </row>
    <row r="103" spans="3:8" x14ac:dyDescent="0.2">
      <c r="C103" s="4"/>
      <c r="E103" s="4"/>
      <c r="F103" s="9"/>
      <c r="G103" s="10"/>
      <c r="H103" s="10"/>
    </row>
    <row r="104" spans="3:8" x14ac:dyDescent="0.2">
      <c r="C104" s="4"/>
      <c r="E104" s="4"/>
      <c r="F104" s="9"/>
      <c r="G104" s="10"/>
      <c r="H104" s="10"/>
    </row>
    <row r="105" spans="3:8" x14ac:dyDescent="0.2">
      <c r="C105" s="4"/>
      <c r="E105" s="4"/>
      <c r="F105" s="9"/>
      <c r="G105" s="10"/>
      <c r="H105" s="10"/>
    </row>
    <row r="106" spans="3:8" x14ac:dyDescent="0.2">
      <c r="C106" s="4"/>
      <c r="E106" s="4"/>
      <c r="F106" s="9"/>
      <c r="G106" s="10"/>
      <c r="H106" s="10"/>
    </row>
    <row r="107" spans="3:8" x14ac:dyDescent="0.2">
      <c r="C107" s="4"/>
      <c r="D107" s="2"/>
      <c r="E107" s="4"/>
      <c r="F107" s="9"/>
      <c r="G107" s="10"/>
      <c r="H107" s="10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Total_Lease</vt:lpstr>
      <vt:lpstr>Total_Purchase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Roman Roschin</cp:lastModifiedBy>
  <dcterms:created xsi:type="dcterms:W3CDTF">2015-10-29T12:18:49Z</dcterms:created>
  <dcterms:modified xsi:type="dcterms:W3CDTF">2015-10-29T13:02:11Z</dcterms:modified>
</cp:coreProperties>
</file>