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c52da4867b131f/Desktop/Diksha Assignments/"/>
    </mc:Choice>
  </mc:AlternateContent>
  <xr:revisionPtr revIDLastSave="0" documentId="13_ncr:1_{67FDFF86-88AB-40EB-B634-4C3247691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F3" i="3"/>
  <c r="F4" i="3"/>
  <c r="F5" i="3"/>
  <c r="F2" i="3"/>
  <c r="D10" i="3"/>
  <c r="D11" i="3"/>
  <c r="D9" i="3"/>
  <c r="C10" i="3"/>
  <c r="C11" i="3"/>
  <c r="C9" i="3"/>
  <c r="B10" i="3"/>
  <c r="B11" i="3"/>
  <c r="B9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H52" i="1" a="1"/>
  <c r="H52" i="1"/>
  <c r="H49" i="1"/>
  <c r="H48" i="1"/>
  <c r="H47" i="1"/>
  <c r="H44" i="1"/>
  <c r="H45" i="1"/>
  <c r="H43" i="1"/>
  <c r="H42" i="1"/>
  <c r="H36" i="1"/>
  <c r="H37" i="1"/>
  <c r="H39" i="1"/>
  <c r="H38" i="1"/>
  <c r="H33" i="1"/>
  <c r="H32" i="1"/>
  <c r="H31" i="1"/>
  <c r="H30" i="1"/>
  <c r="H2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<sst xmlns="http://schemas.openxmlformats.org/spreadsheetml/2006/main" count="842" uniqueCount="86">
  <si>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</si>
  <si>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</si>
  <si>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</si>
  <si>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</si>
  <si>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</si>
  <si>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</si>
  <si>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</si>
  <si>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</si>
  <si>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</si>
  <si>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</si>
  <si>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</si>
  <si>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</si>
  <si>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</si>
  <si>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</si>
  <si>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</si>
  <si>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</si>
  <si>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</si>
  <si>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</si>
  <si>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</si>
  <si>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</si>
  <si>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</si>
  <si>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</si>
  <si>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</si>
  <si>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</si>
  <si>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</si>
  <si>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</si>
  <si>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</si>
  <si>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</si>
  <si>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</si>
  <si>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</si>
  <si>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</si>
  <si>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</si>
  <si>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</si>
  <si>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</si>
  <si>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</si>
  <si>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</si>
  <si>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</si>
  <si>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</si>
  <si>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</si>
  <si>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</si>
  <si>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</si>
  <si>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</si>
  <si>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</si>
  <si>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</si>
  <si>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</si>
  <si>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</si>
  <si>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</si>
  <si>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</si>
  <si>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</si>
  <si>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</si>
  <si>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</si>
  <si>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</si>
  <si>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</si>
  <si>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</si>
  <si>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</si>
  <si>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</si>
  <si>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</si>
  <si>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</si>
  <si>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</si>
  <si>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</si>
  <si>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</si>
  <si>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</si>
  <si>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</si>
  <si>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</si>
  <si>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</si>
  <si>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</si>
  <si>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</si>
  <si>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</si>
  <si>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</si>
  <si>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</si>
  <si>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</si>
  <si>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</si>
  <si>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</si>
  <si>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Truck 3</t>
  </si>
  <si>
    <t xml:space="preserve"> no. of items less than 20</t>
  </si>
  <si>
    <t>Refrigerator</t>
  </si>
  <si>
    <t>Washing Machine</t>
  </si>
  <si>
    <t>truck</t>
  </si>
  <si>
    <t xml:space="preserve"> microvawe orders in Boston</t>
  </si>
  <si>
    <t>Peter White journeys with truck 1</t>
  </si>
  <si>
    <t>orders in Boston after 2/3/2013</t>
  </si>
  <si>
    <t>orders between 2/3/2013 and 2/6/2013</t>
  </si>
  <si>
    <t>microwaves transported to NY</t>
  </si>
  <si>
    <t>items transported to Pittsburgh by truck 1</t>
  </si>
  <si>
    <t>items ordered between 2/3/2013 and 2/6/2013</t>
  </si>
  <si>
    <t>items transported to NY, Baltimore and 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</si>
</sst>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8" fillId="0" borderId="1" xfId="2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C35" sqref="C35"/>
    </sheetView>
  </sheetViews>
  <sheetFormatPr defaultRowHeight="14.4" x14ac:dyDescent="0.3"/>
  <cols>
    <col min="2" max="2" width="11.6640625" style="17" customWidth="1"/>
    <col min="3" max="3" width="17.44140625" customWidth="1"/>
    <col min="4" max="4" width="17.5546875" customWidth="1"/>
    <col min="5" max="5" width="58.109375" bestFit="1" customWidth="1"/>
    <col min="6" max="6" width="48.33203125" bestFit="1" customWidth="1"/>
    <col min="7" max="7" width="13.33203125" customWidth="1"/>
    <col min="8" max="8" width="37.5546875" bestFit="1" customWidth="1"/>
  </cols>
  <sheetData>
    <row r="1" spans="1:7" x14ac:dyDescent="0.3">
      <c r="A1" s="4" t="s">
        <v>25</v>
      </c>
      <c r="B1" s="15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6">
        <v>41306</v>
      </c>
      <c r="C2" s="1" t="s">
        <v>13</v>
      </c>
      <c r="D2" s="1" t="s">
        <v>8</v>
      </c>
      <c r="E2" s="18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6">
        <v>41306</v>
      </c>
      <c r="C3" s="1" t="s">
        <v>14</v>
      </c>
      <c r="D3" s="1" t="s">
        <v>9</v>
      </c>
      <c r="E3" s="18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6">
        <v>41307</v>
      </c>
      <c r="C4" s="1" t="s">
        <v>15</v>
      </c>
      <c r="D4" s="1" t="s">
        <v>9</v>
      </c>
      <c r="E4" s="18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6">
        <v>41308</v>
      </c>
      <c r="C5" s="1" t="s">
        <v>14</v>
      </c>
      <c r="D5" s="1" t="s">
        <v>8</v>
      </c>
      <c r="E5" s="18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6">
        <v>41308</v>
      </c>
      <c r="C6" s="1" t="s">
        <v>16</v>
      </c>
      <c r="D6" s="1" t="s">
        <v>10</v>
      </c>
      <c r="E6" s="18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6">
        <v>41308</v>
      </c>
      <c r="C7" s="1" t="s">
        <v>15</v>
      </c>
      <c r="D7" s="1" t="s">
        <v>9</v>
      </c>
      <c r="E7" s="18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6">
        <v>41308</v>
      </c>
      <c r="C8" s="1" t="s">
        <v>13</v>
      </c>
      <c r="D8" s="1" t="s">
        <v>10</v>
      </c>
      <c r="E8" s="18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6">
        <v>41309</v>
      </c>
      <c r="C9" s="1" t="s">
        <v>15</v>
      </c>
      <c r="D9" s="1" t="s">
        <v>10</v>
      </c>
      <c r="E9" s="18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6">
        <v>41309</v>
      </c>
      <c r="C10" s="1" t="s">
        <v>14</v>
      </c>
      <c r="D10" s="1" t="s">
        <v>8</v>
      </c>
      <c r="E10" s="18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6">
        <v>41309</v>
      </c>
      <c r="C11" s="1" t="s">
        <v>16</v>
      </c>
      <c r="D11" s="1" t="s">
        <v>10</v>
      </c>
      <c r="E11" s="18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6">
        <v>41309</v>
      </c>
      <c r="C12" s="1" t="s">
        <v>0</v>
      </c>
      <c r="D12" s="1" t="s">
        <v>17</v>
      </c>
      <c r="E12" s="18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6">
        <v>41309</v>
      </c>
      <c r="C13" s="1" t="s">
        <v>13</v>
      </c>
      <c r="D13" s="1" t="s">
        <v>9</v>
      </c>
      <c r="E13" s="18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6">
        <v>41310</v>
      </c>
      <c r="C14" s="1" t="s">
        <v>13</v>
      </c>
      <c r="D14" s="1" t="s">
        <v>9</v>
      </c>
      <c r="E14" s="18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6">
        <v>41310</v>
      </c>
      <c r="C15" s="1" t="s">
        <v>15</v>
      </c>
      <c r="D15" s="1" t="s">
        <v>8</v>
      </c>
      <c r="E15" s="18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6">
        <v>41310</v>
      </c>
      <c r="C16" s="1" t="s">
        <v>16</v>
      </c>
      <c r="D16" s="1" t="s">
        <v>17</v>
      </c>
      <c r="E16" s="18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6">
        <v>41310</v>
      </c>
      <c r="C17" s="1" t="s">
        <v>14</v>
      </c>
      <c r="D17" s="1" t="s">
        <v>8</v>
      </c>
      <c r="E17" s="18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6">
        <v>41311</v>
      </c>
      <c r="C18" s="1" t="s">
        <v>13</v>
      </c>
      <c r="D18" s="1" t="s">
        <v>17</v>
      </c>
      <c r="E18" s="18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6">
        <v>41312</v>
      </c>
      <c r="C19" s="1" t="s">
        <v>13</v>
      </c>
      <c r="D19" s="1" t="s">
        <v>8</v>
      </c>
      <c r="E19" s="18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6">
        <v>41313</v>
      </c>
      <c r="C20" s="1" t="s">
        <v>16</v>
      </c>
      <c r="D20" s="1" t="s">
        <v>9</v>
      </c>
      <c r="E20" s="18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6">
        <v>41313</v>
      </c>
      <c r="C21" s="1" t="s">
        <v>14</v>
      </c>
      <c r="D21" s="1" t="s">
        <v>10</v>
      </c>
      <c r="E21" s="18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6">
        <v>41313</v>
      </c>
      <c r="C22" s="1" t="s">
        <v>15</v>
      </c>
      <c r="D22" s="1" t="s">
        <v>17</v>
      </c>
      <c r="E22" s="18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6">
        <v>41313</v>
      </c>
      <c r="C23" s="1" t="s">
        <v>14</v>
      </c>
      <c r="D23" s="1" t="s">
        <v>9</v>
      </c>
      <c r="E23" s="18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6">
        <v>41313</v>
      </c>
      <c r="C24" s="1" t="s">
        <v>13</v>
      </c>
      <c r="D24" s="1" t="s">
        <v>17</v>
      </c>
      <c r="E24" s="18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6">
        <v>41314</v>
      </c>
      <c r="C25" s="1" t="s">
        <v>16</v>
      </c>
      <c r="D25" s="1" t="s">
        <v>9</v>
      </c>
      <c r="E25" s="18">
        <v>34</v>
      </c>
      <c r="F25" s="1" t="s">
        <v>3</v>
      </c>
      <c r="G25" s="1" t="s">
        <v>21</v>
      </c>
    </row>
    <row r="27" spans="1:8" x14ac:dyDescent="0.3">
      <c r="E27" s="14" t="s">
        <v>71</v>
      </c>
      <c r="H27" s="19" t="s">
        <v>72</v>
      </c>
    </row>
    <row r="28" spans="1:8" x14ac:dyDescent="0.3">
      <c r="F28" s="2"/>
    </row>
    <row r="29" spans="1:8" ht="15.6" x14ac:dyDescent="0.3">
      <c r="E29" s="20" t="s">
        <v>31</v>
      </c>
      <c r="F29" s="21" t="s">
        <v>18</v>
      </c>
      <c r="G29" s="21"/>
      <c r="H29" s="23">
        <f>COUNTIF(E2:G25,F29)</f>
        <v>4</v>
      </c>
    </row>
    <row r="30" spans="1:8" ht="15.6" x14ac:dyDescent="0.3">
      <c r="E30" s="20" t="s">
        <v>32</v>
      </c>
      <c r="F30" s="21" t="s">
        <v>17</v>
      </c>
      <c r="G30" s="21"/>
      <c r="H30" s="23">
        <f>COUNTIF(D2:D25,F30)</f>
        <v>5</v>
      </c>
    </row>
    <row r="31" spans="1:8" ht="15.6" x14ac:dyDescent="0.3">
      <c r="E31" s="20" t="s">
        <v>33</v>
      </c>
      <c r="F31" s="21" t="s">
        <v>73</v>
      </c>
      <c r="G31" s="21"/>
      <c r="H31" s="23">
        <f>COUNTIF(F2:F25,F31)</f>
        <v>8</v>
      </c>
    </row>
    <row r="32" spans="1:8" ht="15.6" x14ac:dyDescent="0.3">
      <c r="E32" s="20" t="s">
        <v>34</v>
      </c>
      <c r="F32" s="21" t="s">
        <v>14</v>
      </c>
      <c r="G32" s="21"/>
      <c r="H32" s="23">
        <f>COUNTIF(C2:C25,F32)</f>
        <v>6</v>
      </c>
    </row>
    <row r="33" spans="5:8" ht="15.6" x14ac:dyDescent="0.3">
      <c r="E33" s="20" t="s">
        <v>26</v>
      </c>
      <c r="F33" s="21" t="s">
        <v>74</v>
      </c>
      <c r="G33" s="21"/>
      <c r="H33" s="23">
        <f>COUNTIF(E2:E25,"&lt;20")</f>
        <v>9</v>
      </c>
    </row>
    <row r="34" spans="5:8" ht="15.6" x14ac:dyDescent="0.3">
      <c r="E34" s="20"/>
      <c r="F34" s="21"/>
      <c r="G34" s="21"/>
      <c r="H34" s="23"/>
    </row>
    <row r="35" spans="5:8" ht="15.6" x14ac:dyDescent="0.3">
      <c r="E35" s="20"/>
      <c r="F35" s="22"/>
      <c r="G35" s="21"/>
      <c r="H35" s="23"/>
    </row>
    <row r="36" spans="5:8" ht="15.6" x14ac:dyDescent="0.3">
      <c r="E36" s="20" t="s">
        <v>23</v>
      </c>
      <c r="F36" s="21" t="s">
        <v>75</v>
      </c>
      <c r="G36" s="21"/>
      <c r="H36" s="23">
        <f>SUMIF(D2:D25,F36,E2:E25)</f>
        <v>105</v>
      </c>
    </row>
    <row r="37" spans="5:8" ht="15.6" x14ac:dyDescent="0.3">
      <c r="E37" s="20" t="s">
        <v>24</v>
      </c>
      <c r="F37" s="21" t="s">
        <v>76</v>
      </c>
      <c r="G37" s="21"/>
      <c r="H37" s="23">
        <f>SUMIF(D2:D25,F37,E2:E25)</f>
        <v>164</v>
      </c>
    </row>
    <row r="38" spans="5:8" ht="15.6" x14ac:dyDescent="0.3">
      <c r="E38" s="20" t="s">
        <v>30</v>
      </c>
      <c r="F38" s="21" t="s">
        <v>2</v>
      </c>
      <c r="G38" s="21"/>
      <c r="H38" s="23">
        <f>SUMIF(F2:F25,F38,E2:E25)</f>
        <v>156</v>
      </c>
    </row>
    <row r="39" spans="5:8" ht="15.6" x14ac:dyDescent="0.3">
      <c r="E39" s="20" t="s">
        <v>40</v>
      </c>
      <c r="F39" s="21" t="s">
        <v>77</v>
      </c>
      <c r="G39" s="21"/>
      <c r="H39" s="23">
        <f>SUMIF(F2:F25,"truck*",E2:E25)</f>
        <v>511</v>
      </c>
    </row>
    <row r="40" spans="5:8" ht="15.6" x14ac:dyDescent="0.3">
      <c r="E40" s="20"/>
      <c r="F40" s="21"/>
      <c r="G40" s="21"/>
      <c r="H40" s="23"/>
    </row>
    <row r="41" spans="5:8" ht="15.6" x14ac:dyDescent="0.3">
      <c r="E41" s="20"/>
      <c r="F41" s="22"/>
      <c r="G41" s="21"/>
      <c r="H41" s="23"/>
    </row>
    <row r="42" spans="5:8" ht="15.6" x14ac:dyDescent="0.3">
      <c r="E42" s="20" t="s">
        <v>35</v>
      </c>
      <c r="F42" s="21" t="s">
        <v>78</v>
      </c>
      <c r="G42" s="21"/>
      <c r="H42" s="23">
        <f>COUNTIFS(D2:D25,"microwave",G2:G25,"Boston")</f>
        <v>2</v>
      </c>
    </row>
    <row r="43" spans="5:8" ht="15.6" x14ac:dyDescent="0.3">
      <c r="E43" s="20" t="s">
        <v>36</v>
      </c>
      <c r="F43" s="21" t="s">
        <v>79</v>
      </c>
      <c r="G43" s="21"/>
      <c r="H43" s="23">
        <f>COUNTIFS(C2:C25,"Peter White",F2:F25,"truck 1")</f>
        <v>2</v>
      </c>
    </row>
    <row r="44" spans="5:8" ht="15.6" x14ac:dyDescent="0.3">
      <c r="E44" s="20" t="s">
        <v>37</v>
      </c>
      <c r="F44" s="21" t="s">
        <v>80</v>
      </c>
      <c r="G44" s="21"/>
      <c r="H44" s="23">
        <f>COUNTIFS(B2:B25,"&gt;03-02-2013",G2:G25,"Boston")</f>
        <v>2</v>
      </c>
    </row>
    <row r="45" spans="5:8" ht="15.6" x14ac:dyDescent="0.3">
      <c r="E45" s="20" t="s">
        <v>38</v>
      </c>
      <c r="F45" s="21" t="s">
        <v>81</v>
      </c>
      <c r="G45" s="21"/>
      <c r="H45" s="23">
        <f>COUNTIFS(B2:B25,"&gt;03-02-2013",B2:B25,"&lt;06-02-2013")</f>
        <v>9</v>
      </c>
    </row>
    <row r="46" spans="5:8" ht="15.6" x14ac:dyDescent="0.3">
      <c r="E46" s="20"/>
      <c r="F46" s="22"/>
      <c r="G46" s="21"/>
      <c r="H46" s="23"/>
    </row>
    <row r="47" spans="5:8" ht="15.6" x14ac:dyDescent="0.3">
      <c r="E47" s="20" t="s">
        <v>27</v>
      </c>
      <c r="F47" s="21" t="s">
        <v>82</v>
      </c>
      <c r="G47" s="21"/>
      <c r="H47" s="23">
        <f>SUMIFS(E2:E25,D2:D25,"microwave",G2:G25,"NY")</f>
        <v>25</v>
      </c>
    </row>
    <row r="48" spans="5:8" ht="15.6" x14ac:dyDescent="0.3">
      <c r="E48" s="20" t="s">
        <v>29</v>
      </c>
      <c r="F48" s="21" t="s">
        <v>83</v>
      </c>
      <c r="G48" s="21"/>
      <c r="H48" s="23">
        <f>SUMIFS(E2:E25,G2:G25,"pittsburgh",F2:F25,"truck 1")</f>
        <v>75</v>
      </c>
    </row>
    <row r="49" spans="5:8" ht="15.6" x14ac:dyDescent="0.3">
      <c r="E49" s="20" t="s">
        <v>39</v>
      </c>
      <c r="F49" s="21" t="s">
        <v>84</v>
      </c>
      <c r="G49" s="21"/>
      <c r="H49" s="23">
        <f>SUMIFS(E2:E25,B2:B25,"&gt;03-02-2013",B2:B25,"&lt;06-02-2023")</f>
        <v>391</v>
      </c>
    </row>
    <row r="50" spans="5:8" ht="15.6" x14ac:dyDescent="0.3">
      <c r="E50" s="20"/>
      <c r="F50" s="21"/>
      <c r="G50" s="21"/>
      <c r="H50" s="23"/>
    </row>
    <row r="51" spans="5:8" ht="15.6" x14ac:dyDescent="0.3">
      <c r="E51" s="20"/>
      <c r="F51" s="21"/>
      <c r="G51" s="21"/>
      <c r="H51" s="23"/>
    </row>
    <row r="52" spans="5:8" ht="15.6" x14ac:dyDescent="0.3">
      <c r="E52" s="20" t="s">
        <v>28</v>
      </c>
      <c r="F52" s="21" t="s">
        <v>85</v>
      </c>
      <c r="G52" s="21"/>
      <c r="H52" s="23" cm="1">
        <f t="array" ref="H52">SUM(SUMIF(G2:G25,{"NY","Baltimore","Philadelphia"},E2:E25))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21" workbookViewId="0">
      <selection activeCell="B9" sqref="B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24" t="s">
        <v>45</v>
      </c>
      <c r="B2" s="24">
        <f>COUNTIF($B$16:$B$241,A2)</f>
        <v>71</v>
      </c>
      <c r="C2" s="24">
        <f>SUMIF($B$16:$B$241,A2,$E$16:$E$241)</f>
        <v>717</v>
      </c>
      <c r="D2" s="24">
        <f>COUNTIFS($B$16:$B$241,A2,D16:D241,"cash")</f>
        <v>42</v>
      </c>
      <c r="E2" s="24">
        <f>COUNTIFS($B$16:$B$241,$A2,$D$16:$D$241,"credit card")</f>
        <v>29</v>
      </c>
      <c r="F2" s="24">
        <f>SUMIFS($E$16:$E$241,$B$16:$B$241,$A2,$D$16:$D$241,"cash")</f>
        <v>414</v>
      </c>
    </row>
    <row r="3" spans="1:6" x14ac:dyDescent="0.3">
      <c r="A3" s="25" t="s">
        <v>43</v>
      </c>
      <c r="B3" s="24">
        <f t="shared" ref="B3:B5" si="0">COUNTIF($B$16:$B$241,A3)</f>
        <v>46</v>
      </c>
      <c r="C3" s="24">
        <f t="shared" ref="C3:C5" si="1">SUMIF($B$16:$B$241,A3,$E$16:$E$241)</f>
        <v>1934</v>
      </c>
      <c r="D3" s="24">
        <f t="shared" ref="D3:D5" si="2">COUNTIFS($B$16:$B$241,A3,D17:D242,"cash")</f>
        <v>30</v>
      </c>
      <c r="E3" s="24">
        <f t="shared" ref="E3:E5" si="3">COUNTIFS($B$16:$B$241,$A3,$D$16:$D$241,"credit card")</f>
        <v>15</v>
      </c>
      <c r="F3" s="24">
        <f t="shared" ref="F3:F5" si="4">SUMIFS($E$16:$E$241,$B$16:$B$241,$A3,$D$16:$D$241,"cash")</f>
        <v>1350</v>
      </c>
    </row>
    <row r="4" spans="1:6" x14ac:dyDescent="0.3">
      <c r="A4" s="26" t="s">
        <v>44</v>
      </c>
      <c r="B4" s="24">
        <f t="shared" si="0"/>
        <v>50</v>
      </c>
      <c r="C4" s="24">
        <f t="shared" si="1"/>
        <v>1650</v>
      </c>
      <c r="D4" s="24">
        <f t="shared" si="2"/>
        <v>30</v>
      </c>
      <c r="E4" s="24">
        <f t="shared" si="3"/>
        <v>15</v>
      </c>
      <c r="F4" s="24">
        <f t="shared" si="4"/>
        <v>1155</v>
      </c>
    </row>
    <row r="5" spans="1:6" x14ac:dyDescent="0.3">
      <c r="A5" s="24" t="s">
        <v>48</v>
      </c>
      <c r="B5" s="24">
        <f t="shared" si="0"/>
        <v>32</v>
      </c>
      <c r="C5" s="24">
        <f t="shared" si="1"/>
        <v>1119</v>
      </c>
      <c r="D5" s="24">
        <f t="shared" si="2"/>
        <v>25</v>
      </c>
      <c r="E5" s="24">
        <f t="shared" si="3"/>
        <v>11</v>
      </c>
      <c r="F5" s="24">
        <f t="shared" si="4"/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27" t="s">
        <v>49</v>
      </c>
      <c r="B9" s="23">
        <f>COUNTIF($C$16:$C$241,A9)</f>
        <v>25</v>
      </c>
      <c r="C9" s="23">
        <f>SUMIF($C$16:$C$241,A9,$E$16:$E$241)</f>
        <v>688</v>
      </c>
      <c r="D9" s="23">
        <f>COUNTIFS($C$16:$C$241,$A9,$B$16:$B$241,"Shaving")</f>
        <v>7</v>
      </c>
      <c r="E9" s="23">
        <f>COUNTIFS($C$16:$C$241,$A9,$B$16:$B$241,"kids")</f>
        <v>1</v>
      </c>
      <c r="F9" s="23">
        <f>SUMIFS($E$16:$E$241,$C$16:$C$241,A9,$A$16:$A$241,"&gt;10-05-2013",$A$16:$A$241,"&lt;20-05-2013")</f>
        <v>270</v>
      </c>
    </row>
    <row r="10" spans="1:6" x14ac:dyDescent="0.3">
      <c r="A10" s="27" t="s">
        <v>50</v>
      </c>
      <c r="B10" s="23">
        <f t="shared" ref="B10:B11" si="5">COUNTIF($C$16:$C$241,A10)</f>
        <v>31</v>
      </c>
      <c r="C10" s="23">
        <f t="shared" ref="C10:C11" si="6">SUMIF($C$16:$C$241,A10,$E$16:$E$241)</f>
        <v>965</v>
      </c>
      <c r="D10" s="23">
        <f t="shared" ref="D10:D11" si="7">COUNTIFS($C$16:$C$241,$A10,$B$16:$B$241,"Shaving")</f>
        <v>8</v>
      </c>
      <c r="E10" s="23">
        <f t="shared" ref="E10:E11" si="8">COUNTIFS($C$16:$C$241,$A10,$B$16:$B$241,"kids")</f>
        <v>1</v>
      </c>
      <c r="F10" s="23">
        <f t="shared" ref="F10:F11" si="9">SUMIFS($E$16:$E$241,$C$16:$C$241,A10,$A$16:$A$241,"&gt;10-05-2013",$A$16:$A$241,"&lt;20-05-2013")</f>
        <v>429</v>
      </c>
    </row>
    <row r="11" spans="1:6" x14ac:dyDescent="0.3">
      <c r="A11" s="27" t="s">
        <v>52</v>
      </c>
      <c r="B11" s="23">
        <f t="shared" si="5"/>
        <v>23</v>
      </c>
      <c r="C11" s="23">
        <f t="shared" si="6"/>
        <v>701</v>
      </c>
      <c r="D11" s="23">
        <f t="shared" si="7"/>
        <v>5</v>
      </c>
      <c r="E11" s="23">
        <f t="shared" si="8"/>
        <v>1</v>
      </c>
      <c r="F11" s="23">
        <f t="shared" si="9"/>
        <v>219</v>
      </c>
    </row>
    <row r="12" spans="1:6" x14ac:dyDescent="0.3">
      <c r="B12" s="13"/>
    </row>
    <row r="13" spans="1:6" x14ac:dyDescent="0.3">
      <c r="B13" s="13"/>
    </row>
    <row r="14" spans="1:6" x14ac:dyDescent="0.3">
      <c r="A14" s="28" t="s">
        <v>61</v>
      </c>
      <c r="B14" s="28"/>
      <c r="C14" s="28"/>
      <c r="D14" s="28"/>
      <c r="E14" s="28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diksha dhende</cp:lastModifiedBy>
  <dcterms:created xsi:type="dcterms:W3CDTF">2013-06-05T17:23:06Z</dcterms:created>
  <dcterms:modified xsi:type="dcterms:W3CDTF">2024-01-24T17:40:59Z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