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M:\Bata Analysis\Excel Learn\"/>
    </mc:Choice>
  </mc:AlternateContent>
  <xr:revisionPtr revIDLastSave="0" documentId="13_ncr:1_{8AA0FD66-9C9C-4625-948A-527D9AC35AED}" xr6:coauthVersionLast="47" xr6:coauthVersionMax="47" xr10:uidLastSave="{00000000-0000-0000-0000-000000000000}"/>
  <bookViews>
    <workbookView xWindow="-108" yWindow="-108" windowWidth="23256" windowHeight="12456" activeTab="4" xr2:uid="{D6C89A99-B807-43E2-9145-C2226C71EAE1}"/>
  </bookViews>
  <sheets>
    <sheet name="Project1" sheetId="2" r:id="rId1"/>
    <sheet name="Sheet1" sheetId="1" r:id="rId2"/>
    <sheet name="Sheet2" sheetId="3" r:id="rId3"/>
    <sheet name="Sheet4" sheetId="5" r:id="rId4"/>
    <sheet name="Sheet3" sheetId="4" r:id="rId5"/>
  </sheets>
  <definedNames>
    <definedName name="_xlnm._FilterDatabase" localSheetId="0" hidden="1">Project1!$A$4:$J$10</definedName>
    <definedName name="Age">Sheet3!$C$4:$C$25</definedName>
    <definedName name="Class">Sheet3!$D$4:$D$25</definedName>
    <definedName name="Final_Test">Sheet3!$H$4:$H$25</definedName>
    <definedName name="Gender">Sheet3!$B$4:$B$25</definedName>
    <definedName name="House">Sheet3!$E$4:$E$25</definedName>
    <definedName name="madhavmks">Sheet3!$H$13</definedName>
    <definedName name="Name">Sheet3!$A$4:$A$25</definedName>
    <definedName name="Slicer_Avg_Sal">#N/A</definedName>
    <definedName name="Slicer_DOJ">#N/A</definedName>
    <definedName name="Unit_Test_1">Sheet3!$F$4:$F$25</definedName>
    <definedName name="Unit_Test_2">Sheet3!$G$4:$G$25</definedName>
  </definedNames>
  <calcPr calcId="191029"/>
  <pivotCaches>
    <pivotCache cacheId="0"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7" i="4" l="1"/>
  <c r="C18" i="2"/>
  <c r="R19" i="4"/>
  <c r="C19" i="2"/>
  <c r="D1" i="4"/>
  <c r="R2" i="4"/>
  <c r="Q2" i="4"/>
  <c r="Q1" i="4"/>
  <c r="R1" i="4"/>
  <c r="O11" i="4"/>
  <c r="S5" i="4"/>
  <c r="S6" i="4"/>
  <c r="S7" i="4"/>
  <c r="S8" i="4"/>
  <c r="S9" i="4"/>
  <c r="S10" i="4"/>
  <c r="S11" i="4"/>
  <c r="S12" i="4"/>
  <c r="S13" i="4"/>
  <c r="S14" i="4"/>
  <c r="V14" i="4" s="1"/>
  <c r="S15" i="4"/>
  <c r="S16" i="4"/>
  <c r="S17" i="4"/>
  <c r="S18" i="4"/>
  <c r="S19" i="4"/>
  <c r="S20" i="4"/>
  <c r="S21" i="4"/>
  <c r="S22" i="4"/>
  <c r="S23" i="4"/>
  <c r="S24" i="4"/>
  <c r="S25" i="4"/>
  <c r="S4" i="4"/>
  <c r="V4" i="4" s="1"/>
  <c r="R5" i="4"/>
  <c r="R6" i="4"/>
  <c r="R7" i="4"/>
  <c r="R8" i="4"/>
  <c r="R9" i="4"/>
  <c r="R10" i="4"/>
  <c r="R11" i="4"/>
  <c r="R12" i="4"/>
  <c r="R13" i="4"/>
  <c r="R14" i="4"/>
  <c r="R15" i="4"/>
  <c r="R16" i="4"/>
  <c r="R17" i="4"/>
  <c r="R18" i="4"/>
  <c r="R20" i="4"/>
  <c r="R21" i="4"/>
  <c r="R22" i="4"/>
  <c r="R23" i="4"/>
  <c r="R24" i="4"/>
  <c r="R25" i="4"/>
  <c r="R4" i="4"/>
  <c r="L4" i="4"/>
  <c r="M4" i="4" s="1"/>
  <c r="L5" i="4"/>
  <c r="M5" i="4" s="1"/>
  <c r="L6" i="4"/>
  <c r="M6" i="4" s="1"/>
  <c r="L7" i="4"/>
  <c r="M7" i="4" s="1"/>
  <c r="L8" i="4"/>
  <c r="M8" i="4" s="1"/>
  <c r="L9" i="4"/>
  <c r="M9" i="4" s="1"/>
  <c r="L10" i="4"/>
  <c r="M10" i="4" s="1"/>
  <c r="L11" i="4"/>
  <c r="M11" i="4" s="1"/>
  <c r="L12" i="4"/>
  <c r="M12" i="4" s="1"/>
  <c r="L13" i="4"/>
  <c r="M13" i="4" s="1"/>
  <c r="L14" i="4"/>
  <c r="M14" i="4" s="1"/>
  <c r="L15" i="4"/>
  <c r="M15" i="4" s="1"/>
  <c r="L16" i="4"/>
  <c r="M16" i="4" s="1"/>
  <c r="L17" i="4"/>
  <c r="M17" i="4" s="1"/>
  <c r="L18" i="4"/>
  <c r="M18" i="4" s="1"/>
  <c r="L19" i="4"/>
  <c r="M19" i="4" s="1"/>
  <c r="L20" i="4"/>
  <c r="M20" i="4" s="1"/>
  <c r="L21" i="4"/>
  <c r="M21" i="4" s="1"/>
  <c r="L22" i="4"/>
  <c r="M22" i="4" s="1"/>
  <c r="L23" i="4"/>
  <c r="M23" i="4" s="1"/>
  <c r="L24" i="4"/>
  <c r="M24" i="4" s="1"/>
  <c r="L25" i="4"/>
  <c r="M25" i="4" s="1"/>
  <c r="K4" i="4"/>
  <c r="K5" i="4"/>
  <c r="K6" i="4"/>
  <c r="K7" i="4"/>
  <c r="K8" i="4"/>
  <c r="K9" i="4"/>
  <c r="K10" i="4"/>
  <c r="K11" i="4"/>
  <c r="P7" i="4" s="1"/>
  <c r="K12" i="4"/>
  <c r="K13" i="4"/>
  <c r="K14" i="4"/>
  <c r="K15" i="4"/>
  <c r="K16" i="4"/>
  <c r="K17" i="4"/>
  <c r="K18" i="4"/>
  <c r="K19" i="4"/>
  <c r="K20" i="4"/>
  <c r="K21" i="4"/>
  <c r="K22" i="4"/>
  <c r="K23" i="4"/>
  <c r="K24" i="4"/>
  <c r="K25" i="4"/>
  <c r="Q13" i="4"/>
  <c r="Q15" i="4"/>
  <c r="Q17" i="4"/>
  <c r="J4" i="4"/>
  <c r="T4" i="4" s="1"/>
  <c r="J5" i="4"/>
  <c r="T5" i="4" s="1"/>
  <c r="J6" i="4"/>
  <c r="T6" i="4" s="1"/>
  <c r="J7" i="4"/>
  <c r="T7" i="4" s="1"/>
  <c r="J8" i="4"/>
  <c r="T8" i="4" s="1"/>
  <c r="J9" i="4"/>
  <c r="T9" i="4" s="1"/>
  <c r="J10" i="4"/>
  <c r="T10" i="4" s="1"/>
  <c r="J11" i="4"/>
  <c r="T11" i="4" s="1"/>
  <c r="J12" i="4"/>
  <c r="T12" i="4" s="1"/>
  <c r="J13" i="4"/>
  <c r="T13" i="4" s="1"/>
  <c r="J14" i="4"/>
  <c r="T14" i="4" s="1"/>
  <c r="J15" i="4"/>
  <c r="T15" i="4" s="1"/>
  <c r="J16" i="4"/>
  <c r="T16" i="4" s="1"/>
  <c r="J17" i="4"/>
  <c r="T17" i="4" s="1"/>
  <c r="J18" i="4"/>
  <c r="T18" i="4" s="1"/>
  <c r="J19" i="4"/>
  <c r="T19" i="4" s="1"/>
  <c r="J20" i="4"/>
  <c r="T20" i="4" s="1"/>
  <c r="J21" i="4"/>
  <c r="T21" i="4" s="1"/>
  <c r="J22" i="4"/>
  <c r="T22" i="4" s="1"/>
  <c r="J23" i="4"/>
  <c r="T23" i="4" s="1"/>
  <c r="J24" i="4"/>
  <c r="T24" i="4" s="1"/>
  <c r="J25" i="4"/>
  <c r="T25" i="4" s="1"/>
  <c r="I4" i="4"/>
  <c r="Q10" i="4" s="1"/>
  <c r="I5" i="4"/>
  <c r="I6" i="4"/>
  <c r="I7" i="4"/>
  <c r="I8" i="4"/>
  <c r="I9" i="4"/>
  <c r="I10" i="4"/>
  <c r="I11" i="4"/>
  <c r="I12" i="4"/>
  <c r="I13" i="4"/>
  <c r="I14" i="4"/>
  <c r="I15" i="4"/>
  <c r="I16" i="4"/>
  <c r="I17" i="4"/>
  <c r="I18" i="4"/>
  <c r="I19" i="4"/>
  <c r="I20" i="4"/>
  <c r="I21" i="4"/>
  <c r="I22" i="4"/>
  <c r="I23" i="4"/>
  <c r="I24" i="4"/>
  <c r="I25" i="4"/>
  <c r="G5" i="3"/>
  <c r="G6" i="3"/>
  <c r="G7" i="3"/>
  <c r="G4" i="3"/>
  <c r="H10" i="2"/>
  <c r="H11" i="2"/>
  <c r="H12" i="2"/>
  <c r="H13" i="2"/>
  <c r="I10" i="2"/>
  <c r="I11" i="2"/>
  <c r="I12" i="2"/>
  <c r="I13" i="2"/>
  <c r="J10" i="2"/>
  <c r="J11" i="2"/>
  <c r="J12" i="2"/>
  <c r="J13" i="2"/>
  <c r="J8" i="2"/>
  <c r="J9" i="2"/>
  <c r="J5" i="2"/>
  <c r="J6" i="2"/>
  <c r="J7" i="2"/>
  <c r="D4" i="1"/>
  <c r="D5" i="1"/>
  <c r="D6" i="1"/>
  <c r="D7" i="1"/>
  <c r="D3" i="1"/>
  <c r="C4" i="1"/>
  <c r="C5" i="1"/>
  <c r="C6" i="1"/>
  <c r="C7" i="1"/>
  <c r="C3" i="1"/>
  <c r="B4" i="1"/>
  <c r="B5" i="1"/>
  <c r="B6" i="1"/>
  <c r="B7" i="1"/>
  <c r="B3" i="1"/>
  <c r="H6" i="2"/>
  <c r="I6" i="2"/>
  <c r="H5" i="2"/>
  <c r="I5" i="2"/>
  <c r="H7" i="2"/>
  <c r="I7" i="2"/>
  <c r="H8" i="2"/>
  <c r="I8" i="2"/>
  <c r="H9" i="2"/>
  <c r="I9" i="2"/>
  <c r="V7" i="4" l="1"/>
  <c r="V6" i="4"/>
  <c r="G16" i="1"/>
  <c r="V25" i="4"/>
  <c r="V24" i="4"/>
  <c r="V18" i="4"/>
  <c r="V16" i="4"/>
  <c r="V17" i="4"/>
  <c r="V5" i="4"/>
  <c r="E16" i="1"/>
  <c r="V23" i="4"/>
  <c r="V19" i="4"/>
  <c r="V15" i="4"/>
  <c r="V22" i="4"/>
  <c r="V13" i="4"/>
  <c r="V12" i="4"/>
  <c r="V11" i="4"/>
  <c r="V10" i="4"/>
  <c r="V20" i="4"/>
  <c r="V8" i="4"/>
  <c r="V9" i="4"/>
  <c r="V21" i="4"/>
</calcChain>
</file>

<file path=xl/sharedStrings.xml><?xml version="1.0" encoding="utf-8"?>
<sst xmlns="http://schemas.openxmlformats.org/spreadsheetml/2006/main" count="194" uniqueCount="106">
  <si>
    <t>S No</t>
  </si>
  <si>
    <t>First Name</t>
  </si>
  <si>
    <t>Last Name</t>
  </si>
  <si>
    <t>DOJ</t>
  </si>
  <si>
    <t>Sal-Jan</t>
  </si>
  <si>
    <t>Sal-Feb</t>
  </si>
  <si>
    <t>Sal-Mar</t>
  </si>
  <si>
    <t>Sal Total</t>
  </si>
  <si>
    <t>Avg Sal</t>
  </si>
  <si>
    <t>Full Name</t>
  </si>
  <si>
    <t>RNM</t>
  </si>
  <si>
    <t>GOPAL</t>
  </si>
  <si>
    <t>JOSEPH</t>
  </si>
  <si>
    <t>HARI</t>
  </si>
  <si>
    <t>RAJA</t>
  </si>
  <si>
    <t>KUMAR</t>
  </si>
  <si>
    <t>VERMA</t>
  </si>
  <si>
    <t>PAUL</t>
  </si>
  <si>
    <t>SINGH</t>
  </si>
  <si>
    <t>RAM</t>
  </si>
  <si>
    <t>Employee Salary Description</t>
  </si>
  <si>
    <t>Numbers</t>
  </si>
  <si>
    <t>Round</t>
  </si>
  <si>
    <t>Round Up</t>
  </si>
  <si>
    <t>Round Down</t>
  </si>
  <si>
    <t>January</t>
  </si>
  <si>
    <t>February</t>
  </si>
  <si>
    <t>March</t>
  </si>
  <si>
    <t>April</t>
  </si>
  <si>
    <t>May</t>
  </si>
  <si>
    <t>June</t>
  </si>
  <si>
    <t>July</t>
  </si>
  <si>
    <t>August</t>
  </si>
  <si>
    <t>September</t>
  </si>
  <si>
    <t>October</t>
  </si>
  <si>
    <t>November</t>
  </si>
  <si>
    <t>December</t>
  </si>
  <si>
    <t>Monday</t>
  </si>
  <si>
    <t>Tuesday</t>
  </si>
  <si>
    <t>Wednesday</t>
  </si>
  <si>
    <t>Thursday</t>
  </si>
  <si>
    <t>Friday</t>
  </si>
  <si>
    <t>Saturday</t>
  </si>
  <si>
    <t>Sunday</t>
  </si>
  <si>
    <t>name</t>
  </si>
  <si>
    <t>grade</t>
  </si>
  <si>
    <t>a</t>
  </si>
  <si>
    <t>b</t>
  </si>
  <si>
    <t>c</t>
  </si>
  <si>
    <t>mail</t>
  </si>
  <si>
    <t>KUMAR@mail.com</t>
  </si>
  <si>
    <t>VERMA@mail.com</t>
  </si>
  <si>
    <t>PAUL@mail.com</t>
  </si>
  <si>
    <t>SINGH@mail.com</t>
  </si>
  <si>
    <t>RAM@mail.com</t>
  </si>
  <si>
    <t>Name</t>
  </si>
  <si>
    <t>PURI</t>
  </si>
  <si>
    <t>MURI</t>
  </si>
  <si>
    <t>BHAI</t>
  </si>
  <si>
    <t xml:space="preserve">BHAJAN </t>
  </si>
  <si>
    <t>MASMUS</t>
  </si>
  <si>
    <t>MORAR</t>
  </si>
  <si>
    <t>DAHM</t>
  </si>
  <si>
    <t>pivot table</t>
  </si>
  <si>
    <t>Gender</t>
  </si>
  <si>
    <t>Age</t>
  </si>
  <si>
    <t>Class</t>
  </si>
  <si>
    <t>House</t>
  </si>
  <si>
    <t>Unit Test 1</t>
  </si>
  <si>
    <t>Unit Test 2</t>
  </si>
  <si>
    <t>Final Test</t>
  </si>
  <si>
    <t>Abhimanyu</t>
  </si>
  <si>
    <t>M</t>
  </si>
  <si>
    <t>Bhoomi</t>
  </si>
  <si>
    <t>Arjun</t>
  </si>
  <si>
    <t>Vayu</t>
  </si>
  <si>
    <t>Champa</t>
  </si>
  <si>
    <t>F</t>
  </si>
  <si>
    <t>Jal</t>
  </si>
  <si>
    <t>Gopal</t>
  </si>
  <si>
    <t>Gopi</t>
  </si>
  <si>
    <t>Agni</t>
  </si>
  <si>
    <t>Hari</t>
  </si>
  <si>
    <t>Indu</t>
  </si>
  <si>
    <t>Keshav</t>
  </si>
  <si>
    <t>Lalita</t>
  </si>
  <si>
    <t>Madhav</t>
  </si>
  <si>
    <t>Sam</t>
  </si>
  <si>
    <t>Student1</t>
  </si>
  <si>
    <t>Student8</t>
  </si>
  <si>
    <t>Student2</t>
  </si>
  <si>
    <t>Student4</t>
  </si>
  <si>
    <t>Student5</t>
  </si>
  <si>
    <t>Sudevi</t>
  </si>
  <si>
    <t>Varun</t>
  </si>
  <si>
    <t>Vidya</t>
  </si>
  <si>
    <t>Visakha</t>
  </si>
  <si>
    <t>Vrinda</t>
  </si>
  <si>
    <t>Sum of Final Test</t>
  </si>
  <si>
    <t>pass</t>
  </si>
  <si>
    <t>join</t>
  </si>
  <si>
    <t>oneexam</t>
  </si>
  <si>
    <t>Column1</t>
  </si>
  <si>
    <t>substitute</t>
  </si>
  <si>
    <t>bhai</t>
  </si>
  <si>
    <t>https://www.youtube.com/watch?v=OX-iyb-21tk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</si>
</sst>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0.000"/>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18"/>
      <color theme="1"/>
      <name val="Arial Black"/>
      <family val="2"/>
    </font>
    <font>
      <sz val="8"/>
      <name val="Calibri"/>
      <family val="2"/>
      <scheme val="minor"/>
    </font>
    <font>
      <b/>
      <sz val="11"/>
      <color theme="0"/>
      <name val="Calibri"/>
      <family val="2"/>
      <scheme val="minor"/>
    </font>
    <font>
      <u/>
      <sz val="11"/>
      <color theme="10"/>
      <name val="Calibri"/>
      <family val="2"/>
      <scheme val="minor"/>
    </font>
    <font>
      <u/>
      <sz val="11"/>
      <color theme="10"/>
      <name val="Arial Black"/>
      <family val="2"/>
    </font>
  </fonts>
  <fills count="7">
    <fill>
      <patternFill patternType="none"/>
    </fill>
    <fill>
      <patternFill patternType="gray125"/>
    </fill>
    <fill>
      <patternFill patternType="solid">
        <fgColor theme="4" tint="0.59999389629810485"/>
        <bgColor indexed="64"/>
      </patternFill>
    </fill>
    <fill>
      <patternFill patternType="solid">
        <fgColor theme="2"/>
        <bgColor indexed="64"/>
      </patternFill>
    </fill>
    <fill>
      <patternFill patternType="solid">
        <fgColor theme="0" tint="-0.14999847407452621"/>
        <bgColor theme="0" tint="-0.14999847407452621"/>
      </patternFill>
    </fill>
    <fill>
      <patternFill patternType="solid">
        <fgColor rgb="FFFFFF00"/>
        <bgColor indexed="64"/>
      </patternFill>
    </fill>
    <fill>
      <patternFill patternType="solid">
        <fgColor theme="5"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theme="1"/>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s>
  <cellStyleXfs count="3">
    <xf numFmtId="0" fontId="0" fillId="0" borderId="0"/>
    <xf numFmtId="9" fontId="2" fillId="0" borderId="0" applyFont="0" applyFill="0" applyBorder="0" applyAlignment="0" applyProtection="0"/>
    <xf numFmtId="0" fontId="6" fillId="0" borderId="0" applyNumberFormat="0" applyFill="0" applyBorder="0" applyAlignment="0" applyProtection="0"/>
  </cellStyleXfs>
  <cellXfs count="54">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vertic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1" fontId="0" fillId="0" borderId="1" xfId="0" applyNumberFormat="1" applyBorder="1" applyAlignment="1">
      <alignment horizontal="center" vertical="center"/>
    </xf>
    <xf numFmtId="165" fontId="0" fillId="0" borderId="0" xfId="0" applyNumberFormat="1"/>
    <xf numFmtId="0" fontId="0" fillId="0" borderId="8" xfId="0" applyBorder="1" applyAlignment="1">
      <alignment horizontal="center"/>
    </xf>
    <xf numFmtId="0" fontId="0" fillId="0" borderId="9" xfId="0" applyBorder="1"/>
    <xf numFmtId="0" fontId="1" fillId="2" borderId="10" xfId="0" applyFont="1" applyFill="1" applyBorder="1"/>
    <xf numFmtId="0" fontId="1" fillId="2" borderId="10" xfId="0" applyFont="1" applyFill="1" applyBorder="1" applyAlignment="1">
      <alignment horizontal="center"/>
    </xf>
    <xf numFmtId="0" fontId="1" fillId="2" borderId="11" xfId="0" applyFont="1" applyFill="1" applyBorder="1"/>
    <xf numFmtId="0" fontId="0" fillId="0" borderId="12" xfId="0" applyBorder="1" applyAlignment="1">
      <alignment vertical="center"/>
    </xf>
    <xf numFmtId="164" fontId="0" fillId="0" borderId="12" xfId="0" applyNumberFormat="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center"/>
    </xf>
    <xf numFmtId="1" fontId="0" fillId="0" borderId="12" xfId="0" applyNumberFormat="1" applyBorder="1" applyAlignment="1">
      <alignment horizontal="center" vertical="center"/>
    </xf>
    <xf numFmtId="0" fontId="0" fillId="0" borderId="13" xfId="0" applyBorder="1"/>
    <xf numFmtId="0" fontId="0" fillId="4" borderId="1" xfId="0" applyFill="1" applyBorder="1" applyAlignment="1">
      <alignment vertical="center"/>
    </xf>
    <xf numFmtId="0" fontId="0" fillId="4" borderId="18" xfId="0" applyFill="1" applyBorder="1" applyAlignment="1">
      <alignment vertical="center"/>
    </xf>
    <xf numFmtId="0" fontId="0" fillId="0" borderId="18" xfId="0" applyBorder="1" applyAlignment="1">
      <alignment vertical="center"/>
    </xf>
    <xf numFmtId="0" fontId="0" fillId="4" borderId="14" xfId="0" applyFill="1" applyBorder="1" applyAlignment="1">
      <alignment vertical="center"/>
    </xf>
    <xf numFmtId="0" fontId="0" fillId="4" borderId="16" xfId="0" applyFill="1" applyBorder="1" applyAlignment="1">
      <alignment vertical="center"/>
    </xf>
    <xf numFmtId="0" fontId="6" fillId="4" borderId="1" xfId="2" applyFill="1" applyBorder="1" applyAlignment="1">
      <alignment vertical="center"/>
    </xf>
    <xf numFmtId="0" fontId="6" fillId="0" borderId="1" xfId="2" applyBorder="1" applyAlignment="1">
      <alignment vertical="center"/>
    </xf>
    <xf numFmtId="0" fontId="6" fillId="4" borderId="12" xfId="2" applyFill="1" applyBorder="1" applyAlignment="1">
      <alignment vertical="center"/>
    </xf>
    <xf numFmtId="0" fontId="5" fillId="2" borderId="1" xfId="0" applyFont="1" applyFill="1" applyBorder="1"/>
    <xf numFmtId="0" fontId="0" fillId="4" borderId="15" xfId="0" applyFill="1" applyBorder="1" applyAlignment="1">
      <alignment vertical="center"/>
    </xf>
    <xf numFmtId="0" fontId="5" fillId="2" borderId="1" xfId="0" applyFont="1" applyFill="1" applyBorder="1" applyAlignment="1">
      <alignment horizontal="center"/>
    </xf>
    <xf numFmtId="0" fontId="0" fillId="4" borderId="1" xfId="0" applyFill="1" applyBorder="1" applyAlignment="1">
      <alignment horizontal="center"/>
    </xf>
    <xf numFmtId="0" fontId="0" fillId="4" borderId="15" xfId="0" applyFill="1" applyBorder="1" applyAlignment="1">
      <alignment horizontal="center"/>
    </xf>
    <xf numFmtId="0" fontId="0" fillId="4" borderId="8" xfId="0" applyFill="1" applyBorder="1" applyAlignment="1">
      <alignment vertical="center"/>
    </xf>
    <xf numFmtId="0" fontId="0" fillId="0" borderId="8" xfId="0" applyBorder="1" applyAlignment="1">
      <alignment vertical="center"/>
    </xf>
    <xf numFmtId="0" fontId="5" fillId="2" borderId="17" xfId="0" applyFont="1" applyFill="1" applyBorder="1"/>
    <xf numFmtId="0" fontId="5" fillId="2" borderId="10" xfId="0" applyFont="1" applyFill="1" applyBorder="1" applyAlignment="1">
      <alignment horizontal="center"/>
    </xf>
    <xf numFmtId="0" fontId="0" fillId="0" borderId="17" xfId="0" applyBorder="1"/>
    <xf numFmtId="0" fontId="0" fillId="0" borderId="10" xfId="0" applyBorder="1"/>
    <xf numFmtId="0" fontId="0" fillId="0" borderId="11" xfId="0" applyBorder="1"/>
    <xf numFmtId="0" fontId="0" fillId="0" borderId="8" xfId="0" applyBorder="1"/>
    <xf numFmtId="0" fontId="0" fillId="0" borderId="1" xfId="0" applyBorder="1"/>
    <xf numFmtId="0" fontId="0" fillId="0" borderId="19" xfId="0" applyBorder="1"/>
    <xf numFmtId="0" fontId="0" fillId="0" borderId="12" xfId="0" applyBorder="1"/>
    <xf numFmtId="0" fontId="0" fillId="0" borderId="0" xfId="0" pivotButton="1"/>
    <xf numFmtId="0" fontId="0" fillId="5" borderId="0" xfId="0" applyFill="1"/>
    <xf numFmtId="14" fontId="0" fillId="0" borderId="0" xfId="0" applyNumberFormat="1"/>
    <xf numFmtId="0" fontId="0" fillId="0" borderId="0" xfId="1" applyNumberFormat="1" applyFont="1" applyAlignment="1">
      <alignment wrapText="1"/>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7" fillId="6" borderId="0" xfId="2" applyFont="1" applyFill="1" applyAlignment="1">
      <alignment wrapText="1"/>
    </xf>
  </cellXfs>
  <cellStyles count="3">
    <cellStyle name="Hyperlink" xfId="2" builtinId="8"/>
    <cellStyle name="Normal" xfId="0" builtinId="0"/>
    <cellStyle name="Percent" xfId="1" builtinId="5"/>
  </cellStyles>
  <dxfs count="47">
    <dxf>
      <font>
        <color rgb="FF9C0006"/>
      </font>
      <fill>
        <patternFill>
          <bgColor rgb="FFFFC7CE"/>
        </patternFill>
      </fill>
    </dxf>
    <dxf>
      <font>
        <color rgb="FF9C0006"/>
      </font>
      <fill>
        <patternFill>
          <bgColor rgb="FFFFC7CE"/>
        </patternFill>
      </fill>
    </dxf>
    <dxf>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rder>
    </dxf>
    <dxf>
      <border outline="0">
        <bottom style="thin">
          <color indexed="64"/>
        </bottom>
      </border>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ill>
        <patternFill patternType="solid">
          <fgColor theme="0" tint="-0.14999847407452621"/>
          <bgColor theme="0" tint="-0.1499984740745262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left/>
        <right/>
        <top style="thin">
          <color indexed="64"/>
        </top>
        <bottom style="thin">
          <color indexed="64"/>
        </bottom>
        <vertical/>
        <horizontal/>
      </border>
    </dxf>
    <dxf>
      <border diagonalUp="0" diagonalDown="0">
        <left/>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center" textRotation="0" wrapText="0" indent="0" justifyLastLine="0" shrinkToFit="0" readingOrder="0"/>
    </dxf>
    <dxf>
      <border diagonalUp="0" diagonalDown="0">
        <left style="thin">
          <color indexed="64"/>
        </left>
        <right/>
        <top style="thin">
          <color indexed="64"/>
        </top>
        <bottom style="thin">
          <color indexed="64"/>
        </bottom>
        <vertical/>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F800]dddd\,\ mmmm\ dd\,\ 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13</xdr:col>
      <xdr:colOff>173990</xdr:colOff>
      <xdr:row>1</xdr:row>
      <xdr:rowOff>189231</xdr:rowOff>
    </xdr:from>
    <xdr:to>
      <xdr:col>16</xdr:col>
      <xdr:colOff>173990</xdr:colOff>
      <xdr:row>11</xdr:row>
      <xdr:rowOff>12701</xdr:rowOff>
    </xdr:to>
    <mc:AlternateContent xmlns:mc="http://schemas.openxmlformats.org/markup-compatibility/2006" xmlns:sle15="http://schemas.microsoft.com/office/drawing/2012/slicer">
      <mc:Choice Requires="sle15">
        <xdr:graphicFrame macro="">
          <xdr:nvGraphicFramePr>
            <xdr:cNvPr id="2" name="DOJ">
              <a:extLst>
                <a:ext uri="{FF2B5EF4-FFF2-40B4-BE49-F238E27FC236}">
                  <a16:creationId xmlns:a16="http://schemas.microsoft.com/office/drawing/2014/main" id="{2E239D22-1132-A4E4-AA48-A9FA204698C8}"/>
                </a:ext>
              </a:extLst>
            </xdr:cNvPr>
            <xdr:cNvGraphicFramePr/>
          </xdr:nvGraphicFramePr>
          <xdr:xfrm>
            <a:off x="0" y="0"/>
            <a:ext cx="0" cy="0"/>
          </xdr:xfrm>
          <a:graphic>
            <a:graphicData uri="http://schemas.microsoft.com/office/drawing/2010/slicer">
              <sle:slicer xmlns:sle="http://schemas.microsoft.com/office/drawing/2010/slicer" name="DOJ"/>
            </a:graphicData>
          </a:graphic>
        </xdr:graphicFrame>
      </mc:Choice>
      <mc:Fallback xmlns="">
        <xdr:sp macro="" textlink="">
          <xdr:nvSpPr>
            <xdr:cNvPr id="0" name=""/>
            <xdr:cNvSpPr>
              <a:spLocks noTextEdit="1"/>
            </xdr:cNvSpPr>
          </xdr:nvSpPr>
          <xdr:spPr>
            <a:xfrm>
              <a:off x="9203690" y="373381"/>
              <a:ext cx="1828800" cy="167132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88900</xdr:colOff>
      <xdr:row>1</xdr:row>
      <xdr:rowOff>186691</xdr:rowOff>
    </xdr:from>
    <xdr:to>
      <xdr:col>13</xdr:col>
      <xdr:colOff>88900</xdr:colOff>
      <xdr:row>11</xdr:row>
      <xdr:rowOff>12701</xdr:rowOff>
    </xdr:to>
    <mc:AlternateContent xmlns:mc="http://schemas.openxmlformats.org/markup-compatibility/2006" xmlns:sle15="http://schemas.microsoft.com/office/drawing/2012/slicer">
      <mc:Choice Requires="sle15">
        <xdr:graphicFrame macro="">
          <xdr:nvGraphicFramePr>
            <xdr:cNvPr id="3" name="Avg Sal">
              <a:extLst>
                <a:ext uri="{FF2B5EF4-FFF2-40B4-BE49-F238E27FC236}">
                  <a16:creationId xmlns:a16="http://schemas.microsoft.com/office/drawing/2014/main" id="{29FF51FB-2EC9-6C4A-6508-97BDAC9B8AF0}"/>
                </a:ext>
              </a:extLst>
            </xdr:cNvPr>
            <xdr:cNvGraphicFramePr/>
          </xdr:nvGraphicFramePr>
          <xdr:xfrm>
            <a:off x="0" y="0"/>
            <a:ext cx="0" cy="0"/>
          </xdr:xfrm>
          <a:graphic>
            <a:graphicData uri="http://schemas.microsoft.com/office/drawing/2010/slicer">
              <sle:slicer xmlns:sle="http://schemas.microsoft.com/office/drawing/2010/slicer" name="Avg Sal"/>
            </a:graphicData>
          </a:graphic>
        </xdr:graphicFrame>
      </mc:Choice>
      <mc:Fallback xmlns="">
        <xdr:sp macro="" textlink="">
          <xdr:nvSpPr>
            <xdr:cNvPr id="0" name=""/>
            <xdr:cNvSpPr>
              <a:spLocks noTextEdit="1"/>
            </xdr:cNvSpPr>
          </xdr:nvSpPr>
          <xdr:spPr>
            <a:xfrm>
              <a:off x="7289800" y="370841"/>
              <a:ext cx="1828800" cy="167386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11</xdr:col>
      <xdr:colOff>203200</xdr:colOff>
      <xdr:row>14</xdr:row>
      <xdr:rowOff>6350</xdr:rowOff>
    </xdr:from>
    <xdr:to>
      <xdr:col>13</xdr:col>
      <xdr:colOff>508000</xdr:colOff>
      <xdr:row>16</xdr:row>
      <xdr:rowOff>133350</xdr:rowOff>
    </xdr:to>
    <xdr:sp macro="" textlink="">
      <xdr:nvSpPr>
        <xdr:cNvPr id="4" name="Rectangle 3">
          <a:extLst>
            <a:ext uri="{FF2B5EF4-FFF2-40B4-BE49-F238E27FC236}">
              <a16:creationId xmlns:a16="http://schemas.microsoft.com/office/drawing/2014/main" id="{A012783F-3B11-A1DB-00A5-ABDDB4F031A4}"/>
            </a:ext>
          </a:extLst>
        </xdr:cNvPr>
        <xdr:cNvSpPr/>
      </xdr:nvSpPr>
      <xdr:spPr>
        <a:xfrm>
          <a:off x="8013700" y="2590800"/>
          <a:ext cx="1524000" cy="495300"/>
        </a:xfrm>
        <a:prstGeom prst="rect">
          <a:avLst/>
        </a:prstGeom>
        <a:noFill/>
        <a:ln w="28575">
          <a:solidFill>
            <a:schemeClr val="tx2">
              <a:lumMod val="60000"/>
              <a:lumOff val="40000"/>
            </a:schemeClr>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 NANAVARE" refreshedDate="45022.900932638891" createdVersion="8" refreshedVersion="8" minRefreshableVersion="3" recordCount="22" xr:uid="{49301B69-67C2-4D8C-A893-80F74134DCAA}">
  <cacheSource type="worksheet">
    <worksheetSource name="Table1"/>
  </cacheSource>
  <cacheFields count="8">
    <cacheField name="Name" numFmtId="0">
      <sharedItems/>
    </cacheField>
    <cacheField name="Gender" numFmtId="0">
      <sharedItems count="2">
        <s v="M"/>
        <s v="F"/>
      </sharedItems>
    </cacheField>
    <cacheField name="Age" numFmtId="0">
      <sharedItems containsSemiMixedTypes="0" containsString="0" containsNumber="1" containsInteger="1" minValue="11" maxValue="17"/>
    </cacheField>
    <cacheField name="Class" numFmtId="0">
      <sharedItems containsSemiMixedTypes="0" containsString="0" containsNumber="1" containsInteger="1" minValue="5" maxValue="10"/>
    </cacheField>
    <cacheField name="House" numFmtId="0">
      <sharedItems count="4">
        <s v="Bhoomi"/>
        <s v="Vayu"/>
        <s v="Jal"/>
        <s v="Agni"/>
      </sharedItems>
    </cacheField>
    <cacheField name="Unit Test 1" numFmtId="0">
      <sharedItems containsSemiMixedTypes="0" containsString="0" containsNumber="1" containsInteger="1" minValue="70" maxValue="91"/>
    </cacheField>
    <cacheField name="Unit Test 2" numFmtId="0">
      <sharedItems containsSemiMixedTypes="0" containsString="0" containsNumber="1" containsInteger="1" minValue="75" maxValue="96"/>
    </cacheField>
    <cacheField name="Final Test" numFmtId="0">
      <sharedItems containsSemiMixedTypes="0" containsString="0" containsNumber="1" containsInteger="1" minValue="77" maxValue="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s v="Abhimanyu"/>
    <x v="0"/>
    <n v="16"/>
    <n v="10"/>
    <x v="0"/>
    <n v="84"/>
    <n v="79"/>
    <n v="99"/>
  </r>
  <r>
    <s v="Arjun"/>
    <x v="0"/>
    <n v="11"/>
    <n v="5"/>
    <x v="1"/>
    <n v="82"/>
    <n v="83"/>
    <n v="91"/>
  </r>
  <r>
    <s v="Champa"/>
    <x v="1"/>
    <n v="15"/>
    <n v="8"/>
    <x v="2"/>
    <n v="81"/>
    <n v="78"/>
    <n v="88"/>
  </r>
  <r>
    <s v="Gopal"/>
    <x v="0"/>
    <n v="14"/>
    <n v="8"/>
    <x v="0"/>
    <n v="70"/>
    <n v="75"/>
    <n v="79"/>
  </r>
  <r>
    <s v="Gopi"/>
    <x v="1"/>
    <n v="16"/>
    <n v="10"/>
    <x v="3"/>
    <n v="88"/>
    <n v="92"/>
    <n v="96"/>
  </r>
  <r>
    <s v="Hari"/>
    <x v="0"/>
    <n v="16"/>
    <n v="10"/>
    <x v="0"/>
    <n v="82"/>
    <n v="81"/>
    <n v="80"/>
  </r>
  <r>
    <s v="Indu"/>
    <x v="1"/>
    <n v="14"/>
    <n v="8"/>
    <x v="1"/>
    <n v="90"/>
    <n v="86"/>
    <n v="89"/>
  </r>
  <r>
    <s v="Keshav"/>
    <x v="0"/>
    <n v="15"/>
    <n v="9"/>
    <x v="3"/>
    <n v="87"/>
    <n v="89"/>
    <n v="96"/>
  </r>
  <r>
    <s v="Lalita"/>
    <x v="1"/>
    <n v="17"/>
    <n v="10"/>
    <x v="1"/>
    <n v="70"/>
    <n v="90"/>
    <n v="92"/>
  </r>
  <r>
    <s v="Madhav"/>
    <x v="0"/>
    <n v="12"/>
    <n v="7"/>
    <x v="2"/>
    <n v="86"/>
    <n v="92"/>
    <n v="89"/>
  </r>
  <r>
    <s v="Sam"/>
    <x v="0"/>
    <n v="11"/>
    <n v="6"/>
    <x v="3"/>
    <n v="91"/>
    <n v="81"/>
    <n v="94"/>
  </r>
  <r>
    <s v="RNM"/>
    <x v="0"/>
    <n v="16"/>
    <n v="10"/>
    <x v="3"/>
    <n v="86"/>
    <n v="81"/>
    <n v="77"/>
  </r>
  <r>
    <s v="Student1"/>
    <x v="0"/>
    <n v="15"/>
    <n v="9"/>
    <x v="3"/>
    <n v="87"/>
    <n v="89"/>
    <n v="95"/>
  </r>
  <r>
    <s v="Student8"/>
    <x v="1"/>
    <n v="15"/>
    <n v="8"/>
    <x v="1"/>
    <n v="81"/>
    <n v="90"/>
    <n v="95"/>
  </r>
  <r>
    <s v="Student2"/>
    <x v="1"/>
    <n v="17"/>
    <n v="10"/>
    <x v="1"/>
    <n v="70"/>
    <n v="90"/>
    <n v="92"/>
  </r>
  <r>
    <s v="Student4"/>
    <x v="1"/>
    <n v="12"/>
    <n v="7"/>
    <x v="2"/>
    <n v="86"/>
    <n v="92"/>
    <n v="89"/>
  </r>
  <r>
    <s v="Student5"/>
    <x v="1"/>
    <n v="16"/>
    <n v="10"/>
    <x v="2"/>
    <n v="81"/>
    <n v="80"/>
    <n v="87"/>
  </r>
  <r>
    <s v="Sudevi"/>
    <x v="1"/>
    <n v="16"/>
    <n v="10"/>
    <x v="2"/>
    <n v="81"/>
    <n v="80"/>
    <n v="87"/>
  </r>
  <r>
    <s v="Varun"/>
    <x v="0"/>
    <n v="15"/>
    <n v="9"/>
    <x v="1"/>
    <n v="87"/>
    <n v="89"/>
    <n v="95"/>
  </r>
  <r>
    <s v="Vidya"/>
    <x v="1"/>
    <n v="11"/>
    <n v="6"/>
    <x v="1"/>
    <n v="88"/>
    <n v="90"/>
    <n v="92"/>
  </r>
  <r>
    <s v="Visakha"/>
    <x v="1"/>
    <n v="16"/>
    <n v="10"/>
    <x v="0"/>
    <n v="70"/>
    <n v="87"/>
    <n v="85"/>
  </r>
  <r>
    <s v="Vrinda"/>
    <x v="1"/>
    <n v="14"/>
    <n v="8"/>
    <x v="3"/>
    <n v="91"/>
    <n v="96"/>
    <n v="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074ED8-843B-4954-90FC-D84391D21D64}"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location ref="A3:C15" firstHeaderRow="1" firstDataRow="1" firstDataCol="2"/>
  <pivotFields count="8">
    <pivotField compact="0" showAll="0" defaultSubtotal="0"/>
    <pivotField axis="axisRow" compact="0" showAll="0" defaultSubtotal="0">
      <items count="2">
        <item x="1"/>
        <item x="0"/>
      </items>
    </pivotField>
    <pivotField compact="0" showAll="0" defaultSubtotal="0"/>
    <pivotField compact="0" showAll="0" defaultSubtotal="0"/>
    <pivotField axis="axisRow" compact="0" showAll="0" defaultSubtotal="0">
      <items count="4">
        <item x="3"/>
        <item x="0"/>
        <item x="2"/>
        <item x="1"/>
      </items>
    </pivotField>
    <pivotField compact="0" showAll="0" defaultSubtotal="0"/>
    <pivotField compact="0" showAll="0" defaultSubtotal="0"/>
    <pivotField dataField="1" compact="0" showAll="0" defaultSubtotal="0"/>
  </pivotFields>
  <rowFields count="2">
    <field x="4"/>
    <field x="1"/>
  </rowFields>
  <rowItems count="12">
    <i>
      <x/>
    </i>
    <i r="1">
      <x/>
    </i>
    <i r="1">
      <x v="1"/>
    </i>
    <i>
      <x v="1"/>
    </i>
    <i r="1">
      <x/>
    </i>
    <i r="1">
      <x v="1"/>
    </i>
    <i>
      <x v="2"/>
    </i>
    <i r="1">
      <x/>
    </i>
    <i r="1">
      <x v="1"/>
    </i>
    <i>
      <x v="3"/>
    </i>
    <i r="1">
      <x/>
    </i>
    <i r="1">
      <x v="1"/>
    </i>
  </rowItems>
  <colItems count="1">
    <i/>
  </colItems>
  <dataFields count="1">
    <dataField name="Sum of Final Test" fld="7"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J" xr10:uid="{916C9522-582D-4498-A6CA-98D919BD0FE8}" sourceName="DOJ">
  <extLst>
    <x:ext xmlns:x15="http://schemas.microsoft.com/office/spreadsheetml/2010/11/main" uri="{2F2917AC-EB37-4324-AD4E-5DD8C200BD13}">
      <x15:tableSlicerCache tableId="2"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g_Sal" xr10:uid="{F11D0866-F0F2-4A2F-B1EF-D96722C151CE}" sourceName="Avg Sal">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OJ" xr10:uid="{6DD64954-579D-4400-9BB5-126E8499C73C}" cache="Slicer_DOJ" caption="DOJ" rowHeight="234950"/>
  <slicer name="Avg Sal" xr10:uid="{7BE9CA5F-F3BE-4B4D-AD0C-432A7D8457F1}" cache="Slicer_Avg_Sal" caption="Avg Sal"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7A87C1-B693-47C8-94D0-E17648DFC217}" name="Table2" displayName="Table2" ref="A4:J13" totalsRowShown="0" headerRowDxfId="46" headerRowBorderDxfId="45" tableBorderDxfId="44" totalsRowBorderDxfId="43">
  <autoFilter ref="A4:J13" xr:uid="{2B7A87C1-B693-47C8-94D0-E17648DFC217}"/>
  <tableColumns count="10">
    <tableColumn id="1" xr3:uid="{A8A19986-A413-40DE-9A28-83017225A086}" name="S No" dataDxfId="42"/>
    <tableColumn id="2" xr3:uid="{E06A2433-45A0-4108-AB45-BFA311C2B158}" name="First Name" dataDxfId="41"/>
    <tableColumn id="3" xr3:uid="{BF12615C-F776-4D5F-9497-55AA39D26797}" name="Last Name" dataDxfId="40"/>
    <tableColumn id="4" xr3:uid="{3DD1568F-9820-407F-96F3-791563396C49}" name="DOJ" dataDxfId="39"/>
    <tableColumn id="5" xr3:uid="{F02D5AF7-16C0-4AD9-BF46-0F5FC031BFE1}" name="Sal-Jan" dataDxfId="38"/>
    <tableColumn id="6" xr3:uid="{2DC5B606-516E-4266-84E6-5700EEC71B4C}" name="Sal-Feb" dataDxfId="37"/>
    <tableColumn id="7" xr3:uid="{7F7317FC-9FBC-4C61-ACB8-46E4BE44D57B}" name="Sal-Mar" dataDxfId="36"/>
    <tableColumn id="8" xr3:uid="{829CE1C7-6F1F-4221-8A5C-D661035CC6F5}" name="Sal Total" dataDxfId="35">
      <calculatedColumnFormula>SUM(E5,F5,G5)</calculatedColumnFormula>
    </tableColumn>
    <tableColumn id="9" xr3:uid="{610070C4-A563-4DDB-B25B-7AFBB10027EE}" name="Avg Sal" dataDxfId="34">
      <calculatedColumnFormula>AVERAGE(E5:G5)</calculatedColumnFormula>
    </tableColumn>
    <tableColumn id="10" xr3:uid="{A86764A4-0C18-4091-A020-4041E389A517}" name="Full Name" dataDxfId="33">
      <calculatedColumnFormula>CONCATENATE(B5," ",C5)</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DD6892-D66C-4D57-9769-CFE6C29C5B1A}" name="Table7" displayName="Table7" ref="B12:B15" totalsRowShown="0">
  <autoFilter ref="B12:B15" xr:uid="{06DD6892-D66C-4D57-9769-CFE6C29C5B1A}"/>
  <tableColumns count="1">
    <tableColumn id="1" xr3:uid="{688DAF36-8060-44B3-9279-F12E625A62C9}" name="gra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F7E49C-C155-4190-A5D8-8287E3D9510D}" name="Table3" displayName="Table3" ref="J4:K9" totalsRowShown="0" dataDxfId="32" tableBorderDxfId="31">
  <autoFilter ref="J4:K9" xr:uid="{00F7E49C-C155-4190-A5D8-8287E3D9510D}"/>
  <tableColumns count="2">
    <tableColumn id="1" xr3:uid="{903843C9-269E-41B6-8B9E-9E23BE6033B2}" name="name" dataDxfId="30"/>
    <tableColumn id="2" xr3:uid="{D30237CD-28FD-40BD-ADC7-1F8A9C26A260}" name="grade" dataDxfId="2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3610EA5-BE47-4DA1-800E-E87A6E18C14C}" name="Table8" displayName="Table8" ref="M5:N10" totalsRowShown="0" dataDxfId="28" tableBorderDxfId="27" dataCellStyle="Hyperlink">
  <autoFilter ref="M5:N10" xr:uid="{F3610EA5-BE47-4DA1-800E-E87A6E18C14C}"/>
  <tableColumns count="2">
    <tableColumn id="1" xr3:uid="{D0BE9B3D-E7E5-4819-A245-270F43084933}" name="mail" dataDxfId="26" dataCellStyle="Hyperlink"/>
    <tableColumn id="4" xr3:uid="{79E6A64A-9CFA-460D-A7DA-553AA1391A77}" name="Name" dataDxfId="25" dataCellStyle="Hyperlink"/>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624179E-6083-45B7-ADFA-B380E9B2F203}" name="Table9" displayName="Table9" ref="F3:G7" totalsRowShown="0" headerRowBorderDxfId="24" tableBorderDxfId="23">
  <autoFilter ref="F3:G7" xr:uid="{1624179E-6083-45B7-ADFA-B380E9B2F203}"/>
  <tableColumns count="2">
    <tableColumn id="1" xr3:uid="{25983257-E4D5-46B5-98EA-B82D7089B379}" name="First Name" dataDxfId="22"/>
    <tableColumn id="2" xr3:uid="{9DFE29BD-2C58-4804-B4CA-E8FEF288BACF}" name="Sal Total">
      <calculatedColumnFormula>VLOOKUP(F4,$A$1:$B$10,2,FALSE)</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C1F472-C6E1-4C74-9A89-552160C5BD9B}" name="Table1" displayName="Table1" ref="A3:M25" headerRowDxfId="21" totalsRowDxfId="18" headerRowBorderDxfId="20" tableBorderDxfId="19">
  <tableColumns count="13">
    <tableColumn id="1" xr3:uid="{B63AF08B-C5AB-424D-91D6-C8DB863B9781}" name="Name" totalsRowLabel="Total" dataDxfId="17"/>
    <tableColumn id="2" xr3:uid="{0D9B1FA5-BB02-4590-8BD9-72AE365140B2}" name="Gender" dataDxfId="16"/>
    <tableColumn id="3" xr3:uid="{0F784D48-A6BE-4088-A56F-691AD33BB73F}" name="Age" dataDxfId="15"/>
    <tableColumn id="4" xr3:uid="{CFE3373A-0FA0-45FA-BBBD-AB38441242F8}" name="Class" dataDxfId="14"/>
    <tableColumn id="5" xr3:uid="{799797C5-6271-4FF0-8C04-A84AA5294EFC}" name="House" dataDxfId="13"/>
    <tableColumn id="6" xr3:uid="{7A018DB7-0B09-42A7-BF93-9FA1C6B22776}" name="Unit Test 1" dataDxfId="12"/>
    <tableColumn id="7" xr3:uid="{9EBFEDFC-E628-4815-8108-D83127BDA21E}" name="Unit Test 2" dataDxfId="11"/>
    <tableColumn id="8" xr3:uid="{69CACEE5-E764-44BD-B430-DAAD87345F63}" name="Final Test" totalsRowFunction="sum" dataDxfId="10"/>
    <tableColumn id="9" xr3:uid="{D1E28E25-6933-4F19-9FD4-A35EC218DAFB}" name="pass" dataDxfId="9" totalsRowDxfId="8">
      <calculatedColumnFormula>IF(H4&gt;=$O$1,"p","f")</calculatedColumnFormula>
    </tableColumn>
    <tableColumn id="10" xr3:uid="{6C957E3B-AC96-4C82-8C71-8D6037C6A877}" name="join" dataDxfId="7" totalsRowDxfId="6">
      <calculatedColumnFormula>A4&amp;" "&amp;E4</calculatedColumnFormula>
    </tableColumn>
    <tableColumn id="15" xr3:uid="{385602F3-985E-4BFD-942D-0698E7FC4E6F}" name="oneexam" dataDxfId="5">
      <calculatedColumnFormula>IF(OR(F4&gt;=$O$1,G4&gt;=$O$1),"x","")</calculatedColumnFormula>
    </tableColumn>
    <tableColumn id="11" xr3:uid="{757A28AB-A9F9-4089-AEA6-D9D2A9338027}" name="Column1" dataDxfId="4">
      <calculatedColumnFormula>TEXT(Table1[[#This Row],[Class]],"##")</calculatedColumnFormula>
    </tableColumn>
    <tableColumn id="13" xr3:uid="{260056A7-2BF9-4F18-BDD1-74810B648DA3}" name="substitute" dataDxfId="3" totalsRowDxfId="2">
      <calculatedColumnFormula>SUBSTITUTE(Table1[[#This Row],[Column1]],10,11)</calculatedColumnFormula>
    </tableColumn>
  </tableColumns>
  <tableStyleInfo name="TableStyleMedium5"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youtube.com/watch?v=OX-iyb-21tk" TargetMode="External"/><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mailto:PAUL@mail.com" TargetMode="External"/><Relationship Id="rId13" Type="http://schemas.openxmlformats.org/officeDocument/2006/relationships/table" Target="../tables/table3.xml"/><Relationship Id="rId3" Type="http://schemas.openxmlformats.org/officeDocument/2006/relationships/hyperlink" Target="mailto:PAUL@mail.com" TargetMode="External"/><Relationship Id="rId7" Type="http://schemas.openxmlformats.org/officeDocument/2006/relationships/hyperlink" Target="mailto:VERMA@mail.com" TargetMode="External"/><Relationship Id="rId12" Type="http://schemas.openxmlformats.org/officeDocument/2006/relationships/table" Target="../tables/table2.xml"/><Relationship Id="rId2" Type="http://schemas.openxmlformats.org/officeDocument/2006/relationships/hyperlink" Target="mailto:VERMA@mail.com" TargetMode="External"/><Relationship Id="rId1" Type="http://schemas.openxmlformats.org/officeDocument/2006/relationships/hyperlink" Target="mailto:KUMAR@mail.com" TargetMode="External"/><Relationship Id="rId6" Type="http://schemas.openxmlformats.org/officeDocument/2006/relationships/hyperlink" Target="mailto:KUMAR@mail.com" TargetMode="External"/><Relationship Id="rId11" Type="http://schemas.openxmlformats.org/officeDocument/2006/relationships/printerSettings" Target="../printerSettings/printerSettings2.bin"/><Relationship Id="rId5" Type="http://schemas.openxmlformats.org/officeDocument/2006/relationships/hyperlink" Target="mailto:RAM@mail.com" TargetMode="External"/><Relationship Id="rId10" Type="http://schemas.openxmlformats.org/officeDocument/2006/relationships/hyperlink" Target="mailto:RAM@mail.com" TargetMode="External"/><Relationship Id="rId4" Type="http://schemas.openxmlformats.org/officeDocument/2006/relationships/hyperlink" Target="mailto:SINGH@mail.com" TargetMode="External"/><Relationship Id="rId9" Type="http://schemas.openxmlformats.org/officeDocument/2006/relationships/hyperlink" Target="mailto:SINGH@mail.com" TargetMode="External"/><Relationship Id="rId1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723-315B-4F52-9BCE-C97F959BE1C5}">
  <sheetPr>
    <tabColor theme="3" tint="-0.499984740745262"/>
  </sheetPr>
  <dimension ref="A1:J19"/>
  <sheetViews>
    <sheetView zoomScale="120" zoomScaleNormal="120" workbookViewId="0">
      <selection activeCell="M19" sqref="M19"/>
    </sheetView>
  </sheetViews>
  <sheetFormatPr defaultRowHeight="14.4" x14ac:dyDescent="0.3"/>
  <cols>
    <col min="1" max="1" width="6.21875" style="1" customWidth="1"/>
    <col min="2" max="2" width="11.5546875" customWidth="1"/>
    <col min="3" max="3" width="11.33203125" customWidth="1"/>
    <col min="4" max="4" width="17.33203125" style="1" bestFit="1" customWidth="1"/>
    <col min="5" max="6" width="8.88671875" customWidth="1"/>
    <col min="7" max="7" width="9" customWidth="1"/>
    <col min="8" max="8" width="9.6640625" style="1" customWidth="1"/>
    <col min="9" max="9" width="8.88671875" style="1" customWidth="1"/>
    <col min="10" max="10" width="13.33203125" bestFit="1" customWidth="1"/>
    <col min="11" max="11" width="8.88671875" customWidth="1"/>
  </cols>
  <sheetData>
    <row r="1" spans="1:10" x14ac:dyDescent="0.3">
      <c r="A1" s="47" t="s">
        <v>20</v>
      </c>
      <c r="B1" s="48"/>
      <c r="C1" s="48"/>
      <c r="D1" s="48"/>
      <c r="E1" s="48"/>
      <c r="F1" s="48"/>
      <c r="G1" s="48"/>
      <c r="H1" s="48"/>
      <c r="I1" s="48"/>
      <c r="J1" s="49"/>
    </row>
    <row r="2" spans="1:10" ht="15" thickBot="1" x14ac:dyDescent="0.35">
      <c r="A2" s="50"/>
      <c r="B2" s="51"/>
      <c r="C2" s="51"/>
      <c r="D2" s="51"/>
      <c r="E2" s="51"/>
      <c r="F2" s="51"/>
      <c r="G2" s="51"/>
      <c r="H2" s="51"/>
      <c r="I2" s="51"/>
      <c r="J2" s="52"/>
    </row>
    <row r="4" spans="1:10" x14ac:dyDescent="0.3">
      <c r="A4" s="10" t="s">
        <v>0</v>
      </c>
      <c r="B4" s="10" t="s">
        <v>1</v>
      </c>
      <c r="C4" s="10" t="s">
        <v>2</v>
      </c>
      <c r="D4" s="11" t="s">
        <v>3</v>
      </c>
      <c r="E4" s="11" t="s">
        <v>4</v>
      </c>
      <c r="F4" s="11" t="s">
        <v>5</v>
      </c>
      <c r="G4" s="11" t="s">
        <v>6</v>
      </c>
      <c r="H4" s="11" t="s">
        <v>7</v>
      </c>
      <c r="I4" s="11" t="s">
        <v>8</v>
      </c>
      <c r="J4" s="12" t="s">
        <v>9</v>
      </c>
    </row>
    <row r="5" spans="1:10" x14ac:dyDescent="0.3">
      <c r="A5" s="8">
        <v>1</v>
      </c>
      <c r="B5" s="3" t="s">
        <v>10</v>
      </c>
      <c r="C5" s="3" t="s">
        <v>15</v>
      </c>
      <c r="D5" s="4">
        <v>42030</v>
      </c>
      <c r="E5" s="5">
        <v>1500</v>
      </c>
      <c r="F5" s="5">
        <v>1200</v>
      </c>
      <c r="G5" s="5">
        <v>1500</v>
      </c>
      <c r="H5" s="2">
        <f t="shared" ref="H5:H13" si="0">SUM(E5,F5,G5)</f>
        <v>4200</v>
      </c>
      <c r="I5" s="6">
        <f t="shared" ref="I5:I13" si="1">AVERAGE(E5:G5)</f>
        <v>1400</v>
      </c>
      <c r="J5" s="9" t="str">
        <f t="shared" ref="J5:J13" si="2">CONCATENATE(B5," ",C5)</f>
        <v>RNM KUMAR</v>
      </c>
    </row>
    <row r="6" spans="1:10" x14ac:dyDescent="0.3">
      <c r="A6" s="8">
        <v>2</v>
      </c>
      <c r="B6" s="3" t="s">
        <v>11</v>
      </c>
      <c r="C6" s="3" t="s">
        <v>16</v>
      </c>
      <c r="D6" s="4">
        <v>42954</v>
      </c>
      <c r="E6" s="5">
        <v>1700</v>
      </c>
      <c r="F6" s="5">
        <v>1800</v>
      </c>
      <c r="G6" s="5">
        <v>2000</v>
      </c>
      <c r="H6" s="2">
        <f t="shared" si="0"/>
        <v>5500</v>
      </c>
      <c r="I6" s="6">
        <f t="shared" si="1"/>
        <v>1833.3333333333333</v>
      </c>
      <c r="J6" s="9" t="str">
        <f t="shared" si="2"/>
        <v>GOPAL VERMA</v>
      </c>
    </row>
    <row r="7" spans="1:10" x14ac:dyDescent="0.3">
      <c r="A7" s="8">
        <v>3</v>
      </c>
      <c r="B7" s="3" t="s">
        <v>12</v>
      </c>
      <c r="C7" s="3" t="s">
        <v>17</v>
      </c>
      <c r="D7" s="4">
        <v>40976</v>
      </c>
      <c r="E7" s="5">
        <v>1800</v>
      </c>
      <c r="F7" s="5">
        <v>1500</v>
      </c>
      <c r="G7" s="5">
        <v>1900</v>
      </c>
      <c r="H7" s="2">
        <f t="shared" si="0"/>
        <v>5200</v>
      </c>
      <c r="I7" s="6">
        <f t="shared" si="1"/>
        <v>1733.3333333333333</v>
      </c>
      <c r="J7" s="9" t="str">
        <f t="shared" si="2"/>
        <v>JOSEPH PAUL</v>
      </c>
    </row>
    <row r="8" spans="1:10" x14ac:dyDescent="0.3">
      <c r="A8" s="8">
        <v>4</v>
      </c>
      <c r="B8" s="3" t="s">
        <v>13</v>
      </c>
      <c r="C8" s="3" t="s">
        <v>18</v>
      </c>
      <c r="D8" s="4">
        <v>43402</v>
      </c>
      <c r="E8" s="5">
        <v>1200</v>
      </c>
      <c r="F8" s="5">
        <v>1500</v>
      </c>
      <c r="G8" s="5">
        <v>1800</v>
      </c>
      <c r="H8" s="2">
        <f t="shared" si="0"/>
        <v>4500</v>
      </c>
      <c r="I8" s="6">
        <f t="shared" si="1"/>
        <v>1500</v>
      </c>
      <c r="J8" s="9" t="str">
        <f t="shared" si="2"/>
        <v>HARI SINGH</v>
      </c>
    </row>
    <row r="9" spans="1:10" x14ac:dyDescent="0.3">
      <c r="A9" s="8">
        <v>5</v>
      </c>
      <c r="B9" s="13" t="s">
        <v>14</v>
      </c>
      <c r="C9" s="13" t="s">
        <v>19</v>
      </c>
      <c r="D9" s="14">
        <v>44077</v>
      </c>
      <c r="E9" s="15">
        <v>2000</v>
      </c>
      <c r="F9" s="15">
        <v>2500</v>
      </c>
      <c r="G9" s="15">
        <v>2900</v>
      </c>
      <c r="H9" s="16">
        <f t="shared" si="0"/>
        <v>7400</v>
      </c>
      <c r="I9" s="17">
        <f t="shared" si="1"/>
        <v>2466.6666666666665</v>
      </c>
      <c r="J9" s="18" t="str">
        <f t="shared" si="2"/>
        <v>RAJA RAM</v>
      </c>
    </row>
    <row r="10" spans="1:10" x14ac:dyDescent="0.3">
      <c r="A10" s="8">
        <v>6</v>
      </c>
      <c r="B10" s="3" t="s">
        <v>56</v>
      </c>
      <c r="C10" s="3" t="s">
        <v>59</v>
      </c>
      <c r="D10" s="4">
        <v>43955</v>
      </c>
      <c r="E10" s="5">
        <v>1600</v>
      </c>
      <c r="F10" s="5">
        <v>1200</v>
      </c>
      <c r="G10" s="5">
        <v>1800</v>
      </c>
      <c r="H10" s="2">
        <f t="shared" si="0"/>
        <v>4600</v>
      </c>
      <c r="I10" s="6">
        <f t="shared" si="1"/>
        <v>1533.3333333333333</v>
      </c>
      <c r="J10" s="9" t="str">
        <f t="shared" si="2"/>
        <v xml:space="preserve">PURI BHAJAN </v>
      </c>
    </row>
    <row r="11" spans="1:10" x14ac:dyDescent="0.3">
      <c r="A11" s="8">
        <v>7</v>
      </c>
      <c r="B11" s="3" t="s">
        <v>57</v>
      </c>
      <c r="C11" s="3" t="s">
        <v>18</v>
      </c>
      <c r="D11" s="4">
        <v>42100</v>
      </c>
      <c r="E11" s="5">
        <v>1700</v>
      </c>
      <c r="F11" s="15">
        <v>2000</v>
      </c>
      <c r="G11" s="5">
        <v>1500</v>
      </c>
      <c r="H11" s="2">
        <f t="shared" si="0"/>
        <v>5200</v>
      </c>
      <c r="I11" s="6">
        <f t="shared" si="1"/>
        <v>1733.3333333333333</v>
      </c>
      <c r="J11" s="9" t="str">
        <f t="shared" si="2"/>
        <v>MURI SINGH</v>
      </c>
    </row>
    <row r="12" spans="1:10" x14ac:dyDescent="0.3">
      <c r="A12" s="8">
        <v>8</v>
      </c>
      <c r="B12" s="3" t="s">
        <v>61</v>
      </c>
      <c r="C12" s="3" t="s">
        <v>62</v>
      </c>
      <c r="D12" s="4">
        <v>41372</v>
      </c>
      <c r="E12" s="5">
        <v>1400</v>
      </c>
      <c r="F12" s="5">
        <v>1600</v>
      </c>
      <c r="G12" s="5">
        <v>1500</v>
      </c>
      <c r="H12" s="2">
        <f t="shared" si="0"/>
        <v>4500</v>
      </c>
      <c r="I12" s="6">
        <f t="shared" si="1"/>
        <v>1500</v>
      </c>
      <c r="J12" s="9" t="str">
        <f t="shared" si="2"/>
        <v>MORAR DAHM</v>
      </c>
    </row>
    <row r="13" spans="1:10" x14ac:dyDescent="0.3">
      <c r="A13" s="8">
        <v>9</v>
      </c>
      <c r="B13" s="13" t="s">
        <v>58</v>
      </c>
      <c r="C13" s="13" t="s">
        <v>60</v>
      </c>
      <c r="D13" s="14">
        <v>41705</v>
      </c>
      <c r="E13" s="15">
        <v>1100</v>
      </c>
      <c r="F13" s="5">
        <v>1700</v>
      </c>
      <c r="G13" s="15">
        <v>2500</v>
      </c>
      <c r="H13" s="16">
        <f t="shared" si="0"/>
        <v>5300</v>
      </c>
      <c r="I13" s="17">
        <f t="shared" si="1"/>
        <v>1766.6666666666667</v>
      </c>
      <c r="J13" s="18" t="str">
        <f t="shared" si="2"/>
        <v>BHAI MASMUS</v>
      </c>
    </row>
    <row r="17" spans="3:9" x14ac:dyDescent="0.3">
      <c r="C17" t="s">
        <v>104</v>
      </c>
      <c r="E17" s="53" t="s">
        <v>105</v>
      </c>
      <c r="F17" s="53"/>
      <c r="G17" s="53"/>
      <c r="H17" s="53"/>
      <c r="I17" s="53"/>
    </row>
    <row r="18" spans="3:9" x14ac:dyDescent="0.3">
      <c r="C18" s="46">
        <f>MATCH(C17,B5:B13,0)</f>
        <v>9</v>
      </c>
      <c r="E18" s="53"/>
      <c r="F18" s="53"/>
      <c r="G18" s="53"/>
      <c r="H18" s="53"/>
      <c r="I18" s="53"/>
    </row>
    <row r="19" spans="3:9" x14ac:dyDescent="0.3">
      <c r="C19" t="str">
        <f>IFERROR(INDEX(C5:C13,MATCH(C17,B5:B13,0)),"nomatch")</f>
        <v>MASMUS</v>
      </c>
      <c r="E19" s="53"/>
      <c r="F19" s="53"/>
      <c r="G19" s="53"/>
      <c r="H19" s="53"/>
      <c r="I19" s="53"/>
    </row>
  </sheetData>
  <sortState xmlns:xlrd2="http://schemas.microsoft.com/office/spreadsheetml/2017/richdata2" ref="A5:J10">
    <sortCondition ref="A4:A10"/>
  </sortState>
  <mergeCells count="2">
    <mergeCell ref="A1:J2"/>
    <mergeCell ref="E17:I19"/>
  </mergeCells>
  <conditionalFormatting sqref="H5:H13">
    <cfRule type="colorScale" priority="3">
      <colorScale>
        <cfvo type="min"/>
        <cfvo type="percentile" val="50"/>
        <cfvo type="max"/>
        <color rgb="FFF8696B"/>
        <color rgb="FFFFEB84"/>
        <color rgb="FF63BE7B"/>
      </colorScale>
    </cfRule>
  </conditionalFormatting>
  <conditionalFormatting sqref="J4:J10 J14:J1048576">
    <cfRule type="duplicateValues" dxfId="1" priority="1"/>
  </conditionalFormatting>
  <hyperlinks>
    <hyperlink ref="E17" r:id="rId1" xr:uid="{B76BAE06-9B26-4B9C-8F75-E791D3249850}"/>
  </hyperlinks>
  <pageMargins left="0.7" right="0.7" top="0.75" bottom="0.75" header="0.3" footer="0.3"/>
  <pageSetup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A00BF-F01D-4079-BE32-0AFDB0D2B4CC}">
  <dimension ref="A2:N16"/>
  <sheetViews>
    <sheetView zoomScale="120" zoomScaleNormal="120" workbookViewId="0">
      <selection activeCell="B12" sqref="B12"/>
    </sheetView>
  </sheetViews>
  <sheetFormatPr defaultRowHeight="14.4" x14ac:dyDescent="0.3"/>
  <cols>
    <col min="3" max="3" width="9.33203125" bestFit="1" customWidth="1"/>
    <col min="4" max="4" width="11.88671875" bestFit="1" customWidth="1"/>
    <col min="6" max="6" width="10.109375" bestFit="1" customWidth="1"/>
    <col min="7" max="7" width="10.88671875" bestFit="1" customWidth="1"/>
    <col min="13" max="13" width="17" bestFit="1" customWidth="1"/>
    <col min="14" max="14" width="8.21875" bestFit="1" customWidth="1"/>
  </cols>
  <sheetData>
    <row r="2" spans="1:14" x14ac:dyDescent="0.3">
      <c r="A2" t="s">
        <v>21</v>
      </c>
      <c r="B2" t="s">
        <v>22</v>
      </c>
      <c r="C2" t="s">
        <v>23</v>
      </c>
      <c r="D2" t="s">
        <v>24</v>
      </c>
      <c r="F2" t="s">
        <v>25</v>
      </c>
      <c r="G2" t="s">
        <v>37</v>
      </c>
    </row>
    <row r="3" spans="1:14" x14ac:dyDescent="0.3">
      <c r="A3">
        <v>1.0333000000000001</v>
      </c>
      <c r="B3" s="7">
        <f>ROUND(A3,0)</f>
        <v>1</v>
      </c>
      <c r="C3">
        <f>ROUNDUP(A3,0)</f>
        <v>2</v>
      </c>
      <c r="D3">
        <f>ROUNDDOWN(A3,0)</f>
        <v>1</v>
      </c>
      <c r="F3" t="s">
        <v>26</v>
      </c>
      <c r="G3" t="s">
        <v>38</v>
      </c>
    </row>
    <row r="4" spans="1:14" x14ac:dyDescent="0.3">
      <c r="A4">
        <v>2.0666000000000002</v>
      </c>
      <c r="B4" s="7">
        <f>ROUND(A4,0)</f>
        <v>2</v>
      </c>
      <c r="C4">
        <f>ROUNDUP(A4,0)</f>
        <v>3</v>
      </c>
      <c r="D4">
        <f>ROUNDDOWN(A4,0)</f>
        <v>2</v>
      </c>
      <c r="F4" t="s">
        <v>27</v>
      </c>
      <c r="G4" t="s">
        <v>39</v>
      </c>
      <c r="J4" t="s">
        <v>44</v>
      </c>
      <c r="K4" t="s">
        <v>45</v>
      </c>
    </row>
    <row r="5" spans="1:14" x14ac:dyDescent="0.3">
      <c r="A5">
        <v>2.9990000000000001</v>
      </c>
      <c r="B5" s="7">
        <f>ROUND(A5,0)</f>
        <v>3</v>
      </c>
      <c r="C5">
        <f>ROUNDUP(A5,0)</f>
        <v>3</v>
      </c>
      <c r="D5">
        <f>ROUNDDOWN(A5,0)</f>
        <v>2</v>
      </c>
      <c r="F5" t="s">
        <v>28</v>
      </c>
      <c r="G5" t="s">
        <v>40</v>
      </c>
      <c r="J5" s="20" t="s">
        <v>10</v>
      </c>
      <c r="K5" s="23" t="s">
        <v>47</v>
      </c>
      <c r="M5" t="s">
        <v>49</v>
      </c>
      <c r="N5" t="s">
        <v>55</v>
      </c>
    </row>
    <row r="6" spans="1:14" x14ac:dyDescent="0.3">
      <c r="A6">
        <v>8.7855500000000006</v>
      </c>
      <c r="B6" s="7">
        <f>ROUND(A6,0)</f>
        <v>9</v>
      </c>
      <c r="C6">
        <f>ROUNDUP(A6,0)</f>
        <v>9</v>
      </c>
      <c r="D6">
        <f>ROUNDDOWN(A6,0)</f>
        <v>8</v>
      </c>
      <c r="F6" t="s">
        <v>29</v>
      </c>
      <c r="G6" t="s">
        <v>41</v>
      </c>
      <c r="J6" s="21" t="s">
        <v>11</v>
      </c>
      <c r="K6" s="23" t="s">
        <v>46</v>
      </c>
      <c r="M6" s="24" t="s">
        <v>50</v>
      </c>
      <c r="N6" s="24" t="s">
        <v>15</v>
      </c>
    </row>
    <row r="7" spans="1:14" x14ac:dyDescent="0.3">
      <c r="A7">
        <v>1.4419999999999999</v>
      </c>
      <c r="B7" s="7">
        <f>ROUND(A7,0)</f>
        <v>1</v>
      </c>
      <c r="C7">
        <f>ROUNDUP(A7,0)</f>
        <v>2</v>
      </c>
      <c r="D7">
        <f>ROUNDDOWN(A7,0)</f>
        <v>1</v>
      </c>
      <c r="F7" t="s">
        <v>30</v>
      </c>
      <c r="G7" t="s">
        <v>42</v>
      </c>
      <c r="J7" s="20" t="s">
        <v>12</v>
      </c>
      <c r="K7" s="23" t="s">
        <v>47</v>
      </c>
      <c r="M7" s="25" t="s">
        <v>51</v>
      </c>
      <c r="N7" s="25" t="s">
        <v>16</v>
      </c>
    </row>
    <row r="8" spans="1:14" x14ac:dyDescent="0.3">
      <c r="F8" t="s">
        <v>31</v>
      </c>
      <c r="G8" t="s">
        <v>43</v>
      </c>
      <c r="J8" s="21" t="s">
        <v>13</v>
      </c>
      <c r="K8" s="23" t="s">
        <v>47</v>
      </c>
      <c r="M8" s="24" t="s">
        <v>52</v>
      </c>
      <c r="N8" s="24" t="s">
        <v>17</v>
      </c>
    </row>
    <row r="9" spans="1:14" x14ac:dyDescent="0.3">
      <c r="F9" t="s">
        <v>32</v>
      </c>
      <c r="J9" s="22" t="s">
        <v>14</v>
      </c>
      <c r="K9" s="23" t="s">
        <v>47</v>
      </c>
      <c r="M9" s="25" t="s">
        <v>53</v>
      </c>
      <c r="N9" s="25" t="s">
        <v>18</v>
      </c>
    </row>
    <row r="10" spans="1:14" x14ac:dyDescent="0.3">
      <c r="F10" t="s">
        <v>33</v>
      </c>
      <c r="M10" s="26" t="s">
        <v>54</v>
      </c>
      <c r="N10" s="26" t="s">
        <v>19</v>
      </c>
    </row>
    <row r="11" spans="1:14" x14ac:dyDescent="0.3">
      <c r="F11" t="s">
        <v>34</v>
      </c>
    </row>
    <row r="12" spans="1:14" x14ac:dyDescent="0.3">
      <c r="B12" t="s">
        <v>45</v>
      </c>
      <c r="F12" t="s">
        <v>35</v>
      </c>
    </row>
    <row r="13" spans="1:14" x14ac:dyDescent="0.3">
      <c r="B13" t="s">
        <v>46</v>
      </c>
      <c r="F13" t="s">
        <v>36</v>
      </c>
    </row>
    <row r="14" spans="1:14" x14ac:dyDescent="0.3">
      <c r="B14" t="s">
        <v>47</v>
      </c>
    </row>
    <row r="15" spans="1:14" x14ac:dyDescent="0.3">
      <c r="B15" t="s">
        <v>48</v>
      </c>
    </row>
    <row r="16" spans="1:14" x14ac:dyDescent="0.3">
      <c r="E16">
        <f>COUNT(C3:C7,D3:D11)</f>
        <v>10</v>
      </c>
      <c r="G16">
        <f>COUNTA(C3:F3)</f>
        <v>3</v>
      </c>
    </row>
  </sheetData>
  <phoneticPr fontId="4" type="noConversion"/>
  <dataValidations count="1">
    <dataValidation type="list" allowBlank="1" showInputMessage="1" showErrorMessage="1" sqref="K5:K9" xr:uid="{D8ACD8E0-3347-4FC0-B868-B170B7DCFB05}">
      <formula1>$B$13:$B$15</formula1>
    </dataValidation>
  </dataValidations>
  <hyperlinks>
    <hyperlink ref="M6" r:id="rId1" xr:uid="{87C43F29-B45B-4E34-9697-432EC8C202C9}"/>
    <hyperlink ref="M7" r:id="rId2" xr:uid="{E30BB1E8-6B5F-4CB4-97CB-294AF2FE7EED}"/>
    <hyperlink ref="M8" r:id="rId3" xr:uid="{36249CD5-41B0-4D8B-B702-169B291AFDAC}"/>
    <hyperlink ref="M9" r:id="rId4" xr:uid="{A43AD335-20CA-49DC-AC00-45F9DB7BCD2A}"/>
    <hyperlink ref="M10" r:id="rId5" xr:uid="{21C11B34-5839-4079-AFFA-0393147EC53A}"/>
    <hyperlink ref="N6" r:id="rId6" display="KUMAR@mail.com" xr:uid="{0014F3EC-EB68-4D30-9C85-2744B2BA2121}"/>
    <hyperlink ref="N7" r:id="rId7" display="VERMA@mail.com" xr:uid="{E3A8E090-AB3B-4366-9B28-BDB72C72616D}"/>
    <hyperlink ref="N8" r:id="rId8" display="PAUL@mail.com" xr:uid="{F02D16F2-33C3-4C17-A5F9-CE95B9E87AA7}"/>
    <hyperlink ref="N9" r:id="rId9" display="SINGH@mail.com" xr:uid="{2084A8D1-1EB1-4E9D-B14A-944CD5985667}"/>
    <hyperlink ref="N10" r:id="rId10" display="RAM@mail.com" xr:uid="{B5F5FB25-ABC3-4783-9D87-EC49AE5098C9}"/>
  </hyperlinks>
  <pageMargins left="0.7" right="0.7" top="0.75" bottom="0.75" header="0.3" footer="0.3"/>
  <pageSetup orientation="portrait" r:id="rId11"/>
  <tableParts count="3">
    <tablePart r:id="rId12"/>
    <tablePart r:id="rId13"/>
    <tablePart r:id="rId1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879CE-D3DA-4103-B441-3D444378C1BB}">
  <dimension ref="A1:G10"/>
  <sheetViews>
    <sheetView zoomScale="130" zoomScaleNormal="130" workbookViewId="0">
      <selection activeCell="B4" sqref="B4"/>
    </sheetView>
  </sheetViews>
  <sheetFormatPr defaultRowHeight="14.4" x14ac:dyDescent="0.3"/>
  <cols>
    <col min="1" max="1" width="9.88671875" bestFit="1" customWidth="1"/>
    <col min="6" max="6" width="11.5546875" customWidth="1"/>
    <col min="7" max="7" width="9.44140625" customWidth="1"/>
  </cols>
  <sheetData>
    <row r="1" spans="1:7" x14ac:dyDescent="0.3">
      <c r="A1" s="27" t="s">
        <v>1</v>
      </c>
      <c r="B1" s="29" t="s">
        <v>7</v>
      </c>
    </row>
    <row r="2" spans="1:7" x14ac:dyDescent="0.3">
      <c r="A2" s="19" t="s">
        <v>10</v>
      </c>
      <c r="B2" s="30">
        <v>4200</v>
      </c>
    </row>
    <row r="3" spans="1:7" x14ac:dyDescent="0.3">
      <c r="A3" s="3" t="s">
        <v>11</v>
      </c>
      <c r="B3" s="2">
        <v>5500</v>
      </c>
      <c r="F3" s="34" t="s">
        <v>1</v>
      </c>
      <c r="G3" s="35" t="s">
        <v>7</v>
      </c>
    </row>
    <row r="4" spans="1:7" x14ac:dyDescent="0.3">
      <c r="A4" s="19" t="s">
        <v>12</v>
      </c>
      <c r="B4" s="30">
        <v>5200</v>
      </c>
      <c r="F4" s="32" t="s">
        <v>12</v>
      </c>
      <c r="G4">
        <f>VLOOKUP(F4,$A$1:$B$10,2,FALSE)</f>
        <v>5200</v>
      </c>
    </row>
    <row r="5" spans="1:7" x14ac:dyDescent="0.3">
      <c r="A5" s="3" t="s">
        <v>13</v>
      </c>
      <c r="B5" s="2">
        <v>4500</v>
      </c>
      <c r="F5" s="33" t="s">
        <v>56</v>
      </c>
      <c r="G5">
        <f>VLOOKUP(F5,$A$1:$B$10,2,FALSE)</f>
        <v>4700</v>
      </c>
    </row>
    <row r="6" spans="1:7" x14ac:dyDescent="0.3">
      <c r="A6" s="28" t="s">
        <v>14</v>
      </c>
      <c r="B6" s="31">
        <v>7400</v>
      </c>
      <c r="F6" s="32" t="s">
        <v>58</v>
      </c>
      <c r="G6">
        <f>VLOOKUP(F6,$A$1:$B$10,2,FALSE)</f>
        <v>5300</v>
      </c>
    </row>
    <row r="7" spans="1:7" x14ac:dyDescent="0.3">
      <c r="A7" s="3" t="s">
        <v>56</v>
      </c>
      <c r="B7" s="2">
        <v>4700</v>
      </c>
      <c r="F7" s="32" t="s">
        <v>10</v>
      </c>
      <c r="G7">
        <f>VLOOKUP(F7,$A$1:$B$10,2,FALSE)</f>
        <v>4200</v>
      </c>
    </row>
    <row r="8" spans="1:7" x14ac:dyDescent="0.3">
      <c r="A8" s="19" t="s">
        <v>57</v>
      </c>
      <c r="B8" s="30">
        <v>5200</v>
      </c>
    </row>
    <row r="9" spans="1:7" x14ac:dyDescent="0.3">
      <c r="A9" s="3" t="s">
        <v>61</v>
      </c>
      <c r="B9" s="2">
        <v>4500</v>
      </c>
    </row>
    <row r="10" spans="1:7" x14ac:dyDescent="0.3">
      <c r="A10" s="19" t="s">
        <v>58</v>
      </c>
      <c r="B10" s="30">
        <v>5300</v>
      </c>
    </row>
  </sheetData>
  <conditionalFormatting sqref="A1:B10">
    <cfRule type="duplicateValues" dxfId="0" priority="1"/>
  </conditionalFormatting>
  <conditionalFormatting sqref="B2:B10">
    <cfRule type="colorScale" priority="2">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C0EEC-F1E3-48D7-A528-D318842B1EF7}">
  <dimension ref="A3:C15"/>
  <sheetViews>
    <sheetView topLeftCell="A2" zoomScaleNormal="100" workbookViewId="0">
      <selection activeCell="C10" sqref="C10"/>
    </sheetView>
  </sheetViews>
  <sheetFormatPr defaultRowHeight="14.4" x14ac:dyDescent="0.3"/>
  <cols>
    <col min="1" max="1" width="12.5546875" bestFit="1" customWidth="1"/>
    <col min="2" max="2" width="9.33203125" bestFit="1" customWidth="1"/>
    <col min="3" max="4" width="15.33203125" bestFit="1" customWidth="1"/>
    <col min="5" max="5" width="3" bestFit="1" customWidth="1"/>
    <col min="6" max="6" width="10.77734375" bestFit="1" customWidth="1"/>
  </cols>
  <sheetData>
    <row r="3" spans="1:3" x14ac:dyDescent="0.3">
      <c r="A3" s="43" t="s">
        <v>67</v>
      </c>
      <c r="B3" s="43" t="s">
        <v>64</v>
      </c>
      <c r="C3" t="s">
        <v>98</v>
      </c>
    </row>
    <row r="4" spans="1:3" x14ac:dyDescent="0.3">
      <c r="A4" t="s">
        <v>81</v>
      </c>
    </row>
    <row r="5" spans="1:3" x14ac:dyDescent="0.3">
      <c r="B5" t="s">
        <v>77</v>
      </c>
      <c r="C5">
        <v>194</v>
      </c>
    </row>
    <row r="6" spans="1:3" x14ac:dyDescent="0.3">
      <c r="B6" t="s">
        <v>72</v>
      </c>
      <c r="C6">
        <v>362</v>
      </c>
    </row>
    <row r="7" spans="1:3" x14ac:dyDescent="0.3">
      <c r="A7" t="s">
        <v>73</v>
      </c>
    </row>
    <row r="8" spans="1:3" x14ac:dyDescent="0.3">
      <c r="B8" t="s">
        <v>77</v>
      </c>
      <c r="C8">
        <v>85</v>
      </c>
    </row>
    <row r="9" spans="1:3" x14ac:dyDescent="0.3">
      <c r="B9" t="s">
        <v>72</v>
      </c>
      <c r="C9">
        <v>258</v>
      </c>
    </row>
    <row r="10" spans="1:3" x14ac:dyDescent="0.3">
      <c r="A10" t="s">
        <v>78</v>
      </c>
    </row>
    <row r="11" spans="1:3" x14ac:dyDescent="0.3">
      <c r="B11" t="s">
        <v>77</v>
      </c>
      <c r="C11">
        <v>351</v>
      </c>
    </row>
    <row r="12" spans="1:3" x14ac:dyDescent="0.3">
      <c r="B12" t="s">
        <v>72</v>
      </c>
      <c r="C12">
        <v>89</v>
      </c>
    </row>
    <row r="13" spans="1:3" x14ac:dyDescent="0.3">
      <c r="A13" t="s">
        <v>75</v>
      </c>
    </row>
    <row r="14" spans="1:3" x14ac:dyDescent="0.3">
      <c r="B14" t="s">
        <v>77</v>
      </c>
      <c r="C14">
        <v>460</v>
      </c>
    </row>
    <row r="15" spans="1:3" x14ac:dyDescent="0.3">
      <c r="B15" t="s">
        <v>72</v>
      </c>
      <c r="C15">
        <v>186</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C9916-A921-4B5C-B68A-25D3DACA7D45}">
  <dimension ref="A1:V27"/>
  <sheetViews>
    <sheetView tabSelected="1" zoomScale="95" zoomScaleNormal="100" workbookViewId="0">
      <selection activeCell="I27" sqref="I27"/>
    </sheetView>
  </sheetViews>
  <sheetFormatPr defaultRowHeight="14.4" x14ac:dyDescent="0.3"/>
  <cols>
    <col min="2" max="2" width="9" customWidth="1"/>
    <col min="4" max="4" width="12.109375" bestFit="1" customWidth="1"/>
    <col min="6" max="7" width="11.77734375" customWidth="1"/>
    <col min="8" max="8" width="10.6640625" customWidth="1"/>
    <col min="10" max="10" width="16.88671875" bestFit="1" customWidth="1"/>
    <col min="18" max="18" width="10.6640625" bestFit="1" customWidth="1"/>
    <col min="22" max="22" width="13.21875" bestFit="1" customWidth="1"/>
  </cols>
  <sheetData>
    <row r="1" spans="1:22" x14ac:dyDescent="0.3">
      <c r="A1" t="s">
        <v>63</v>
      </c>
      <c r="D1" s="45">
        <f ca="1">TODAY()</f>
        <v>45742</v>
      </c>
      <c r="O1">
        <v>90</v>
      </c>
      <c r="Q1">
        <f>MIN(Final_Test)</f>
        <v>77</v>
      </c>
      <c r="R1">
        <f>MAX(Final_Test)</f>
        <v>99</v>
      </c>
    </row>
    <row r="2" spans="1:22" x14ac:dyDescent="0.3">
      <c r="Q2">
        <f>SMALL(Final_Test,2)</f>
        <v>79</v>
      </c>
      <c r="R2">
        <f>LARGE(Final_Test,2)</f>
        <v>98</v>
      </c>
    </row>
    <row r="3" spans="1:22" x14ac:dyDescent="0.3">
      <c r="A3" s="36" t="s">
        <v>55</v>
      </c>
      <c r="B3" s="37" t="s">
        <v>64</v>
      </c>
      <c r="C3" s="37" t="s">
        <v>65</v>
      </c>
      <c r="D3" s="37" t="s">
        <v>66</v>
      </c>
      <c r="E3" s="37" t="s">
        <v>67</v>
      </c>
      <c r="F3" s="37" t="s">
        <v>68</v>
      </c>
      <c r="G3" s="37" t="s">
        <v>69</v>
      </c>
      <c r="H3" s="38" t="s">
        <v>70</v>
      </c>
      <c r="I3" s="37" t="s">
        <v>99</v>
      </c>
      <c r="J3" s="37" t="s">
        <v>100</v>
      </c>
      <c r="K3" s="37" t="s">
        <v>101</v>
      </c>
      <c r="L3" s="37" t="s">
        <v>102</v>
      </c>
      <c r="M3" s="37" t="s">
        <v>103</v>
      </c>
    </row>
    <row r="4" spans="1:22" x14ac:dyDescent="0.3">
      <c r="A4" s="39" t="s">
        <v>71</v>
      </c>
      <c r="B4" s="40" t="s">
        <v>72</v>
      </c>
      <c r="C4" s="40">
        <v>16</v>
      </c>
      <c r="D4" s="40">
        <v>10</v>
      </c>
      <c r="E4" s="40" t="s">
        <v>73</v>
      </c>
      <c r="F4" s="40">
        <v>84</v>
      </c>
      <c r="G4" s="40">
        <v>79</v>
      </c>
      <c r="H4" s="9">
        <v>99</v>
      </c>
      <c r="I4" s="37" t="str">
        <f t="shared" ref="I4:I25" si="0">IF(H4&gt;=$O$1,"p","f")</f>
        <v>p</v>
      </c>
      <c r="J4" s="37" t="str">
        <f t="shared" ref="J4:J25" si="1">A4&amp;" "&amp;E4</f>
        <v>Abhimanyu Bhoomi</v>
      </c>
      <c r="K4" s="37" t="str">
        <f t="shared" ref="K4:K25" si="2">IF(OR(F4&gt;=$O$1,G4&gt;=$O$1),"x","")</f>
        <v/>
      </c>
      <c r="L4" s="37" t="str">
        <f>TEXT(Table1[[#This Row],[Class]],"##")</f>
        <v>10</v>
      </c>
      <c r="M4" s="37" t="str">
        <f>SUBSTITUTE(Table1[[#This Row],[Column1]],10,11)</f>
        <v>11</v>
      </c>
      <c r="R4" t="str">
        <f>LEFT(Table1[[#This Row],[Name]],2)&amp;". "&amp;Table1[[#This Row],[House]]</f>
        <v>Ab. Bhoomi</v>
      </c>
      <c r="S4" t="str">
        <f>MID(Table1[[#This Row],[Name]],2,3)</f>
        <v>bhi</v>
      </c>
      <c r="T4" t="str">
        <f>IF(LEN(Table1[[#This Row],[join]])&gt;=10,"ok","short")</f>
        <v>ok</v>
      </c>
      <c r="V4" t="str">
        <f>_xlfn.TEXTJOIN(" ",TRUE,R4,LEFT(S4,1),T4)</f>
        <v>Ab. Bhoomi b ok</v>
      </c>
    </row>
    <row r="5" spans="1:22" x14ac:dyDescent="0.3">
      <c r="A5" s="39" t="s">
        <v>74</v>
      </c>
      <c r="B5" s="40" t="s">
        <v>72</v>
      </c>
      <c r="C5" s="40">
        <v>11</v>
      </c>
      <c r="D5" s="40">
        <v>5</v>
      </c>
      <c r="E5" s="40" t="s">
        <v>75</v>
      </c>
      <c r="F5" s="40">
        <v>82</v>
      </c>
      <c r="G5" s="40">
        <v>83</v>
      </c>
      <c r="H5" s="9">
        <v>91</v>
      </c>
      <c r="I5" s="37" t="str">
        <f t="shared" si="0"/>
        <v>p</v>
      </c>
      <c r="J5" s="40" t="str">
        <f t="shared" si="1"/>
        <v>Arjun Vayu</v>
      </c>
      <c r="K5" s="40" t="str">
        <f t="shared" si="2"/>
        <v/>
      </c>
      <c r="L5" s="37" t="str">
        <f>TEXT(Table1[[#This Row],[Class]],"##")</f>
        <v>5</v>
      </c>
      <c r="M5" s="40" t="str">
        <f>SUBSTITUTE(Table1[[#This Row],[Column1]],10,11)</f>
        <v>5</v>
      </c>
      <c r="R5" t="str">
        <f>LEFT(Table1[[#This Row],[Name]],2)&amp;". "&amp;Table1[[#This Row],[House]]</f>
        <v>Ar. Vayu</v>
      </c>
      <c r="S5" t="str">
        <f>MID(Table1[[#This Row],[Name]],2,3)</f>
        <v>rju</v>
      </c>
      <c r="T5" t="str">
        <f>IF(LEN(Table1[[#This Row],[join]])&gt;=10,"ok","short")</f>
        <v>ok</v>
      </c>
      <c r="V5" t="str">
        <f t="shared" ref="V5:V25" si="3">_xlfn.TEXTJOIN(" ",TRUE,R5,LEFT(S5,1),T5)</f>
        <v>Ar. Vayu r ok</v>
      </c>
    </row>
    <row r="6" spans="1:22" x14ac:dyDescent="0.3">
      <c r="A6" s="39" t="s">
        <v>76</v>
      </c>
      <c r="B6" s="40" t="s">
        <v>77</v>
      </c>
      <c r="C6" s="40">
        <v>15</v>
      </c>
      <c r="D6" s="40">
        <v>8</v>
      </c>
      <c r="E6" s="40" t="s">
        <v>78</v>
      </c>
      <c r="F6" s="40">
        <v>81</v>
      </c>
      <c r="G6" s="40">
        <v>78</v>
      </c>
      <c r="H6" s="9">
        <v>88</v>
      </c>
      <c r="I6" s="37" t="str">
        <f t="shared" si="0"/>
        <v>f</v>
      </c>
      <c r="J6" s="40" t="str">
        <f t="shared" si="1"/>
        <v>Champa Jal</v>
      </c>
      <c r="K6" s="40" t="str">
        <f t="shared" si="2"/>
        <v/>
      </c>
      <c r="L6" s="37" t="str">
        <f>TEXT(Table1[[#This Row],[Class]],"##")</f>
        <v>8</v>
      </c>
      <c r="M6" s="40" t="str">
        <f>SUBSTITUTE(Table1[[#This Row],[Column1]],10,11)</f>
        <v>8</v>
      </c>
      <c r="R6" t="str">
        <f>LEFT(Table1[[#This Row],[Name]],2)&amp;". "&amp;Table1[[#This Row],[House]]</f>
        <v>Ch. Jal</v>
      </c>
      <c r="S6" t="str">
        <f>MID(Table1[[#This Row],[Name]],2,3)</f>
        <v>ham</v>
      </c>
      <c r="T6" t="str">
        <f>IF(LEN(Table1[[#This Row],[join]])&gt;=10,"ok","short")</f>
        <v>ok</v>
      </c>
      <c r="V6" t="str">
        <f t="shared" si="3"/>
        <v>Ch. Jal h ok</v>
      </c>
    </row>
    <row r="7" spans="1:22" x14ac:dyDescent="0.3">
      <c r="A7" s="39" t="s">
        <v>79</v>
      </c>
      <c r="B7" s="40" t="s">
        <v>72</v>
      </c>
      <c r="C7" s="40">
        <v>14</v>
      </c>
      <c r="D7" s="40">
        <v>8</v>
      </c>
      <c r="E7" s="40" t="s">
        <v>73</v>
      </c>
      <c r="F7" s="40">
        <v>70</v>
      </c>
      <c r="G7" s="40">
        <v>75</v>
      </c>
      <c r="H7" s="9">
        <v>79</v>
      </c>
      <c r="I7" s="37" t="str">
        <f t="shared" si="0"/>
        <v>f</v>
      </c>
      <c r="J7" s="40" t="str">
        <f t="shared" si="1"/>
        <v>Gopal Bhoomi</v>
      </c>
      <c r="K7" s="40" t="str">
        <f t="shared" si="2"/>
        <v/>
      </c>
      <c r="L7" s="37" t="str">
        <f>TEXT(Table1[[#This Row],[Class]],"##")</f>
        <v>8</v>
      </c>
      <c r="M7" s="40" t="str">
        <f>SUBSTITUTE(Table1[[#This Row],[Column1]],10,11)</f>
        <v>8</v>
      </c>
      <c r="P7">
        <f>COUNTIF(Table1[oneexam],"x")</f>
        <v>10</v>
      </c>
      <c r="R7" t="str">
        <f>LEFT(Table1[[#This Row],[Name]],2)&amp;". "&amp;Table1[[#This Row],[House]]</f>
        <v>Go. Bhoomi</v>
      </c>
      <c r="S7" t="str">
        <f>MID(Table1[[#This Row],[Name]],2,3)</f>
        <v>opa</v>
      </c>
      <c r="T7" t="str">
        <f>IF(LEN(Table1[[#This Row],[join]])&gt;=10,"ok","short")</f>
        <v>ok</v>
      </c>
      <c r="V7" t="str">
        <f t="shared" si="3"/>
        <v>Go. Bhoomi o ok</v>
      </c>
    </row>
    <row r="8" spans="1:22" x14ac:dyDescent="0.3">
      <c r="A8" s="39" t="s">
        <v>80</v>
      </c>
      <c r="B8" s="40" t="s">
        <v>77</v>
      </c>
      <c r="C8" s="40">
        <v>16</v>
      </c>
      <c r="D8" s="40">
        <v>10</v>
      </c>
      <c r="E8" s="40" t="s">
        <v>81</v>
      </c>
      <c r="F8" s="40">
        <v>88</v>
      </c>
      <c r="G8" s="40">
        <v>92</v>
      </c>
      <c r="H8" s="9">
        <v>96</v>
      </c>
      <c r="I8" s="37" t="str">
        <f t="shared" si="0"/>
        <v>p</v>
      </c>
      <c r="J8" s="40" t="str">
        <f t="shared" si="1"/>
        <v>Gopi Agni</v>
      </c>
      <c r="K8" s="40" t="str">
        <f t="shared" si="2"/>
        <v>x</v>
      </c>
      <c r="L8" s="37" t="str">
        <f>TEXT(Table1[[#This Row],[Class]],"##")</f>
        <v>10</v>
      </c>
      <c r="M8" s="40" t="str">
        <f>SUBSTITUTE(Table1[[#This Row],[Column1]],10,11)</f>
        <v>11</v>
      </c>
      <c r="R8" t="str">
        <f>LEFT(Table1[[#This Row],[Name]],2)&amp;". "&amp;Table1[[#This Row],[House]]</f>
        <v>Go. Agni</v>
      </c>
      <c r="S8" t="str">
        <f>MID(Table1[[#This Row],[Name]],2,3)</f>
        <v>opi</v>
      </c>
      <c r="T8" t="str">
        <f>IF(LEN(Table1[[#This Row],[join]])&gt;=10,"ok","short")</f>
        <v>short</v>
      </c>
      <c r="V8" t="str">
        <f t="shared" si="3"/>
        <v>Go. Agni o short</v>
      </c>
    </row>
    <row r="9" spans="1:22" x14ac:dyDescent="0.3">
      <c r="A9" s="39" t="s">
        <v>82</v>
      </c>
      <c r="B9" s="40" t="s">
        <v>72</v>
      </c>
      <c r="C9" s="40">
        <v>16</v>
      </c>
      <c r="D9" s="40">
        <v>10</v>
      </c>
      <c r="E9" s="40" t="s">
        <v>73</v>
      </c>
      <c r="F9" s="40">
        <v>82</v>
      </c>
      <c r="G9" s="40">
        <v>81</v>
      </c>
      <c r="H9" s="9">
        <v>80</v>
      </c>
      <c r="I9" s="37" t="str">
        <f t="shared" si="0"/>
        <v>f</v>
      </c>
      <c r="J9" s="40" t="str">
        <f t="shared" si="1"/>
        <v>Hari Bhoomi</v>
      </c>
      <c r="K9" s="40" t="str">
        <f t="shared" si="2"/>
        <v/>
      </c>
      <c r="L9" s="37" t="str">
        <f>TEXT(Table1[[#This Row],[Class]],"##")</f>
        <v>10</v>
      </c>
      <c r="M9" s="40" t="str">
        <f>SUBSTITUTE(Table1[[#This Row],[Column1]],10,11)</f>
        <v>11</v>
      </c>
      <c r="R9" t="str">
        <f>LEFT(Table1[[#This Row],[Name]],2)&amp;". "&amp;Table1[[#This Row],[House]]</f>
        <v>Ha. Bhoomi</v>
      </c>
      <c r="S9" t="str">
        <f>MID(Table1[[#This Row],[Name]],2,3)</f>
        <v>ari</v>
      </c>
      <c r="T9" t="str">
        <f>IF(LEN(Table1[[#This Row],[join]])&gt;=10,"ok","short")</f>
        <v>ok</v>
      </c>
      <c r="V9" t="str">
        <f t="shared" si="3"/>
        <v>Ha. Bhoomi a ok</v>
      </c>
    </row>
    <row r="10" spans="1:22" x14ac:dyDescent="0.3">
      <c r="A10" s="39" t="s">
        <v>83</v>
      </c>
      <c r="B10" s="40" t="s">
        <v>77</v>
      </c>
      <c r="C10" s="40">
        <v>14</v>
      </c>
      <c r="D10" s="40">
        <v>8</v>
      </c>
      <c r="E10" s="40" t="s">
        <v>75</v>
      </c>
      <c r="F10" s="40">
        <v>90</v>
      </c>
      <c r="G10" s="40">
        <v>86</v>
      </c>
      <c r="H10" s="9">
        <v>89</v>
      </c>
      <c r="I10" s="37" t="str">
        <f t="shared" si="0"/>
        <v>f</v>
      </c>
      <c r="J10" s="40" t="str">
        <f t="shared" si="1"/>
        <v>Indu Vayu</v>
      </c>
      <c r="K10" s="40" t="str">
        <f t="shared" si="2"/>
        <v>x</v>
      </c>
      <c r="L10" s="37" t="str">
        <f>TEXT(Table1[[#This Row],[Class]],"##")</f>
        <v>8</v>
      </c>
      <c r="M10" s="40" t="str">
        <f>SUBSTITUTE(Table1[[#This Row],[Column1]],10,11)</f>
        <v>8</v>
      </c>
      <c r="Q10">
        <f>COUNTIF(Table1[pass],"p")</f>
        <v>12</v>
      </c>
      <c r="R10" t="str">
        <f>LEFT(Table1[[#This Row],[Name]],2)&amp;". "&amp;Table1[[#This Row],[House]]</f>
        <v>In. Vayu</v>
      </c>
      <c r="S10" t="str">
        <f>MID(Table1[[#This Row],[Name]],2,3)</f>
        <v>ndu</v>
      </c>
      <c r="T10" t="str">
        <f>IF(LEN(Table1[[#This Row],[join]])&gt;=10,"ok","short")</f>
        <v>short</v>
      </c>
      <c r="V10" t="str">
        <f t="shared" si="3"/>
        <v>In. Vayu n short</v>
      </c>
    </row>
    <row r="11" spans="1:22" x14ac:dyDescent="0.3">
      <c r="A11" s="39" t="s">
        <v>84</v>
      </c>
      <c r="B11" s="40" t="s">
        <v>72</v>
      </c>
      <c r="C11" s="40">
        <v>15</v>
      </c>
      <c r="D11" s="40">
        <v>9</v>
      </c>
      <c r="E11" s="40" t="s">
        <v>81</v>
      </c>
      <c r="F11" s="40">
        <v>87</v>
      </c>
      <c r="G11" s="40">
        <v>89</v>
      </c>
      <c r="H11" s="9">
        <v>96</v>
      </c>
      <c r="I11" s="37" t="str">
        <f t="shared" si="0"/>
        <v>p</v>
      </c>
      <c r="J11" s="40" t="str">
        <f t="shared" si="1"/>
        <v>Keshav Agni</v>
      </c>
      <c r="K11" s="40" t="str">
        <f t="shared" si="2"/>
        <v/>
      </c>
      <c r="L11" s="37" t="str">
        <f>TEXT(Table1[[#This Row],[Class]],"##")</f>
        <v>9</v>
      </c>
      <c r="M11" s="40" t="str">
        <f>SUBSTITUTE(Table1[[#This Row],[Column1]],10,11)</f>
        <v>9</v>
      </c>
      <c r="O11" t="str">
        <f>LEFT(TRIM(A4),1)</f>
        <v>A</v>
      </c>
      <c r="R11" t="str">
        <f>LEFT(Table1[[#This Row],[Name]],2)&amp;". "&amp;Table1[[#This Row],[House]]</f>
        <v>Ke. Agni</v>
      </c>
      <c r="S11" t="str">
        <f>MID(Table1[[#This Row],[Name]],2,3)</f>
        <v>esh</v>
      </c>
      <c r="T11" t="str">
        <f>IF(LEN(Table1[[#This Row],[join]])&gt;=10,"ok","short")</f>
        <v>ok</v>
      </c>
      <c r="V11" t="str">
        <f t="shared" si="3"/>
        <v>Ke. Agni e ok</v>
      </c>
    </row>
    <row r="12" spans="1:22" x14ac:dyDescent="0.3">
      <c r="A12" s="39" t="s">
        <v>85</v>
      </c>
      <c r="B12" s="40" t="s">
        <v>77</v>
      </c>
      <c r="C12" s="40">
        <v>17</v>
      </c>
      <c r="D12" s="40">
        <v>10</v>
      </c>
      <c r="E12" s="40" t="s">
        <v>75</v>
      </c>
      <c r="F12" s="40">
        <v>70</v>
      </c>
      <c r="G12" s="40">
        <v>90</v>
      </c>
      <c r="H12" s="9">
        <v>92</v>
      </c>
      <c r="I12" s="37" t="str">
        <f t="shared" si="0"/>
        <v>p</v>
      </c>
      <c r="J12" s="40" t="str">
        <f t="shared" si="1"/>
        <v>Lalita Vayu</v>
      </c>
      <c r="K12" s="40" t="str">
        <f t="shared" si="2"/>
        <v>x</v>
      </c>
      <c r="L12" s="37" t="str">
        <f>TEXT(Table1[[#This Row],[Class]],"##")</f>
        <v>10</v>
      </c>
      <c r="M12" s="40" t="str">
        <f>SUBSTITUTE(Table1[[#This Row],[Column1]],10,11)</f>
        <v>11</v>
      </c>
      <c r="R12" t="str">
        <f>LEFT(Table1[[#This Row],[Name]],2)&amp;". "&amp;Table1[[#This Row],[House]]</f>
        <v>La. Vayu</v>
      </c>
      <c r="S12" t="str">
        <f>MID(Table1[[#This Row],[Name]],2,3)</f>
        <v>ali</v>
      </c>
      <c r="T12" t="str">
        <f>IF(LEN(Table1[[#This Row],[join]])&gt;=10,"ok","short")</f>
        <v>ok</v>
      </c>
      <c r="V12" t="str">
        <f t="shared" si="3"/>
        <v>La. Vayu a ok</v>
      </c>
    </row>
    <row r="13" spans="1:22" x14ac:dyDescent="0.3">
      <c r="A13" s="39" t="s">
        <v>86</v>
      </c>
      <c r="B13" s="40" t="s">
        <v>72</v>
      </c>
      <c r="C13" s="40">
        <v>12</v>
      </c>
      <c r="D13" s="40">
        <v>7</v>
      </c>
      <c r="E13" s="40" t="s">
        <v>78</v>
      </c>
      <c r="F13" s="40">
        <v>86</v>
      </c>
      <c r="G13" s="40">
        <v>92</v>
      </c>
      <c r="H13" s="9">
        <v>89</v>
      </c>
      <c r="I13" s="37" t="str">
        <f t="shared" si="0"/>
        <v>f</v>
      </c>
      <c r="J13" s="40" t="str">
        <f t="shared" si="1"/>
        <v>Madhav Jal</v>
      </c>
      <c r="K13" s="40" t="str">
        <f t="shared" si="2"/>
        <v>x</v>
      </c>
      <c r="L13" s="37" t="str">
        <f>TEXT(Table1[[#This Row],[Class]],"##")</f>
        <v>7</v>
      </c>
      <c r="M13" s="40" t="str">
        <f>SUBSTITUTE(Table1[[#This Row],[Column1]],10,11)</f>
        <v>7</v>
      </c>
      <c r="Q13">
        <f>SUMIF(House,"Bhoomi",Final_Test)</f>
        <v>343</v>
      </c>
      <c r="R13" t="str">
        <f>LEFT(Table1[[#This Row],[Name]],2)&amp;". "&amp;Table1[[#This Row],[House]]</f>
        <v>Ma. Jal</v>
      </c>
      <c r="S13" t="str">
        <f>MID(Table1[[#This Row],[Name]],2,3)</f>
        <v>adh</v>
      </c>
      <c r="T13" t="str">
        <f>IF(LEN(Table1[[#This Row],[join]])&gt;=10,"ok","short")</f>
        <v>ok</v>
      </c>
      <c r="V13" t="str">
        <f t="shared" si="3"/>
        <v>Ma. Jal a ok</v>
      </c>
    </row>
    <row r="14" spans="1:22" x14ac:dyDescent="0.3">
      <c r="A14" s="39" t="s">
        <v>87</v>
      </c>
      <c r="B14" s="40" t="s">
        <v>72</v>
      </c>
      <c r="C14" s="40">
        <v>11</v>
      </c>
      <c r="D14" s="40">
        <v>6</v>
      </c>
      <c r="E14" s="40" t="s">
        <v>81</v>
      </c>
      <c r="F14" s="40">
        <v>91</v>
      </c>
      <c r="G14" s="40">
        <v>81</v>
      </c>
      <c r="H14" s="9">
        <v>94</v>
      </c>
      <c r="I14" s="37" t="str">
        <f t="shared" si="0"/>
        <v>p</v>
      </c>
      <c r="J14" s="40" t="str">
        <f t="shared" si="1"/>
        <v>Sam Agni</v>
      </c>
      <c r="K14" s="40" t="str">
        <f t="shared" si="2"/>
        <v>x</v>
      </c>
      <c r="L14" s="37" t="str">
        <f>TEXT(Table1[[#This Row],[Class]],"##")</f>
        <v>6</v>
      </c>
      <c r="M14" s="40" t="str">
        <f>SUBSTITUTE(Table1[[#This Row],[Column1]],10,11)</f>
        <v>6</v>
      </c>
      <c r="R14" t="str">
        <f>LEFT(Table1[[#This Row],[Name]],2)&amp;". "&amp;Table1[[#This Row],[House]]</f>
        <v>Sa. Agni</v>
      </c>
      <c r="S14" t="str">
        <f>MID(Table1[[#This Row],[Name]],2,3)</f>
        <v>am</v>
      </c>
      <c r="T14" t="str">
        <f>IF(LEN(Table1[[#This Row],[join]])&gt;=10,"ok","short")</f>
        <v>short</v>
      </c>
      <c r="V14" t="str">
        <f t="shared" si="3"/>
        <v>Sa. Agni a short</v>
      </c>
    </row>
    <row r="15" spans="1:22" x14ac:dyDescent="0.3">
      <c r="A15" s="39" t="s">
        <v>10</v>
      </c>
      <c r="B15" s="40" t="s">
        <v>72</v>
      </c>
      <c r="C15" s="40">
        <v>16</v>
      </c>
      <c r="D15" s="40">
        <v>10</v>
      </c>
      <c r="E15" s="40" t="s">
        <v>81</v>
      </c>
      <c r="F15" s="40">
        <v>86</v>
      </c>
      <c r="G15" s="40">
        <v>81</v>
      </c>
      <c r="H15" s="9">
        <v>77</v>
      </c>
      <c r="I15" s="37" t="str">
        <f t="shared" si="0"/>
        <v>f</v>
      </c>
      <c r="J15" s="40" t="str">
        <f t="shared" si="1"/>
        <v>RNM Agni</v>
      </c>
      <c r="K15" s="40" t="str">
        <f t="shared" si="2"/>
        <v/>
      </c>
      <c r="L15" s="37" t="str">
        <f>TEXT(Table1[[#This Row],[Class]],"##")</f>
        <v>10</v>
      </c>
      <c r="M15" s="40" t="str">
        <f>SUBSTITUTE(Table1[[#This Row],[Column1]],10,11)</f>
        <v>11</v>
      </c>
      <c r="Q15">
        <f>AVERAGE(Final_Test)</f>
        <v>90.227272727272734</v>
      </c>
      <c r="R15" t="str">
        <f>LEFT(Table1[[#This Row],[Name]],2)&amp;". "&amp;Table1[[#This Row],[House]]</f>
        <v>RN. Agni</v>
      </c>
      <c r="S15" t="str">
        <f>MID(Table1[[#This Row],[Name]],2,3)</f>
        <v>NM</v>
      </c>
      <c r="T15" t="str">
        <f>IF(LEN(Table1[[#This Row],[join]])&gt;=10,"ok","short")</f>
        <v>short</v>
      </c>
      <c r="V15" t="str">
        <f t="shared" si="3"/>
        <v>RN. Agni N short</v>
      </c>
    </row>
    <row r="16" spans="1:22" x14ac:dyDescent="0.3">
      <c r="A16" s="39" t="s">
        <v>88</v>
      </c>
      <c r="B16" s="40" t="s">
        <v>72</v>
      </c>
      <c r="C16" s="40">
        <v>15</v>
      </c>
      <c r="D16" s="40">
        <v>9</v>
      </c>
      <c r="E16" s="40" t="s">
        <v>81</v>
      </c>
      <c r="F16" s="40">
        <v>87</v>
      </c>
      <c r="G16" s="40">
        <v>89</v>
      </c>
      <c r="H16" s="9">
        <v>95</v>
      </c>
      <c r="I16" s="37" t="str">
        <f t="shared" si="0"/>
        <v>p</v>
      </c>
      <c r="J16" s="40" t="str">
        <f t="shared" si="1"/>
        <v>Student1 Agni</v>
      </c>
      <c r="K16" s="40" t="str">
        <f t="shared" si="2"/>
        <v/>
      </c>
      <c r="L16" s="37" t="str">
        <f>TEXT(Table1[[#This Row],[Class]],"##")</f>
        <v>9</v>
      </c>
      <c r="M16" s="40" t="str">
        <f>SUBSTITUTE(Table1[[#This Row],[Column1]],10,11)</f>
        <v>9</v>
      </c>
      <c r="R16" t="str">
        <f>LEFT(Table1[[#This Row],[Name]],2)&amp;". "&amp;Table1[[#This Row],[House]]</f>
        <v>St. Agni</v>
      </c>
      <c r="S16" t="str">
        <f>MID(Table1[[#This Row],[Name]],2,3)</f>
        <v>tud</v>
      </c>
      <c r="T16" t="str">
        <f>IF(LEN(Table1[[#This Row],[join]])&gt;=10,"ok","short")</f>
        <v>ok</v>
      </c>
      <c r="V16" t="str">
        <f t="shared" si="3"/>
        <v>St. Agni t ok</v>
      </c>
    </row>
    <row r="17" spans="1:22" x14ac:dyDescent="0.3">
      <c r="A17" s="39" t="s">
        <v>89</v>
      </c>
      <c r="B17" s="40" t="s">
        <v>77</v>
      </c>
      <c r="C17" s="40">
        <v>15</v>
      </c>
      <c r="D17" s="40">
        <v>8</v>
      </c>
      <c r="E17" s="40" t="s">
        <v>75</v>
      </c>
      <c r="F17" s="40">
        <v>81</v>
      </c>
      <c r="G17" s="40">
        <v>90</v>
      </c>
      <c r="H17" s="9">
        <v>95</v>
      </c>
      <c r="I17" s="37" t="str">
        <f t="shared" si="0"/>
        <v>p</v>
      </c>
      <c r="J17" s="40" t="str">
        <f t="shared" si="1"/>
        <v>Student8 Vayu</v>
      </c>
      <c r="K17" s="40" t="str">
        <f t="shared" si="2"/>
        <v>x</v>
      </c>
      <c r="L17" s="37" t="str">
        <f>TEXT(Table1[[#This Row],[Class]],"##")</f>
        <v>8</v>
      </c>
      <c r="M17" s="40" t="str">
        <f>SUBSTITUTE(Table1[[#This Row],[Column1]],10,11)</f>
        <v>8</v>
      </c>
      <c r="Q17" s="44">
        <f>AVERAGEA(H8,H8:H25)</f>
        <v>90.736842105263165</v>
      </c>
      <c r="R17" t="str">
        <f>LEFT(Table1[[#This Row],[Name]],2)&amp;". "&amp;Table1[[#This Row],[House]]</f>
        <v>St. Vayu</v>
      </c>
      <c r="S17" t="str">
        <f>MID(Table1[[#This Row],[Name]],2,3)</f>
        <v>tud</v>
      </c>
      <c r="T17" t="str">
        <f>IF(LEN(Table1[[#This Row],[join]])&gt;=10,"ok","short")</f>
        <v>ok</v>
      </c>
      <c r="V17" t="str">
        <f t="shared" si="3"/>
        <v>St. Vayu t ok</v>
      </c>
    </row>
    <row r="18" spans="1:22" x14ac:dyDescent="0.3">
      <c r="A18" s="39" t="s">
        <v>90</v>
      </c>
      <c r="B18" s="40" t="s">
        <v>77</v>
      </c>
      <c r="C18" s="40">
        <v>17</v>
      </c>
      <c r="D18" s="40">
        <v>10</v>
      </c>
      <c r="E18" s="40" t="s">
        <v>75</v>
      </c>
      <c r="F18" s="40">
        <v>70</v>
      </c>
      <c r="G18" s="40">
        <v>90</v>
      </c>
      <c r="H18" s="9">
        <v>92</v>
      </c>
      <c r="I18" s="37" t="str">
        <f t="shared" si="0"/>
        <v>p</v>
      </c>
      <c r="J18" s="40" t="str">
        <f t="shared" si="1"/>
        <v>Student2 Vayu</v>
      </c>
      <c r="K18" s="40" t="str">
        <f t="shared" si="2"/>
        <v>x</v>
      </c>
      <c r="L18" s="37" t="str">
        <f>TEXT(Table1[[#This Row],[Class]],"##")</f>
        <v>10</v>
      </c>
      <c r="M18" s="40" t="str">
        <f>SUBSTITUTE(Table1[[#This Row],[Column1]],10,11)</f>
        <v>11</v>
      </c>
      <c r="R18" t="str">
        <f>LEFT(Table1[[#This Row],[Name]],2)&amp;". "&amp;Table1[[#This Row],[House]]</f>
        <v>St. Vayu</v>
      </c>
      <c r="S18" t="str">
        <f>MID(Table1[[#This Row],[Name]],2,3)</f>
        <v>tud</v>
      </c>
      <c r="T18" t="str">
        <f>IF(LEN(Table1[[#This Row],[join]])&gt;=10,"ok","short")</f>
        <v>ok</v>
      </c>
      <c r="V18" t="str">
        <f t="shared" si="3"/>
        <v>St. Vayu t ok</v>
      </c>
    </row>
    <row r="19" spans="1:22" x14ac:dyDescent="0.3">
      <c r="A19" s="39" t="s">
        <v>91</v>
      </c>
      <c r="B19" s="40" t="s">
        <v>77</v>
      </c>
      <c r="C19" s="40">
        <v>12</v>
      </c>
      <c r="D19" s="40">
        <v>7</v>
      </c>
      <c r="E19" s="40" t="s">
        <v>78</v>
      </c>
      <c r="F19" s="40">
        <v>86</v>
      </c>
      <c r="G19" s="40">
        <v>92</v>
      </c>
      <c r="H19" s="9">
        <v>89</v>
      </c>
      <c r="I19" s="37" t="str">
        <f t="shared" si="0"/>
        <v>f</v>
      </c>
      <c r="J19" s="40" t="str">
        <f t="shared" si="1"/>
        <v>Student4 Jal</v>
      </c>
      <c r="K19" s="40" t="str">
        <f t="shared" si="2"/>
        <v>x</v>
      </c>
      <c r="L19" s="37" t="str">
        <f>TEXT(Table1[[#This Row],[Class]],"##")</f>
        <v>7</v>
      </c>
      <c r="M19" s="40" t="str">
        <f>SUBSTITUTE(Table1[[#This Row],[Column1]],10,11)</f>
        <v>7</v>
      </c>
      <c r="R19" t="str">
        <f>LEFT(Table1[[#This Row],[Name]],2)&amp;". "&amp;Table1[[#This Row],[House]]</f>
        <v>St. Jal</v>
      </c>
      <c r="S19" t="str">
        <f>MID(Table1[[#This Row],[Name]],2,3)</f>
        <v>tud</v>
      </c>
      <c r="T19" t="str">
        <f>IF(LEN(Table1[[#This Row],[join]])&gt;=10,"ok","short")</f>
        <v>ok</v>
      </c>
      <c r="V19" t="str">
        <f t="shared" si="3"/>
        <v>St. Jal t ok</v>
      </c>
    </row>
    <row r="20" spans="1:22" x14ac:dyDescent="0.3">
      <c r="A20" s="39" t="s">
        <v>92</v>
      </c>
      <c r="B20" s="40" t="s">
        <v>77</v>
      </c>
      <c r="C20" s="40">
        <v>16</v>
      </c>
      <c r="D20" s="40">
        <v>10</v>
      </c>
      <c r="E20" s="40" t="s">
        <v>78</v>
      </c>
      <c r="F20" s="40">
        <v>81</v>
      </c>
      <c r="G20" s="40">
        <v>80</v>
      </c>
      <c r="H20" s="9">
        <v>87</v>
      </c>
      <c r="I20" s="37" t="str">
        <f t="shared" si="0"/>
        <v>f</v>
      </c>
      <c r="J20" s="40" t="str">
        <f t="shared" si="1"/>
        <v>Student5 Jal</v>
      </c>
      <c r="K20" s="40" t="str">
        <f t="shared" si="2"/>
        <v/>
      </c>
      <c r="L20" s="37" t="str">
        <f>TEXT(Table1[[#This Row],[Class]],"##")</f>
        <v>10</v>
      </c>
      <c r="M20" s="40" t="str">
        <f>SUBSTITUTE(Table1[[#This Row],[Column1]],10,11)</f>
        <v>11</v>
      </c>
      <c r="R20" t="str">
        <f>LEFT(Table1[[#This Row],[Name]],2)&amp;". "&amp;Table1[[#This Row],[House]]</f>
        <v>St. Jal</v>
      </c>
      <c r="S20" t="str">
        <f>MID(Table1[[#This Row],[Name]],2,3)</f>
        <v>tud</v>
      </c>
      <c r="T20" t="str">
        <f>IF(LEN(Table1[[#This Row],[join]])&gt;=10,"ok","short")</f>
        <v>ok</v>
      </c>
      <c r="V20" t="str">
        <f t="shared" si="3"/>
        <v>St. Jal t ok</v>
      </c>
    </row>
    <row r="21" spans="1:22" x14ac:dyDescent="0.3">
      <c r="A21" s="39" t="s">
        <v>93</v>
      </c>
      <c r="B21" s="40" t="s">
        <v>77</v>
      </c>
      <c r="C21" s="40">
        <v>16</v>
      </c>
      <c r="D21" s="40">
        <v>10</v>
      </c>
      <c r="E21" s="40" t="s">
        <v>78</v>
      </c>
      <c r="F21" s="40">
        <v>81</v>
      </c>
      <c r="G21" s="40">
        <v>80</v>
      </c>
      <c r="H21" s="9">
        <v>87</v>
      </c>
      <c r="I21" s="37" t="str">
        <f t="shared" si="0"/>
        <v>f</v>
      </c>
      <c r="J21" s="40" t="str">
        <f t="shared" si="1"/>
        <v>Sudevi Jal</v>
      </c>
      <c r="K21" s="40" t="str">
        <f t="shared" si="2"/>
        <v/>
      </c>
      <c r="L21" s="37" t="str">
        <f>TEXT(Table1[[#This Row],[Class]],"##")</f>
        <v>10</v>
      </c>
      <c r="M21" s="40" t="str">
        <f>SUBSTITUTE(Table1[[#This Row],[Column1]],10,11)</f>
        <v>11</v>
      </c>
      <c r="R21" t="str">
        <f>LEFT(Table1[[#This Row],[Name]],2)&amp;". "&amp;Table1[[#This Row],[House]]</f>
        <v>Su. Jal</v>
      </c>
      <c r="S21" t="str">
        <f>MID(Table1[[#This Row],[Name]],2,3)</f>
        <v>ude</v>
      </c>
      <c r="T21" t="str">
        <f>IF(LEN(Table1[[#This Row],[join]])&gt;=10,"ok","short")</f>
        <v>ok</v>
      </c>
      <c r="V21" t="str">
        <f t="shared" si="3"/>
        <v>Su. Jal u ok</v>
      </c>
    </row>
    <row r="22" spans="1:22" x14ac:dyDescent="0.3">
      <c r="A22" s="39" t="s">
        <v>94</v>
      </c>
      <c r="B22" s="40" t="s">
        <v>72</v>
      </c>
      <c r="C22" s="40">
        <v>15</v>
      </c>
      <c r="D22" s="40">
        <v>9</v>
      </c>
      <c r="E22" s="40" t="s">
        <v>75</v>
      </c>
      <c r="F22" s="40">
        <v>87</v>
      </c>
      <c r="G22" s="40">
        <v>89</v>
      </c>
      <c r="H22" s="9">
        <v>95</v>
      </c>
      <c r="I22" s="37" t="str">
        <f t="shared" si="0"/>
        <v>p</v>
      </c>
      <c r="J22" s="40" t="str">
        <f t="shared" si="1"/>
        <v>Varun Vayu</v>
      </c>
      <c r="K22" s="40" t="str">
        <f t="shared" si="2"/>
        <v/>
      </c>
      <c r="L22" s="37" t="str">
        <f>TEXT(Table1[[#This Row],[Class]],"##")</f>
        <v>9</v>
      </c>
      <c r="M22" s="40" t="str">
        <f>SUBSTITUTE(Table1[[#This Row],[Column1]],10,11)</f>
        <v>9</v>
      </c>
      <c r="R22" t="str">
        <f>LEFT(Table1[[#This Row],[Name]],2)&amp;". "&amp;Table1[[#This Row],[House]]</f>
        <v>Va. Vayu</v>
      </c>
      <c r="S22" t="str">
        <f>MID(Table1[[#This Row],[Name]],2,3)</f>
        <v>aru</v>
      </c>
      <c r="T22" t="str">
        <f>IF(LEN(Table1[[#This Row],[join]])&gt;=10,"ok","short")</f>
        <v>ok</v>
      </c>
      <c r="V22" t="str">
        <f t="shared" si="3"/>
        <v>Va. Vayu a ok</v>
      </c>
    </row>
    <row r="23" spans="1:22" x14ac:dyDescent="0.3">
      <c r="A23" s="39" t="s">
        <v>95</v>
      </c>
      <c r="B23" s="40" t="s">
        <v>77</v>
      </c>
      <c r="C23" s="40">
        <v>11</v>
      </c>
      <c r="D23" s="40">
        <v>6</v>
      </c>
      <c r="E23" s="40" t="s">
        <v>75</v>
      </c>
      <c r="F23" s="40">
        <v>88</v>
      </c>
      <c r="G23" s="40">
        <v>90</v>
      </c>
      <c r="H23" s="9">
        <v>92</v>
      </c>
      <c r="I23" s="37" t="str">
        <f t="shared" si="0"/>
        <v>p</v>
      </c>
      <c r="J23" s="40" t="str">
        <f t="shared" si="1"/>
        <v>Vidya Vayu</v>
      </c>
      <c r="K23" s="40" t="str">
        <f t="shared" si="2"/>
        <v>x</v>
      </c>
      <c r="L23" s="37" t="str">
        <f>TEXT(Table1[[#This Row],[Class]],"##")</f>
        <v>6</v>
      </c>
      <c r="M23" s="40" t="str">
        <f>SUBSTITUTE(Table1[[#This Row],[Column1]],10,11)</f>
        <v>6</v>
      </c>
      <c r="R23" t="str">
        <f>LEFT(Table1[[#This Row],[Name]],2)&amp;". "&amp;Table1[[#This Row],[House]]</f>
        <v>Vi. Vayu</v>
      </c>
      <c r="S23" t="str">
        <f>MID(Table1[[#This Row],[Name]],2,3)</f>
        <v>idy</v>
      </c>
      <c r="T23" t="str">
        <f>IF(LEN(Table1[[#This Row],[join]])&gt;=10,"ok","short")</f>
        <v>ok</v>
      </c>
      <c r="V23" t="str">
        <f t="shared" si="3"/>
        <v>Vi. Vayu i ok</v>
      </c>
    </row>
    <row r="24" spans="1:22" x14ac:dyDescent="0.3">
      <c r="A24" s="39" t="s">
        <v>96</v>
      </c>
      <c r="B24" s="40" t="s">
        <v>77</v>
      </c>
      <c r="C24" s="40">
        <v>16</v>
      </c>
      <c r="D24" s="40">
        <v>10</v>
      </c>
      <c r="E24" s="40" t="s">
        <v>73</v>
      </c>
      <c r="F24" s="40">
        <v>70</v>
      </c>
      <c r="G24" s="40">
        <v>87</v>
      </c>
      <c r="H24" s="9">
        <v>85</v>
      </c>
      <c r="I24" s="37" t="str">
        <f t="shared" si="0"/>
        <v>f</v>
      </c>
      <c r="J24" s="40" t="str">
        <f t="shared" si="1"/>
        <v>Visakha Bhoomi</v>
      </c>
      <c r="K24" s="40" t="str">
        <f t="shared" si="2"/>
        <v/>
      </c>
      <c r="L24" s="37" t="str">
        <f>TEXT(Table1[[#This Row],[Class]],"##")</f>
        <v>10</v>
      </c>
      <c r="M24" s="40" t="str">
        <f>SUBSTITUTE(Table1[[#This Row],[Column1]],10,11)</f>
        <v>11</v>
      </c>
      <c r="R24" t="str">
        <f>LEFT(Table1[[#This Row],[Name]],2)&amp;". "&amp;Table1[[#This Row],[House]]</f>
        <v>Vi. Bhoomi</v>
      </c>
      <c r="S24" t="str">
        <f>MID(Table1[[#This Row],[Name]],2,3)</f>
        <v>isa</v>
      </c>
      <c r="T24" t="str">
        <f>IF(LEN(Table1[[#This Row],[join]])&gt;=10,"ok","short")</f>
        <v>ok</v>
      </c>
      <c r="V24" t="str">
        <f t="shared" si="3"/>
        <v>Vi. Bhoomi i ok</v>
      </c>
    </row>
    <row r="25" spans="1:22" x14ac:dyDescent="0.3">
      <c r="A25" s="41" t="s">
        <v>97</v>
      </c>
      <c r="B25" s="42" t="s">
        <v>77</v>
      </c>
      <c r="C25" s="42">
        <v>14</v>
      </c>
      <c r="D25" s="42">
        <v>8</v>
      </c>
      <c r="E25" s="42" t="s">
        <v>81</v>
      </c>
      <c r="F25" s="42">
        <v>91</v>
      </c>
      <c r="G25" s="42">
        <v>96</v>
      </c>
      <c r="H25" s="18">
        <v>98</v>
      </c>
      <c r="I25" s="37" t="str">
        <f t="shared" si="0"/>
        <v>p</v>
      </c>
      <c r="J25" s="42" t="str">
        <f t="shared" si="1"/>
        <v>Vrinda Agni</v>
      </c>
      <c r="K25" s="42" t="str">
        <f t="shared" si="2"/>
        <v>x</v>
      </c>
      <c r="L25" s="37" t="str">
        <f>TEXT(Table1[[#This Row],[Class]],"##")</f>
        <v>8</v>
      </c>
      <c r="M25" s="42" t="str">
        <f>SUBSTITUTE(Table1[[#This Row],[Column1]],10,11)</f>
        <v>8</v>
      </c>
      <c r="R25" t="str">
        <f>LEFT(Table1[[#This Row],[Name]],2)&amp;". "&amp;Table1[[#This Row],[House]]</f>
        <v>Vr. Agni</v>
      </c>
      <c r="S25" t="str">
        <f>MID(Table1[[#This Row],[Name]],2,3)</f>
        <v>rin</v>
      </c>
      <c r="T25" t="str">
        <f>IF(LEN(Table1[[#This Row],[join]])&gt;=10,"ok","short")</f>
        <v>ok</v>
      </c>
      <c r="V25" t="str">
        <f t="shared" si="3"/>
        <v>Vr. Agni r ok</v>
      </c>
    </row>
    <row r="27" spans="1:22" x14ac:dyDescent="0.3">
      <c r="D27">
        <f>CHOOSE(F27,D9,D10,D11,D12,D14,D15,D16,F18,F16,F14)</f>
        <v>91</v>
      </c>
      <c r="F27">
        <v>10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Project1</vt:lpstr>
      <vt:lpstr>Sheet1</vt:lpstr>
      <vt:lpstr>Sheet2</vt:lpstr>
      <vt:lpstr>Sheet4</vt:lpstr>
      <vt:lpstr>Sheet3</vt:lpstr>
      <vt:lpstr>Age</vt:lpstr>
      <vt:lpstr>Class</vt:lpstr>
      <vt:lpstr>Final_Test</vt:lpstr>
      <vt:lpstr>Gender</vt:lpstr>
      <vt:lpstr>House</vt:lpstr>
      <vt:lpstr>madhavmks</vt:lpstr>
      <vt:lpstr>Name</vt:lpstr>
      <vt:lpstr>Unit_Test_1</vt:lpstr>
      <vt:lpstr>Unit_Test_2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NANAVARE</dc:creator>
  <cp:lastModifiedBy>YASH J NANAVARE</cp:lastModifiedBy>
  <dcterms:created xsi:type="dcterms:W3CDTF">2023-04-03T15:39:00Z</dcterms:created>
  <dcterms:modified xsi:type="dcterms:W3CDTF">2025-03-26T14:31:54Z</dcterms:modified>
</cp:coreProperties>
</file>