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Bata Analysis\Excel\Microsoft Excel 365 Udemy\"/>
    </mc:Choice>
  </mc:AlternateContent>
  <xr:revisionPtr revIDLastSave="0" documentId="8_{A7C4D12C-417C-46B2-A35D-F4070903D81C}" xr6:coauthVersionLast="47" xr6:coauthVersionMax="47" xr10:uidLastSave="{00000000-0000-0000-0000-000000000000}"/>
  <bookViews>
    <workbookView xWindow="-108" yWindow="-108" windowWidth="23256" windowHeight="12456" xr2:uid="{D1561BD2-D171-4946-9D16-145C72A9FDE7}"/>
  </bookViews>
  <sheets>
    <sheet name="2.2 P&amp;L statemen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H23" i="1" s="1"/>
  <c r="D23" i="1"/>
  <c r="G23" i="1" s="1"/>
  <c r="C23" i="1"/>
  <c r="E21" i="1"/>
  <c r="H21" i="1" s="1"/>
  <c r="D21" i="1"/>
  <c r="G21" i="1" s="1"/>
  <c r="C21" i="1"/>
  <c r="H20" i="1"/>
  <c r="G20" i="1"/>
  <c r="E20" i="1"/>
  <c r="D20" i="1"/>
  <c r="C20" i="1"/>
  <c r="E18" i="1"/>
  <c r="H18" i="1" s="1"/>
  <c r="D18" i="1"/>
  <c r="G18" i="1" s="1"/>
  <c r="C18" i="1"/>
  <c r="E16" i="1"/>
  <c r="H16" i="1" s="1"/>
  <c r="D16" i="1"/>
  <c r="G16" i="1" s="1"/>
  <c r="C16" i="1"/>
  <c r="H15" i="1"/>
  <c r="E15" i="1"/>
  <c r="D15" i="1"/>
  <c r="C15" i="1"/>
  <c r="G15" i="1" s="1"/>
  <c r="E14" i="1"/>
  <c r="H14" i="1" s="1"/>
  <c r="D14" i="1"/>
  <c r="G14" i="1" s="1"/>
  <c r="C14" i="1"/>
  <c r="E13" i="1"/>
  <c r="H13" i="1" s="1"/>
  <c r="D13" i="1"/>
  <c r="G13" i="1" s="1"/>
  <c r="C13" i="1"/>
  <c r="G12" i="1"/>
  <c r="E12" i="1"/>
  <c r="H12" i="1" s="1"/>
  <c r="D12" i="1"/>
  <c r="C12" i="1"/>
  <c r="E11" i="1"/>
  <c r="H11" i="1" s="1"/>
  <c r="D11" i="1"/>
  <c r="G11" i="1" s="1"/>
  <c r="C11" i="1"/>
  <c r="E10" i="1"/>
  <c r="H10" i="1" s="1"/>
  <c r="D10" i="1"/>
  <c r="G10" i="1" s="1"/>
  <c r="C10" i="1"/>
  <c r="E8" i="1"/>
  <c r="H8" i="1" s="1"/>
  <c r="D8" i="1"/>
  <c r="C8" i="1"/>
  <c r="G8" i="1" s="1"/>
  <c r="E6" i="1"/>
  <c r="H6" i="1" s="1"/>
  <c r="D6" i="1"/>
  <c r="G6" i="1" s="1"/>
  <c r="C6" i="1"/>
  <c r="E5" i="1"/>
  <c r="H5" i="1" s="1"/>
  <c r="D5" i="1"/>
  <c r="G5" i="1" s="1"/>
  <c r="C5" i="1"/>
  <c r="E4" i="1"/>
  <c r="E7" i="1" s="1"/>
  <c r="D4" i="1"/>
  <c r="D7" i="1" s="1"/>
  <c r="C4" i="1"/>
  <c r="C7" i="1" s="1"/>
  <c r="C9" i="1" s="1"/>
  <c r="E9" i="1" l="1"/>
  <c r="H7" i="1"/>
  <c r="D9" i="1"/>
  <c r="G7" i="1"/>
  <c r="C17" i="1"/>
  <c r="C27" i="1"/>
  <c r="G4" i="1"/>
  <c r="H4" i="1"/>
  <c r="C19" i="1" l="1"/>
  <c r="C28" i="1"/>
  <c r="G9" i="1"/>
  <c r="D27" i="1"/>
  <c r="D17" i="1"/>
  <c r="H9" i="1"/>
  <c r="E27" i="1"/>
  <c r="E17" i="1"/>
  <c r="E19" i="1" l="1"/>
  <c r="E28" i="1"/>
  <c r="H17" i="1"/>
  <c r="D19" i="1"/>
  <c r="D28" i="1"/>
  <c r="G17" i="1"/>
  <c r="C29" i="1"/>
  <c r="C22" i="1"/>
  <c r="C24" i="1" s="1"/>
  <c r="D29" i="1" l="1"/>
  <c r="D22" i="1"/>
  <c r="G19" i="1"/>
  <c r="E29" i="1"/>
  <c r="E22" i="1"/>
  <c r="H19" i="1"/>
  <c r="D24" i="1" l="1"/>
  <c r="G24" i="1" s="1"/>
  <c r="G22" i="1"/>
  <c r="H22" i="1"/>
  <c r="E24" i="1"/>
  <c r="H24" i="1" s="1"/>
</calcChain>
</file>

<file path=xl/sharedStrings.xml><?xml version="1.0" encoding="utf-8"?>
<sst xmlns="http://schemas.openxmlformats.org/spreadsheetml/2006/main" count="33" uniqueCount="33">
  <si>
    <t>P&amp;L statement</t>
  </si>
  <si>
    <t>EUR in millions</t>
  </si>
  <si>
    <t>FY2016</t>
  </si>
  <si>
    <t>FY2017</t>
  </si>
  <si>
    <t>FY2018</t>
  </si>
  <si>
    <t>Var%
FY16-FY17</t>
  </si>
  <si>
    <t>Var%
FY17-FY18</t>
  </si>
  <si>
    <t>Net Sales</t>
  </si>
  <si>
    <t>IF(ISERROR((D4/C4)-1);"n.a.";IF(((D4/C4)-1)&gt;1;"&gt;100.0%";IF(((D4/C4)-1)&lt;-1;"&lt;-100.0%";((D4/C4)-1))))</t>
  </si>
  <si>
    <t>Other revenues</t>
  </si>
  <si>
    <t>Recharges</t>
  </si>
  <si>
    <t>Total revenues</t>
  </si>
  <si>
    <t>Direct costs</t>
  </si>
  <si>
    <t>Gross Margin</t>
  </si>
  <si>
    <t>Other operating expenses</t>
  </si>
  <si>
    <t>Personnel expenses</t>
  </si>
  <si>
    <t>Leasing</t>
  </si>
  <si>
    <t>Services</t>
  </si>
  <si>
    <t>Travel costs</t>
  </si>
  <si>
    <t>Other income</t>
  </si>
  <si>
    <t>Capitalized costs</t>
  </si>
  <si>
    <t>EBITDA</t>
  </si>
  <si>
    <t>D&amp;A</t>
  </si>
  <si>
    <t>EBIT</t>
  </si>
  <si>
    <t>Financial items</t>
  </si>
  <si>
    <t>Extraordinary items</t>
  </si>
  <si>
    <t>EBT</t>
  </si>
  <si>
    <t>Taxes</t>
  </si>
  <si>
    <t>Net Income</t>
  </si>
  <si>
    <t>KPIs</t>
  </si>
  <si>
    <t>GM%</t>
  </si>
  <si>
    <t>EBITDA%</t>
  </si>
  <si>
    <t>EBIT%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</si>
</sst>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11"/>
      <color rgb="FF002060"/>
      <name val="Calibri"/>
      <family val="2"/>
      <scheme val="minor"/>
    </font>
    <font>
      <b/>
      <sz val="9"/>
      <color rgb="FF002060"/>
      <name val="Arial"/>
      <family val="2"/>
      <charset val="204"/>
    </font>
    <font>
      <sz val="9"/>
      <color rgb="FF000000"/>
      <name val="Arial"/>
      <family val="2"/>
    </font>
    <font>
      <sz val="9"/>
      <color theme="1"/>
      <name val="Arial"/>
      <family val="2"/>
      <charset val="204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4" fillId="2" borderId="0" xfId="0" applyFont="1" applyFill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 wrapText="1"/>
    </xf>
    <xf numFmtId="0" fontId="7" fillId="3" borderId="0" xfId="0" applyFont="1" applyFill="1"/>
    <xf numFmtId="164" fontId="0" fillId="0" borderId="0" xfId="0" applyNumberFormat="1" applyAlignment="1">
      <alignment horizontal="right"/>
    </xf>
    <xf numFmtId="9" fontId="0" fillId="0" borderId="0" xfId="1" applyFont="1"/>
    <xf numFmtId="0" fontId="8" fillId="2" borderId="0" xfId="0" applyFont="1" applyFill="1"/>
    <xf numFmtId="0" fontId="9" fillId="3" borderId="3" xfId="0" applyFont="1" applyFill="1" applyBorder="1"/>
    <xf numFmtId="164" fontId="3" fillId="0" borderId="3" xfId="0" applyNumberFormat="1" applyFont="1" applyBorder="1" applyAlignment="1">
      <alignment horizontal="right"/>
    </xf>
    <xf numFmtId="0" fontId="3" fillId="0" borderId="0" xfId="0" applyFont="1"/>
    <xf numFmtId="9" fontId="3" fillId="0" borderId="3" xfId="1" applyFont="1" applyBorder="1"/>
    <xf numFmtId="164" fontId="7" fillId="3" borderId="0" xfId="0" applyNumberFormat="1" applyFont="1" applyFill="1" applyAlignment="1">
      <alignment horizontal="right"/>
    </xf>
    <xf numFmtId="0" fontId="10" fillId="4" borderId="3" xfId="0" applyFont="1" applyFill="1" applyBorder="1"/>
    <xf numFmtId="164" fontId="2" fillId="5" borderId="3" xfId="0" applyNumberFormat="1" applyFont="1" applyFill="1" applyBorder="1" applyAlignment="1">
      <alignment horizontal="right"/>
    </xf>
    <xf numFmtId="9" fontId="10" fillId="4" borderId="3" xfId="1" applyFont="1" applyFill="1" applyBorder="1"/>
    <xf numFmtId="0" fontId="9" fillId="3" borderId="4" xfId="0" applyFont="1" applyFill="1" applyBorder="1"/>
    <xf numFmtId="164" fontId="3" fillId="0" borderId="4" xfId="0" applyNumberFormat="1" applyFont="1" applyBorder="1" applyAlignment="1">
      <alignment horizontal="right"/>
    </xf>
    <xf numFmtId="9" fontId="9" fillId="3" borderId="4" xfId="1" applyFont="1" applyFill="1" applyBorder="1"/>
    <xf numFmtId="0" fontId="11" fillId="6" borderId="0" xfId="0" applyFont="1" applyFill="1"/>
    <xf numFmtId="9" fontId="11" fillId="6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M:\Bata%20Analysis\Excel\Microsoft%20Excel%20365%20Udemy\Get+to+know+the+data+source+-+Lecture.xlsm" TargetMode="External"/><Relationship Id="rId1" Type="http://schemas.openxmlformats.org/officeDocument/2006/relationships/externalLinkPath" Target="Get+to+know+the+data+source+-+Lectur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 --&gt;"/>
      <sheetName val="Index"/>
      <sheetName val="1.1 FY2016"/>
      <sheetName val="1.2 FY2017"/>
      <sheetName val="1.3 FY2018"/>
      <sheetName val="2.1 Database"/>
      <sheetName val="2.2 P&amp;L statement"/>
    </sheetNames>
    <sheetDataSet>
      <sheetData sheetId="0"/>
      <sheetData sheetId="1"/>
      <sheetData sheetId="2"/>
      <sheetData sheetId="3"/>
      <sheetData sheetId="4"/>
      <sheetData sheetId="5">
        <row r="3">
          <cell r="F3" t="str">
            <v>FY2016</v>
          </cell>
          <cell r="G3" t="str">
            <v>FY2017</v>
          </cell>
          <cell r="H3" t="str">
            <v>FY2018</v>
          </cell>
          <cell r="J3" t="str">
            <v>Mapping</v>
          </cell>
        </row>
        <row r="4">
          <cell r="F4">
            <v>14500341</v>
          </cell>
          <cell r="G4">
            <v>15792898.75</v>
          </cell>
          <cell r="H4">
            <v>14431341</v>
          </cell>
          <cell r="J4" t="str">
            <v>Net Sales</v>
          </cell>
        </row>
        <row r="5">
          <cell r="F5">
            <v>4794856.1919999998</v>
          </cell>
          <cell r="G5">
            <v>6960217.6449999996</v>
          </cell>
          <cell r="H5">
            <v>6373617.5140000004</v>
          </cell>
          <cell r="J5" t="str">
            <v>Other revenues</v>
          </cell>
        </row>
        <row r="6">
          <cell r="F6">
            <v>154890.4</v>
          </cell>
          <cell r="G6">
            <v>0</v>
          </cell>
          <cell r="H6">
            <v>0</v>
          </cell>
          <cell r="J6" t="str">
            <v>Capitalized costs</v>
          </cell>
        </row>
        <row r="7">
          <cell r="F7">
            <v>1180894.0520000001</v>
          </cell>
          <cell r="G7">
            <v>89234.880000000005</v>
          </cell>
          <cell r="H7">
            <v>0</v>
          </cell>
          <cell r="J7" t="str">
            <v>Capitalized costs</v>
          </cell>
        </row>
        <row r="8">
          <cell r="F8">
            <v>793079.51199999999</v>
          </cell>
          <cell r="G8">
            <v>26173</v>
          </cell>
          <cell r="H8">
            <v>0</v>
          </cell>
          <cell r="J8" t="str">
            <v>Capitalized costs</v>
          </cell>
        </row>
        <row r="9">
          <cell r="F9">
            <v>2277197.6</v>
          </cell>
          <cell r="G9">
            <v>209401.92</v>
          </cell>
          <cell r="H9">
            <v>0</v>
          </cell>
          <cell r="J9" t="str">
            <v>Capitalized costs</v>
          </cell>
        </row>
        <row r="10">
          <cell r="F10">
            <v>-4428911.7640000004</v>
          </cell>
          <cell r="G10">
            <v>-5463188.8250000002</v>
          </cell>
          <cell r="H10">
            <v>-5674152.0669999998</v>
          </cell>
          <cell r="J10" t="str">
            <v>Direct costs</v>
          </cell>
        </row>
        <row r="11">
          <cell r="F11">
            <v>-16977.628000000001</v>
          </cell>
          <cell r="G11">
            <v>-343675</v>
          </cell>
          <cell r="H11">
            <v>-350370.99399999995</v>
          </cell>
          <cell r="J11" t="str">
            <v>Other operating expenses</v>
          </cell>
        </row>
        <row r="12">
          <cell r="F12">
            <v>-2245437.54</v>
          </cell>
          <cell r="G12">
            <v>-1980162.23</v>
          </cell>
          <cell r="H12">
            <v>-3116017.1540000001</v>
          </cell>
          <cell r="J12" t="str">
            <v>Other operating expenses</v>
          </cell>
        </row>
        <row r="13">
          <cell r="F13">
            <v>-16605.634000000002</v>
          </cell>
          <cell r="G13">
            <v>-27148.625</v>
          </cell>
          <cell r="H13">
            <v>-9783.7069999999985</v>
          </cell>
          <cell r="J13" t="str">
            <v>Other operating expenses</v>
          </cell>
        </row>
        <row r="14">
          <cell r="F14">
            <v>-4683394.0460000001</v>
          </cell>
          <cell r="G14">
            <v>-5507141.0549999997</v>
          </cell>
          <cell r="H14">
            <v>-3982699.5329999998</v>
          </cell>
          <cell r="J14" t="str">
            <v>Personnel expenses</v>
          </cell>
        </row>
        <row r="15">
          <cell r="F15">
            <v>-1143051.5760000001</v>
          </cell>
          <cell r="G15">
            <v>-2057298.04</v>
          </cell>
          <cell r="H15">
            <v>-1709688.6429999997</v>
          </cell>
          <cell r="J15" t="str">
            <v>Personnel expenses</v>
          </cell>
        </row>
        <row r="16">
          <cell r="F16">
            <v>-239379.61800000002</v>
          </cell>
          <cell r="G16">
            <v>0</v>
          </cell>
          <cell r="H16">
            <v>0</v>
          </cell>
          <cell r="J16" t="str">
            <v>Personnel expenses</v>
          </cell>
        </row>
        <row r="17">
          <cell r="F17">
            <v>-104913.8</v>
          </cell>
          <cell r="G17">
            <v>-500500</v>
          </cell>
          <cell r="H17">
            <v>-143500</v>
          </cell>
          <cell r="J17" t="str">
            <v>Personnel expenses</v>
          </cell>
        </row>
        <row r="18">
          <cell r="F18">
            <v>-2003262.2180000001</v>
          </cell>
          <cell r="G18">
            <v>-1897676.87</v>
          </cell>
          <cell r="H18">
            <v>-1875768.159</v>
          </cell>
          <cell r="J18" t="str">
            <v>D&amp;A</v>
          </cell>
        </row>
        <row r="19">
          <cell r="F19">
            <v>-41981.296000000002</v>
          </cell>
          <cell r="G19">
            <v>0</v>
          </cell>
          <cell r="H19">
            <v>0</v>
          </cell>
          <cell r="J19" t="str">
            <v>D&amp;A</v>
          </cell>
        </row>
        <row r="20">
          <cell r="F20">
            <v>2156147.4</v>
          </cell>
          <cell r="G20">
            <v>1643711.145</v>
          </cell>
          <cell r="H20">
            <v>1418521.358</v>
          </cell>
          <cell r="J20" t="str">
            <v>Recharges</v>
          </cell>
        </row>
        <row r="21">
          <cell r="F21">
            <v>291428.55199999997</v>
          </cell>
          <cell r="G21">
            <v>0</v>
          </cell>
          <cell r="H21">
            <v>0</v>
          </cell>
          <cell r="J21" t="str">
            <v>Recharges</v>
          </cell>
        </row>
        <row r="22">
          <cell r="F22">
            <v>0</v>
          </cell>
          <cell r="G22">
            <v>0</v>
          </cell>
          <cell r="H22">
            <v>0</v>
          </cell>
          <cell r="J22" t="str">
            <v>Recharges</v>
          </cell>
        </row>
        <row r="23">
          <cell r="F23">
            <v>33736.5</v>
          </cell>
          <cell r="G23">
            <v>0</v>
          </cell>
          <cell r="H23">
            <v>0</v>
          </cell>
          <cell r="J23" t="str">
            <v>Recharges</v>
          </cell>
        </row>
        <row r="24">
          <cell r="F24">
            <v>0</v>
          </cell>
          <cell r="G24">
            <v>0</v>
          </cell>
          <cell r="H24">
            <v>0</v>
          </cell>
          <cell r="J24" t="str">
            <v>Recharges</v>
          </cell>
        </row>
        <row r="25">
          <cell r="F25">
            <v>0</v>
          </cell>
          <cell r="G25">
            <v>0</v>
          </cell>
          <cell r="H25">
            <v>0</v>
          </cell>
          <cell r="J25" t="str">
            <v>Recharges</v>
          </cell>
        </row>
        <row r="26">
          <cell r="F26">
            <v>0</v>
          </cell>
          <cell r="G26">
            <v>0</v>
          </cell>
          <cell r="H26">
            <v>0</v>
          </cell>
          <cell r="J26" t="str">
            <v>Recharges</v>
          </cell>
        </row>
        <row r="27">
          <cell r="F27">
            <v>199600.4</v>
          </cell>
          <cell r="G27">
            <v>10461.36</v>
          </cell>
          <cell r="H27">
            <v>0</v>
          </cell>
          <cell r="J27" t="str">
            <v>Recharges</v>
          </cell>
        </row>
        <row r="28">
          <cell r="F28">
            <v>539141.4</v>
          </cell>
          <cell r="G28">
            <v>6785.94</v>
          </cell>
          <cell r="H28">
            <v>902857.84299999999</v>
          </cell>
          <cell r="J28" t="str">
            <v>Recharges</v>
          </cell>
        </row>
        <row r="29">
          <cell r="F29">
            <v>57.221999999999994</v>
          </cell>
          <cell r="G29">
            <v>-9793.84</v>
          </cell>
          <cell r="H29">
            <v>15872.001999999999</v>
          </cell>
          <cell r="J29" t="str">
            <v>Other income</v>
          </cell>
        </row>
        <row r="30">
          <cell r="F30">
            <v>-22314.879999999997</v>
          </cell>
          <cell r="G30">
            <v>-65947.7</v>
          </cell>
          <cell r="H30">
            <v>-57.317999999999998</v>
          </cell>
          <cell r="J30" t="str">
            <v>Other operating expenses</v>
          </cell>
        </row>
        <row r="31">
          <cell r="F31">
            <v>-204000</v>
          </cell>
          <cell r="G31">
            <v>0</v>
          </cell>
          <cell r="H31">
            <v>0</v>
          </cell>
          <cell r="J31" t="str">
            <v>Other operating expenses</v>
          </cell>
        </row>
        <row r="32">
          <cell r="F32">
            <v>-138.41399999999999</v>
          </cell>
          <cell r="G32">
            <v>-5138.91</v>
          </cell>
          <cell r="H32">
            <v>-19198.66</v>
          </cell>
          <cell r="J32" t="str">
            <v>Other operating expenses</v>
          </cell>
        </row>
        <row r="33">
          <cell r="F33">
            <v>-1127445.872</v>
          </cell>
          <cell r="G33">
            <v>-1055381.4750000001</v>
          </cell>
          <cell r="H33">
            <v>172933.44899999999</v>
          </cell>
          <cell r="J33" t="str">
            <v>Leasing</v>
          </cell>
        </row>
        <row r="34">
          <cell r="F34">
            <v>-133722</v>
          </cell>
          <cell r="G34">
            <v>0</v>
          </cell>
          <cell r="H34">
            <v>0</v>
          </cell>
          <cell r="J34" t="str">
            <v>Services</v>
          </cell>
        </row>
        <row r="35">
          <cell r="F35">
            <v>-328061.886</v>
          </cell>
          <cell r="G35">
            <v>-430845.34499999997</v>
          </cell>
          <cell r="H35">
            <v>0</v>
          </cell>
          <cell r="J35" t="str">
            <v>Services</v>
          </cell>
        </row>
        <row r="36">
          <cell r="F36">
            <v>-2081304.3219999997</v>
          </cell>
          <cell r="G36">
            <v>-1130021</v>
          </cell>
          <cell r="H36">
            <v>-1481408.47</v>
          </cell>
          <cell r="J36" t="str">
            <v>Services</v>
          </cell>
        </row>
        <row r="37">
          <cell r="F37">
            <v>-33410.031999999999</v>
          </cell>
          <cell r="G37">
            <v>-7293.5450000000001</v>
          </cell>
          <cell r="H37">
            <v>-40048.799999999996</v>
          </cell>
          <cell r="J37" t="str">
            <v>Other operating expenses</v>
          </cell>
        </row>
        <row r="38">
          <cell r="F38">
            <v>-213090.85199999998</v>
          </cell>
          <cell r="G38">
            <v>-48468.665000000001</v>
          </cell>
          <cell r="H38">
            <v>-64039.82699999999</v>
          </cell>
          <cell r="J38" t="str">
            <v>Other operating expenses</v>
          </cell>
        </row>
        <row r="39">
          <cell r="F39">
            <v>-1813525.004</v>
          </cell>
          <cell r="G39">
            <v>-2393259.19</v>
          </cell>
          <cell r="H39">
            <v>-2514431.8869999996</v>
          </cell>
          <cell r="J39" t="str">
            <v>Travel costs</v>
          </cell>
        </row>
        <row r="40">
          <cell r="F40">
            <v>-5552.2</v>
          </cell>
          <cell r="G40">
            <v>-23069.654999999999</v>
          </cell>
          <cell r="H40">
            <v>-4194.2999999999993</v>
          </cell>
          <cell r="J40" t="str">
            <v>Other operating expenses</v>
          </cell>
        </row>
        <row r="41">
          <cell r="F41">
            <v>-43868.975999999995</v>
          </cell>
          <cell r="G41">
            <v>-208366.935</v>
          </cell>
          <cell r="H41">
            <v>-106525.708</v>
          </cell>
          <cell r="J41" t="str">
            <v>Other operating expenses</v>
          </cell>
        </row>
        <row r="42">
          <cell r="F42">
            <v>-10934.671999999999</v>
          </cell>
          <cell r="G42">
            <v>-20323.309999999998</v>
          </cell>
          <cell r="H42">
            <v>-109811.284</v>
          </cell>
          <cell r="J42" t="str">
            <v>Other operating expenses</v>
          </cell>
        </row>
        <row r="43">
          <cell r="F43">
            <v>-20400</v>
          </cell>
          <cell r="G43">
            <v>-169489</v>
          </cell>
          <cell r="H43">
            <v>-61111.483999999997</v>
          </cell>
          <cell r="J43" t="str">
            <v>Other operating expenses</v>
          </cell>
        </row>
        <row r="44">
          <cell r="F44">
            <v>0</v>
          </cell>
          <cell r="G44">
            <v>0</v>
          </cell>
          <cell r="H44">
            <v>-1684415.2999999998</v>
          </cell>
          <cell r="J44" t="str">
            <v>Other operating expenses</v>
          </cell>
        </row>
        <row r="45">
          <cell r="F45">
            <v>-563918.152</v>
          </cell>
          <cell r="G45">
            <v>-638869.13</v>
          </cell>
          <cell r="H45">
            <v>-575626.2649999999</v>
          </cell>
          <cell r="J45" t="str">
            <v>Other operating expenses</v>
          </cell>
        </row>
        <row r="46">
          <cell r="F46">
            <v>0</v>
          </cell>
          <cell r="G46">
            <v>0</v>
          </cell>
          <cell r="H46">
            <v>0</v>
          </cell>
        </row>
        <row r="47">
          <cell r="F47">
            <v>0</v>
          </cell>
          <cell r="G47">
            <v>0</v>
          </cell>
          <cell r="H47">
            <v>0</v>
          </cell>
        </row>
        <row r="48">
          <cell r="F48">
            <v>0</v>
          </cell>
          <cell r="G48">
            <v>0</v>
          </cell>
          <cell r="H48">
            <v>0</v>
          </cell>
        </row>
        <row r="49">
          <cell r="F49">
            <v>0</v>
          </cell>
          <cell r="G49">
            <v>0</v>
          </cell>
          <cell r="H49">
            <v>0</v>
          </cell>
          <cell r="J49" t="str">
            <v>Financial items</v>
          </cell>
        </row>
        <row r="50">
          <cell r="F50">
            <v>0</v>
          </cell>
          <cell r="G50">
            <v>0</v>
          </cell>
          <cell r="H50">
            <v>0</v>
          </cell>
          <cell r="J50" t="str">
            <v>Financial items</v>
          </cell>
        </row>
        <row r="51">
          <cell r="F51">
            <v>0</v>
          </cell>
          <cell r="G51">
            <v>0</v>
          </cell>
          <cell r="H51">
            <v>0</v>
          </cell>
          <cell r="J51" t="str">
            <v>Financial items</v>
          </cell>
        </row>
        <row r="52">
          <cell r="F52">
            <v>35810.228000000003</v>
          </cell>
          <cell r="G52">
            <v>34224.959999999999</v>
          </cell>
          <cell r="H52">
            <v>0</v>
          </cell>
          <cell r="J52" t="str">
            <v>Financial items</v>
          </cell>
        </row>
        <row r="53">
          <cell r="F53">
            <v>51927.417999999998</v>
          </cell>
          <cell r="G53">
            <v>2204.7199999999998</v>
          </cell>
          <cell r="H53">
            <v>73809.511999999988</v>
          </cell>
          <cell r="J53" t="str">
            <v>Financial items</v>
          </cell>
        </row>
        <row r="54">
          <cell r="F54">
            <v>862270.63399999996</v>
          </cell>
          <cell r="G54">
            <v>0</v>
          </cell>
          <cell r="H54">
            <v>0</v>
          </cell>
          <cell r="J54" t="str">
            <v>Capitalized costs</v>
          </cell>
        </row>
        <row r="55">
          <cell r="F55">
            <v>-22763</v>
          </cell>
          <cell r="G55">
            <v>-80617.179999999993</v>
          </cell>
          <cell r="H55">
            <v>-7173.195999999999</v>
          </cell>
          <cell r="J55" t="str">
            <v>Extraordinary items</v>
          </cell>
        </row>
        <row r="56">
          <cell r="F56">
            <v>-2930430.0120000001</v>
          </cell>
          <cell r="G56">
            <v>-2752704.22</v>
          </cell>
          <cell r="H56">
            <v>-2324465.8859999999</v>
          </cell>
          <cell r="J56" t="str">
            <v>Financial items</v>
          </cell>
        </row>
        <row r="57">
          <cell r="F57">
            <v>49378.641999999993</v>
          </cell>
          <cell r="G57">
            <v>-496748.70000000007</v>
          </cell>
          <cell r="H57">
            <v>-2558.1950000000002</v>
          </cell>
          <cell r="J57" t="str">
            <v>Taxes</v>
          </cell>
        </row>
        <row r="58">
          <cell r="F58">
            <v>-516250.67</v>
          </cell>
          <cell r="G58">
            <v>-480872.96000000002</v>
          </cell>
          <cell r="H58">
            <v>-522710.353</v>
          </cell>
          <cell r="J58" t="str">
            <v>Taxes</v>
          </cell>
        </row>
        <row r="59">
          <cell r="F59">
            <v>-21593.093999999997</v>
          </cell>
          <cell r="G59">
            <v>-6570.3050000000003</v>
          </cell>
          <cell r="H59">
            <v>160303.52199999997</v>
          </cell>
          <cell r="J59" t="str">
            <v>Taxes</v>
          </cell>
        </row>
        <row r="60">
          <cell r="F60">
            <v>-2904117.9939999986</v>
          </cell>
          <cell r="G60">
            <v>0</v>
          </cell>
          <cell r="H60">
            <v>0</v>
          </cell>
          <cell r="J60" t="str">
            <v>Net Income</v>
          </cell>
        </row>
        <row r="61">
          <cell r="F61">
            <v>0</v>
          </cell>
          <cell r="G61">
            <v>355396.61499999999</v>
          </cell>
          <cell r="H61">
            <v>616462.01899999997</v>
          </cell>
          <cell r="J61" t="str">
            <v>Net sales</v>
          </cell>
        </row>
        <row r="62">
          <cell r="F62">
            <v>0</v>
          </cell>
          <cell r="G62">
            <v>420017.14999999997</v>
          </cell>
          <cell r="H62">
            <v>0</v>
          </cell>
          <cell r="J62" t="str">
            <v>Capitalized costs</v>
          </cell>
        </row>
        <row r="63">
          <cell r="F63">
            <v>0</v>
          </cell>
          <cell r="G63">
            <v>-14589.33</v>
          </cell>
          <cell r="H63">
            <v>-20504.509999999998</v>
          </cell>
          <cell r="J63" t="str">
            <v>Other operating expenses</v>
          </cell>
        </row>
        <row r="64">
          <cell r="F64">
            <v>0</v>
          </cell>
          <cell r="G64">
            <v>-38521</v>
          </cell>
          <cell r="H64">
            <v>0</v>
          </cell>
          <cell r="J64" t="str">
            <v>Other operating expenses</v>
          </cell>
        </row>
        <row r="65">
          <cell r="F65">
            <v>0</v>
          </cell>
          <cell r="G65">
            <v>-1820</v>
          </cell>
          <cell r="H65">
            <v>0</v>
          </cell>
          <cell r="J65" t="str">
            <v>Other operating expenses</v>
          </cell>
        </row>
        <row r="66">
          <cell r="F66">
            <v>0</v>
          </cell>
          <cell r="G66">
            <v>-10448.129999999999</v>
          </cell>
          <cell r="H66">
            <v>-673.34299999999985</v>
          </cell>
          <cell r="J66" t="str">
            <v>Other operating expenses</v>
          </cell>
        </row>
        <row r="67">
          <cell r="F67">
            <v>0</v>
          </cell>
          <cell r="G67">
            <v>-10412.5</v>
          </cell>
          <cell r="H67">
            <v>0</v>
          </cell>
          <cell r="J67" t="str">
            <v>Other operating expenses</v>
          </cell>
        </row>
        <row r="68">
          <cell r="F68">
            <v>0</v>
          </cell>
          <cell r="G68">
            <v>-6919.8499999999995</v>
          </cell>
          <cell r="H68">
            <v>0</v>
          </cell>
          <cell r="J68" t="str">
            <v>Personnel expenses</v>
          </cell>
        </row>
        <row r="69">
          <cell r="F69">
            <v>0</v>
          </cell>
          <cell r="G69">
            <v>-146328.94499999998</v>
          </cell>
          <cell r="H69">
            <v>-12593.355</v>
          </cell>
          <cell r="J69" t="str">
            <v>D&amp;A</v>
          </cell>
        </row>
        <row r="70">
          <cell r="F70">
            <v>0</v>
          </cell>
          <cell r="G70">
            <v>121553.07499999998</v>
          </cell>
          <cell r="H70">
            <v>0</v>
          </cell>
          <cell r="J70" t="str">
            <v>Extraordinary items</v>
          </cell>
        </row>
        <row r="71">
          <cell r="F71">
            <v>0</v>
          </cell>
          <cell r="G71">
            <v>416278.66</v>
          </cell>
          <cell r="H71">
            <v>622966.38600000006</v>
          </cell>
          <cell r="J71" t="str">
            <v>Recharges</v>
          </cell>
        </row>
        <row r="72">
          <cell r="F72">
            <v>0</v>
          </cell>
          <cell r="G72">
            <v>364243.84499999997</v>
          </cell>
          <cell r="H72">
            <v>0</v>
          </cell>
          <cell r="J72" t="str">
            <v>Recharges</v>
          </cell>
        </row>
        <row r="73">
          <cell r="F73">
            <v>0</v>
          </cell>
          <cell r="G73">
            <v>0</v>
          </cell>
          <cell r="H73">
            <v>0</v>
          </cell>
          <cell r="J73" t="str">
            <v>Recharges</v>
          </cell>
        </row>
        <row r="74">
          <cell r="F74">
            <v>0</v>
          </cell>
          <cell r="G74">
            <v>482611.04499999998</v>
          </cell>
          <cell r="H74">
            <v>1948832.1429999999</v>
          </cell>
          <cell r="J74" t="str">
            <v>Recharges</v>
          </cell>
        </row>
        <row r="75">
          <cell r="F75">
            <v>0</v>
          </cell>
          <cell r="G75">
            <v>2436.35</v>
          </cell>
          <cell r="H75">
            <v>0</v>
          </cell>
          <cell r="J75" t="str">
            <v>Other income</v>
          </cell>
        </row>
        <row r="76">
          <cell r="F76">
            <v>0</v>
          </cell>
          <cell r="G76">
            <v>-81.339999999999989</v>
          </cell>
          <cell r="H76">
            <v>0</v>
          </cell>
          <cell r="J76" t="str">
            <v>Other operating expenses</v>
          </cell>
        </row>
        <row r="77">
          <cell r="F77">
            <v>0</v>
          </cell>
          <cell r="G77">
            <v>-276920</v>
          </cell>
          <cell r="H77">
            <v>-473575.46100000001</v>
          </cell>
          <cell r="J77" t="str">
            <v>Services</v>
          </cell>
        </row>
        <row r="78">
          <cell r="F78">
            <v>0</v>
          </cell>
          <cell r="G78">
            <v>0</v>
          </cell>
          <cell r="H78">
            <v>0</v>
          </cell>
        </row>
        <row r="79">
          <cell r="F79">
            <v>0</v>
          </cell>
          <cell r="G79">
            <v>-23928.799999999999</v>
          </cell>
          <cell r="H79">
            <v>0</v>
          </cell>
          <cell r="J79" t="str">
            <v>Other operating expenses</v>
          </cell>
        </row>
        <row r="80">
          <cell r="F80">
            <v>0</v>
          </cell>
          <cell r="G80">
            <v>-308232</v>
          </cell>
          <cell r="H80">
            <v>0</v>
          </cell>
          <cell r="J80" t="str">
            <v>Extraordinary items</v>
          </cell>
        </row>
        <row r="81">
          <cell r="F81">
            <v>0</v>
          </cell>
          <cell r="G81">
            <v>-13422.779999999999</v>
          </cell>
          <cell r="H81">
            <v>0</v>
          </cell>
          <cell r="J81" t="str">
            <v>Other operating expenses</v>
          </cell>
        </row>
        <row r="82">
          <cell r="F82">
            <v>0</v>
          </cell>
          <cell r="G82">
            <v>-4045.6150000000002</v>
          </cell>
          <cell r="H82">
            <v>0</v>
          </cell>
          <cell r="J82" t="str">
            <v>Other operating expenses</v>
          </cell>
        </row>
        <row r="83">
          <cell r="F83">
            <v>0</v>
          </cell>
          <cell r="G83">
            <v>-49621.144999999997</v>
          </cell>
          <cell r="H83">
            <v>0</v>
          </cell>
          <cell r="J83" t="str">
            <v>Other operating expenses</v>
          </cell>
        </row>
        <row r="84">
          <cell r="F84">
            <v>0</v>
          </cell>
          <cell r="G84">
            <v>-85462.684999999998</v>
          </cell>
          <cell r="H84">
            <v>0</v>
          </cell>
          <cell r="J84" t="str">
            <v>Extraordinary items</v>
          </cell>
        </row>
        <row r="85">
          <cell r="F85">
            <v>0</v>
          </cell>
          <cell r="G85">
            <v>-11422.144999999999</v>
          </cell>
          <cell r="H85">
            <v>0</v>
          </cell>
          <cell r="J85" t="str">
            <v>Extraordinary items</v>
          </cell>
        </row>
        <row r="86">
          <cell r="F86">
            <v>0</v>
          </cell>
          <cell r="G86">
            <v>-84438.864999999991</v>
          </cell>
          <cell r="H86">
            <v>0</v>
          </cell>
          <cell r="J86" t="str">
            <v>Extraordinary items</v>
          </cell>
        </row>
        <row r="87">
          <cell r="F87">
            <v>0</v>
          </cell>
          <cell r="G87">
            <v>0</v>
          </cell>
          <cell r="H87">
            <v>0</v>
          </cell>
        </row>
        <row r="88">
          <cell r="F88">
            <v>0</v>
          </cell>
          <cell r="G88">
            <v>0</v>
          </cell>
          <cell r="H88">
            <v>0</v>
          </cell>
          <cell r="J88" t="str">
            <v>Financial items</v>
          </cell>
        </row>
        <row r="89">
          <cell r="F89">
            <v>0</v>
          </cell>
          <cell r="G89">
            <v>6778.415</v>
          </cell>
          <cell r="H89">
            <v>0</v>
          </cell>
          <cell r="J89" t="str">
            <v>Financial items</v>
          </cell>
        </row>
        <row r="90">
          <cell r="F90">
            <v>0</v>
          </cell>
          <cell r="G90">
            <v>0</v>
          </cell>
          <cell r="H90">
            <v>0</v>
          </cell>
          <cell r="J90" t="str">
            <v>Financial items</v>
          </cell>
        </row>
        <row r="91">
          <cell r="F91">
            <v>0</v>
          </cell>
          <cell r="G91">
            <v>-1250.7950000000001</v>
          </cell>
          <cell r="H91">
            <v>-51.454999999999998</v>
          </cell>
          <cell r="J91" t="str">
            <v>Financial items</v>
          </cell>
        </row>
        <row r="92">
          <cell r="F92">
            <v>0</v>
          </cell>
          <cell r="G92">
            <v>-4130000</v>
          </cell>
          <cell r="H92">
            <v>0</v>
          </cell>
          <cell r="J92" t="str">
            <v>Extraordinary items</v>
          </cell>
        </row>
        <row r="93">
          <cell r="F93">
            <v>0</v>
          </cell>
          <cell r="G93">
            <v>0</v>
          </cell>
          <cell r="H93">
            <v>0</v>
          </cell>
        </row>
        <row r="94">
          <cell r="F94">
            <v>0</v>
          </cell>
          <cell r="G94">
            <v>6073808.1600000001</v>
          </cell>
          <cell r="H94">
            <v>-779290.47600000002</v>
          </cell>
          <cell r="J94" t="str">
            <v>Net Income</v>
          </cell>
        </row>
        <row r="95">
          <cell r="F95">
            <v>0</v>
          </cell>
          <cell r="G95">
            <v>0</v>
          </cell>
          <cell r="H95">
            <v>-13691.949999999999</v>
          </cell>
          <cell r="J95" t="str">
            <v>Other operating expenses</v>
          </cell>
        </row>
        <row r="96">
          <cell r="F96">
            <v>0</v>
          </cell>
          <cell r="G96">
            <v>0</v>
          </cell>
          <cell r="H96">
            <v>-192017.14499999996</v>
          </cell>
          <cell r="J96" t="str">
            <v>Other operating expenses</v>
          </cell>
        </row>
        <row r="97">
          <cell r="F97">
            <v>0</v>
          </cell>
          <cell r="G97">
            <v>0</v>
          </cell>
          <cell r="H97">
            <v>-375290.46599999996</v>
          </cell>
          <cell r="J97" t="str">
            <v>Other operating expenses</v>
          </cell>
        </row>
        <row r="98">
          <cell r="F98">
            <v>0</v>
          </cell>
          <cell r="G98">
            <v>0</v>
          </cell>
          <cell r="H98">
            <v>-4920</v>
          </cell>
          <cell r="J98" t="str">
            <v>Other operating expenses</v>
          </cell>
        </row>
        <row r="99">
          <cell r="F99">
            <v>0</v>
          </cell>
          <cell r="G99">
            <v>0</v>
          </cell>
          <cell r="H99">
            <v>0</v>
          </cell>
          <cell r="J99" t="str">
            <v>Other operating expenses</v>
          </cell>
        </row>
        <row r="100">
          <cell r="F100">
            <v>0</v>
          </cell>
          <cell r="G100">
            <v>0</v>
          </cell>
          <cell r="H100">
            <v>1252.8369999999998</v>
          </cell>
          <cell r="J100" t="str">
            <v>Other operating expenses</v>
          </cell>
        </row>
        <row r="101">
          <cell r="F101">
            <v>0</v>
          </cell>
          <cell r="G101">
            <v>0</v>
          </cell>
          <cell r="H101">
            <v>0</v>
          </cell>
          <cell r="J101" t="str">
            <v>Recharges</v>
          </cell>
        </row>
        <row r="102">
          <cell r="F102">
            <v>0</v>
          </cell>
          <cell r="G102">
            <v>0</v>
          </cell>
          <cell r="H102">
            <v>61499.999999999993</v>
          </cell>
          <cell r="J102" t="str">
            <v>Other operating expenses</v>
          </cell>
        </row>
        <row r="103">
          <cell r="F103">
            <v>0</v>
          </cell>
          <cell r="G103">
            <v>0</v>
          </cell>
          <cell r="H103">
            <v>30913.425999999996</v>
          </cell>
          <cell r="J103" t="str">
            <v>Other income</v>
          </cell>
        </row>
        <row r="104">
          <cell r="F104">
            <v>0</v>
          </cell>
          <cell r="G104">
            <v>0</v>
          </cell>
          <cell r="H104">
            <v>1423120</v>
          </cell>
          <cell r="J104" t="str">
            <v>Leasing</v>
          </cell>
        </row>
        <row r="105">
          <cell r="F105">
            <v>0</v>
          </cell>
          <cell r="G105">
            <v>0</v>
          </cell>
          <cell r="H105">
            <v>-584.66</v>
          </cell>
          <cell r="J105" t="str">
            <v>Other operating expenses</v>
          </cell>
        </row>
        <row r="106">
          <cell r="F106">
            <v>0</v>
          </cell>
          <cell r="G106">
            <v>0</v>
          </cell>
          <cell r="H106">
            <v>-1352.9999999999998</v>
          </cell>
          <cell r="J106" t="str">
            <v>Other operating expenses</v>
          </cell>
        </row>
        <row r="107">
          <cell r="F107">
            <v>0</v>
          </cell>
          <cell r="G107">
            <v>0</v>
          </cell>
          <cell r="H107">
            <v>0</v>
          </cell>
        </row>
        <row r="108">
          <cell r="F108">
            <v>0</v>
          </cell>
          <cell r="G108">
            <v>0</v>
          </cell>
          <cell r="H108">
            <v>0</v>
          </cell>
        </row>
        <row r="109">
          <cell r="F109" t="str">
            <v>x</v>
          </cell>
          <cell r="G109" t="str">
            <v>x</v>
          </cell>
          <cell r="H109" t="str">
            <v>x</v>
          </cell>
          <cell r="J109" t="str">
            <v>x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FBAD-A22D-4CD2-B2E3-FF627557D71D}">
  <dimension ref="B1:L29"/>
  <sheetViews>
    <sheetView showGridLines="0" tabSelected="1" workbookViewId="0">
      <selection activeCell="C28" sqref="C28"/>
    </sheetView>
  </sheetViews>
  <sheetFormatPr defaultRowHeight="14.4" x14ac:dyDescent="0.3"/>
  <cols>
    <col min="1" max="1" width="4.109375" customWidth="1"/>
    <col min="2" max="2" width="19.6640625" bestFit="1" customWidth="1"/>
    <col min="5" max="5" width="10.5546875" customWidth="1"/>
    <col min="6" max="6" width="2" customWidth="1"/>
    <col min="7" max="8" width="9.109375" bestFit="1" customWidth="1"/>
  </cols>
  <sheetData>
    <row r="1" spans="2:12" ht="15.6" x14ac:dyDescent="0.3">
      <c r="B1" s="1" t="s">
        <v>0</v>
      </c>
    </row>
    <row r="3" spans="2:12" ht="37.200000000000003" customHeight="1" thickBot="1" x14ac:dyDescent="0.35">
      <c r="B3" s="2" t="s">
        <v>1</v>
      </c>
      <c r="C3" s="3" t="s">
        <v>2</v>
      </c>
      <c r="D3" s="3" t="s">
        <v>3</v>
      </c>
      <c r="E3" s="3" t="s">
        <v>4</v>
      </c>
      <c r="G3" s="4" t="s">
        <v>5</v>
      </c>
      <c r="H3" s="4" t="s">
        <v>6</v>
      </c>
    </row>
    <row r="4" spans="2:12" x14ac:dyDescent="0.3">
      <c r="B4" s="5" t="s">
        <v>7</v>
      </c>
      <c r="C4" s="6">
        <f>SUMIF('[1]2.1 Database'!$J:$J,'2.2 P&amp;L statement'!$B4,'[1]2.1 Database'!F:F)/1000000</f>
        <v>14.500341000000001</v>
      </c>
      <c r="D4" s="6">
        <f>SUMIF('[1]2.1 Database'!$J:$J,'2.2 P&amp;L statement'!$B4,'[1]2.1 Database'!G:G)/1000000</f>
        <v>16.148295364999999</v>
      </c>
      <c r="E4" s="6">
        <f>SUMIF('[1]2.1 Database'!$J:$J,'2.2 P&amp;L statement'!$B4,'[1]2.1 Database'!H:H)/1000000</f>
        <v>15.047803019</v>
      </c>
      <c r="G4" s="7">
        <f>+IF(ISERROR((D4/C4)-1),"n.a.",IF(((D4/C4)-1)&gt;1,"&gt;100.0%",IF(((D4/C4)-1)&lt;-1,"&lt;-100.0%",((D4/C4)-1))))</f>
        <v>0.11364935245315944</v>
      </c>
      <c r="H4" s="7">
        <f>+IF(ISERROR((E4/D4)-1),"n.a.",IF(((E4/D4)-1)&gt;1,"&gt;100.0%",IF(((E4/D4)-1)&lt;-1,"&lt;-100.0%",((E4/D4)-1))))</f>
        <v>-6.8149134080444096E-2</v>
      </c>
      <c r="L4" s="8" t="s">
        <v>8</v>
      </c>
    </row>
    <row r="5" spans="2:12" x14ac:dyDescent="0.3">
      <c r="B5" s="5" t="s">
        <v>9</v>
      </c>
      <c r="C5" s="6">
        <f>SUMIF('[1]2.1 Database'!$J:$J,'2.2 P&amp;L statement'!$B5,'[1]2.1 Database'!F:F)/1000000</f>
        <v>4.7948561920000001</v>
      </c>
      <c r="D5" s="6">
        <f>SUMIF('[1]2.1 Database'!$J:$J,'2.2 P&amp;L statement'!$B5,'[1]2.1 Database'!G:G)/1000000</f>
        <v>6.9602176449999993</v>
      </c>
      <c r="E5" s="6">
        <f>SUMIF('[1]2.1 Database'!$J:$J,'2.2 P&amp;L statement'!$B5,'[1]2.1 Database'!H:H)/1000000</f>
        <v>6.3736175140000002</v>
      </c>
      <c r="G5" s="7">
        <f t="shared" ref="G5:H24" si="0">+IF(ISERROR((D5/C5)-1),"n.a.",IF(((D5/C5)-1)&gt;1,"&gt;100.0%",IF(((D5/C5)-1)&lt;-1,"&lt;-100.0%",((D5/C5)-1))))</f>
        <v>0.45160091696030569</v>
      </c>
      <c r="H5" s="7">
        <f t="shared" si="0"/>
        <v>-8.4278992542911935E-2</v>
      </c>
    </row>
    <row r="6" spans="2:12" x14ac:dyDescent="0.3">
      <c r="B6" s="5" t="s">
        <v>10</v>
      </c>
      <c r="C6" s="6">
        <f>SUMIF('[1]2.1 Database'!$J:$J,'2.2 P&amp;L statement'!$B6,'[1]2.1 Database'!F:F)/1000000</f>
        <v>3.2200542519999997</v>
      </c>
      <c r="D6" s="6">
        <f>SUMIF('[1]2.1 Database'!$J:$J,'2.2 P&amp;L statement'!$B6,'[1]2.1 Database'!G:G)/1000000</f>
        <v>2.9240919949999999</v>
      </c>
      <c r="E6" s="6">
        <f>SUMIF('[1]2.1 Database'!$J:$J,'2.2 P&amp;L statement'!$B6,'[1]2.1 Database'!H:H)/1000000</f>
        <v>4.8931777299999997</v>
      </c>
      <c r="G6" s="7">
        <f t="shared" si="0"/>
        <v>-9.1912195832158816E-2</v>
      </c>
      <c r="H6" s="7">
        <f t="shared" si="0"/>
        <v>0.67340074743441836</v>
      </c>
    </row>
    <row r="7" spans="2:12" x14ac:dyDescent="0.3">
      <c r="B7" s="9" t="s">
        <v>11</v>
      </c>
      <c r="C7" s="10">
        <f>SUM(C4:C6)</f>
        <v>22.515251444</v>
      </c>
      <c r="D7" s="10">
        <f t="shared" ref="D7:E7" si="1">SUM(D4:D6)</f>
        <v>26.032605005000001</v>
      </c>
      <c r="E7" s="10">
        <f t="shared" si="1"/>
        <v>26.314598263000001</v>
      </c>
      <c r="F7" s="11"/>
      <c r="G7" s="12">
        <f t="shared" si="0"/>
        <v>0.15622093183140207</v>
      </c>
      <c r="H7" s="12">
        <f t="shared" si="0"/>
        <v>1.0832310402506318E-2</v>
      </c>
    </row>
    <row r="8" spans="2:12" x14ac:dyDescent="0.3">
      <c r="B8" s="5" t="s">
        <v>12</v>
      </c>
      <c r="C8" s="6">
        <f>SUMIF('[1]2.1 Database'!$J:$J,'2.2 P&amp;L statement'!$B8,'[1]2.1 Database'!F:F)/1000000</f>
        <v>-4.4289117640000004</v>
      </c>
      <c r="D8" s="6">
        <f>SUMIF('[1]2.1 Database'!$J:$J,'2.2 P&amp;L statement'!$B8,'[1]2.1 Database'!G:G)/1000000</f>
        <v>-5.4631888250000005</v>
      </c>
      <c r="E8" s="6">
        <f>SUMIF('[1]2.1 Database'!$J:$J,'2.2 P&amp;L statement'!$B8,'[1]2.1 Database'!H:H)/1000000</f>
        <v>-5.6741520669999996</v>
      </c>
      <c r="G8" s="7">
        <f t="shared" si="0"/>
        <v>0.23352848647991253</v>
      </c>
      <c r="H8" s="7">
        <f t="shared" si="0"/>
        <v>3.861540370609462E-2</v>
      </c>
    </row>
    <row r="9" spans="2:12" x14ac:dyDescent="0.3">
      <c r="B9" s="9" t="s">
        <v>13</v>
      </c>
      <c r="C9" s="10">
        <f>SUM(C7:C8)</f>
        <v>18.086339680000002</v>
      </c>
      <c r="D9" s="10">
        <f t="shared" ref="D9:E9" si="2">SUM(D7:D8)</f>
        <v>20.569416180000001</v>
      </c>
      <c r="E9" s="10">
        <f t="shared" si="2"/>
        <v>20.640446195999999</v>
      </c>
      <c r="F9" s="11"/>
      <c r="G9" s="12">
        <f t="shared" si="0"/>
        <v>0.13729016174266606</v>
      </c>
      <c r="H9" s="12">
        <f t="shared" si="0"/>
        <v>3.4531858064625887E-3</v>
      </c>
    </row>
    <row r="10" spans="2:12" x14ac:dyDescent="0.3">
      <c r="B10" s="5" t="s">
        <v>14</v>
      </c>
      <c r="C10" s="6">
        <f>SUMIF('[1]2.1 Database'!$J:$J,'2.2 P&amp;L statement'!$B10,'[1]2.1 Database'!F:F)/1000000</f>
        <v>-3.3966489799999997</v>
      </c>
      <c r="D10" s="6">
        <f>SUMIF('[1]2.1 Database'!$J:$J,'2.2 P&amp;L statement'!$B10,'[1]2.1 Database'!G:G)/1000000</f>
        <v>-3.7048433449999996</v>
      </c>
      <c r="E10" s="6">
        <f>SUMIF('[1]2.1 Database'!$J:$J,'2.2 P&amp;L statement'!$B10,'[1]2.1 Database'!H:H)/1000000</f>
        <v>-6.6874830379999999</v>
      </c>
      <c r="G10" s="7">
        <f t="shared" si="0"/>
        <v>9.0734829184498045E-2</v>
      </c>
      <c r="H10" s="7">
        <f t="shared" si="0"/>
        <v>0.80506499607475335</v>
      </c>
    </row>
    <row r="11" spans="2:12" x14ac:dyDescent="0.3">
      <c r="B11" s="5" t="s">
        <v>15</v>
      </c>
      <c r="C11" s="6">
        <f>SUMIF('[1]2.1 Database'!$J:$J,'2.2 P&amp;L statement'!$B11,'[1]2.1 Database'!F:F)/1000000</f>
        <v>-6.17073904</v>
      </c>
      <c r="D11" s="6">
        <f>SUMIF('[1]2.1 Database'!$J:$J,'2.2 P&amp;L statement'!$B11,'[1]2.1 Database'!G:G)/1000000</f>
        <v>-8.0718589449999989</v>
      </c>
      <c r="E11" s="6">
        <f>SUMIF('[1]2.1 Database'!$J:$J,'2.2 P&amp;L statement'!$B11,'[1]2.1 Database'!H:H)/1000000</f>
        <v>-5.8358881759999992</v>
      </c>
      <c r="G11" s="7">
        <f t="shared" si="0"/>
        <v>0.30808625882192531</v>
      </c>
      <c r="H11" s="7">
        <f t="shared" si="0"/>
        <v>-0.27700815688622027</v>
      </c>
    </row>
    <row r="12" spans="2:12" x14ac:dyDescent="0.3">
      <c r="B12" s="5" t="s">
        <v>16</v>
      </c>
      <c r="C12" s="6">
        <f>SUMIF('[1]2.1 Database'!$J:$J,'2.2 P&amp;L statement'!$B12,'[1]2.1 Database'!F:F)/1000000</f>
        <v>-1.127445872</v>
      </c>
      <c r="D12" s="6">
        <f>SUMIF('[1]2.1 Database'!$J:$J,'2.2 P&amp;L statement'!$B12,'[1]2.1 Database'!G:G)/1000000</f>
        <v>-1.0553814750000001</v>
      </c>
      <c r="E12" s="6">
        <f>SUMIF('[1]2.1 Database'!$J:$J,'2.2 P&amp;L statement'!$B12,'[1]2.1 Database'!H:H)/1000000</f>
        <v>1.596053449</v>
      </c>
      <c r="G12" s="7">
        <f t="shared" si="0"/>
        <v>-6.391827651305626E-2</v>
      </c>
      <c r="H12" s="7" t="str">
        <f t="shared" si="0"/>
        <v>&lt;-100.0%</v>
      </c>
    </row>
    <row r="13" spans="2:12" x14ac:dyDescent="0.3">
      <c r="B13" s="5" t="s">
        <v>17</v>
      </c>
      <c r="C13" s="6">
        <f>SUMIF('[1]2.1 Database'!$J:$J,'2.2 P&amp;L statement'!$B13,'[1]2.1 Database'!F:F)/1000000</f>
        <v>-2.5430882079999995</v>
      </c>
      <c r="D13" s="6">
        <f>SUMIF('[1]2.1 Database'!$J:$J,'2.2 P&amp;L statement'!$B13,'[1]2.1 Database'!G:G)/1000000</f>
        <v>-1.837786345</v>
      </c>
      <c r="E13" s="6">
        <f>SUMIF('[1]2.1 Database'!$J:$J,'2.2 P&amp;L statement'!$B13,'[1]2.1 Database'!H:H)/1000000</f>
        <v>-1.9549839309999999</v>
      </c>
      <c r="G13" s="7">
        <f t="shared" si="0"/>
        <v>-0.27734069969782171</v>
      </c>
      <c r="H13" s="7">
        <f t="shared" si="0"/>
        <v>6.3771061483210545E-2</v>
      </c>
    </row>
    <row r="14" spans="2:12" x14ac:dyDescent="0.3">
      <c r="B14" s="5" t="s">
        <v>18</v>
      </c>
      <c r="C14" s="6">
        <f>SUMIF('[1]2.1 Database'!$J:$J,'2.2 P&amp;L statement'!$B14,'[1]2.1 Database'!F:F)/1000000</f>
        <v>-1.8135250039999999</v>
      </c>
      <c r="D14" s="6">
        <f>SUMIF('[1]2.1 Database'!$J:$J,'2.2 P&amp;L statement'!$B14,'[1]2.1 Database'!G:G)/1000000</f>
        <v>-2.3932591899999998</v>
      </c>
      <c r="E14" s="13">
        <f>SUMIF('[1]2.1 Database'!$J:$J,'2.2 P&amp;L statement'!$B14,'[1]2.1 Database'!H:H)/1000000</f>
        <v>-2.5144318869999998</v>
      </c>
      <c r="G14" s="7">
        <f t="shared" si="0"/>
        <v>0.31967256294857238</v>
      </c>
      <c r="H14" s="7">
        <f t="shared" si="0"/>
        <v>5.0630829082912721E-2</v>
      </c>
    </row>
    <row r="15" spans="2:12" x14ac:dyDescent="0.3">
      <c r="B15" s="5" t="s">
        <v>19</v>
      </c>
      <c r="C15" s="6">
        <f>SUMIF('[1]2.1 Database'!$J:$J,'2.2 P&amp;L statement'!$B15,'[1]2.1 Database'!F:F)/1000000</f>
        <v>5.7221999999999995E-5</v>
      </c>
      <c r="D15" s="6">
        <f>SUMIF('[1]2.1 Database'!$J:$J,'2.2 P&amp;L statement'!$B15,'[1]2.1 Database'!G:G)/1000000</f>
        <v>-7.3574899999999995E-3</v>
      </c>
      <c r="E15" s="6">
        <f>SUMIF('[1]2.1 Database'!$J:$J,'2.2 P&amp;L statement'!$B15,'[1]2.1 Database'!H:H)/1000000</f>
        <v>4.678542799999999E-2</v>
      </c>
      <c r="G15" s="7" t="str">
        <f t="shared" si="0"/>
        <v>&lt;-100.0%</v>
      </c>
      <c r="H15" s="7" t="str">
        <f t="shared" si="0"/>
        <v>&lt;-100.0%</v>
      </c>
    </row>
    <row r="16" spans="2:12" x14ac:dyDescent="0.3">
      <c r="B16" s="5" t="s">
        <v>20</v>
      </c>
      <c r="C16" s="6">
        <f>SUMIF('[1]2.1 Database'!$J:$J,'2.2 P&amp;L statement'!$B16,'[1]2.1 Database'!F:F)/1000000</f>
        <v>5.2683321979999995</v>
      </c>
      <c r="D16" s="6">
        <f>SUMIF('[1]2.1 Database'!$J:$J,'2.2 P&amp;L statement'!$B16,'[1]2.1 Database'!G:G)/1000000</f>
        <v>0.74482694999999999</v>
      </c>
      <c r="E16" s="6">
        <f>SUMIF('[1]2.1 Database'!$J:$J,'2.2 P&amp;L statement'!$B16,'[1]2.1 Database'!H:H)/1000000</f>
        <v>0</v>
      </c>
      <c r="G16" s="7">
        <f t="shared" si="0"/>
        <v>-0.85862187082986985</v>
      </c>
      <c r="H16" s="7">
        <f t="shared" si="0"/>
        <v>-1</v>
      </c>
    </row>
    <row r="17" spans="2:8" x14ac:dyDescent="0.3">
      <c r="B17" s="14" t="s">
        <v>21</v>
      </c>
      <c r="C17" s="15">
        <f>SUM(C9:C16)</f>
        <v>8.3032819960000026</v>
      </c>
      <c r="D17" s="15">
        <f t="shared" ref="D17:E17" si="3">SUM(D9:D16)</f>
        <v>4.2437563400000018</v>
      </c>
      <c r="E17" s="15">
        <f t="shared" si="3"/>
        <v>5.2904980409999993</v>
      </c>
      <c r="G17" s="16">
        <f t="shared" si="0"/>
        <v>-0.48890615276653548</v>
      </c>
      <c r="H17" s="16">
        <f t="shared" si="0"/>
        <v>0.24665452423217982</v>
      </c>
    </row>
    <row r="18" spans="2:8" x14ac:dyDescent="0.3">
      <c r="B18" s="5" t="s">
        <v>22</v>
      </c>
      <c r="C18" s="6">
        <f>SUMIF('[1]2.1 Database'!$J:$J,'2.2 P&amp;L statement'!$B18,'[1]2.1 Database'!F:F)/1000000</f>
        <v>-2.045243514</v>
      </c>
      <c r="D18" s="6">
        <f>SUMIF('[1]2.1 Database'!$J:$J,'2.2 P&amp;L statement'!$B18,'[1]2.1 Database'!G:G)/1000000</f>
        <v>-2.0440058150000002</v>
      </c>
      <c r="E18" s="6">
        <f>SUMIF('[1]2.1 Database'!$J:$J,'2.2 P&amp;L statement'!$B18,'[1]2.1 Database'!H:H)/1000000</f>
        <v>-1.8883615140000001</v>
      </c>
      <c r="G18" s="7">
        <f t="shared" si="0"/>
        <v>-6.0515972378227811E-4</v>
      </c>
      <c r="H18" s="7">
        <f t="shared" si="0"/>
        <v>-7.6146701666795491E-2</v>
      </c>
    </row>
    <row r="19" spans="2:8" x14ac:dyDescent="0.3">
      <c r="B19" s="9" t="s">
        <v>23</v>
      </c>
      <c r="C19" s="10">
        <f>SUM(C17:C18)</f>
        <v>6.2580384820000026</v>
      </c>
      <c r="D19" s="10">
        <f t="shared" ref="D19:E19" si="4">SUM(D17:D18)</f>
        <v>2.1997505250000016</v>
      </c>
      <c r="E19" s="10">
        <f t="shared" si="4"/>
        <v>3.4021365269999992</v>
      </c>
      <c r="F19" s="11"/>
      <c r="G19" s="12">
        <f t="shared" si="0"/>
        <v>-0.64849201050342775</v>
      </c>
      <c r="H19" s="12">
        <f t="shared" si="0"/>
        <v>0.54660107513782585</v>
      </c>
    </row>
    <row r="20" spans="2:8" x14ac:dyDescent="0.3">
      <c r="B20" s="5" t="s">
        <v>24</v>
      </c>
      <c r="C20" s="6">
        <f>SUMIF('[1]2.1 Database'!$J:$J,'2.2 P&amp;L statement'!$B20,'[1]2.1 Database'!F:F)/1000000</f>
        <v>-2.8426923660000001</v>
      </c>
      <c r="D20" s="6">
        <f>SUMIF('[1]2.1 Database'!$J:$J,'2.2 P&amp;L statement'!$B20,'[1]2.1 Database'!G:G)/1000000</f>
        <v>-2.7107469200000001</v>
      </c>
      <c r="E20" s="6">
        <f>SUMIF('[1]2.1 Database'!$J:$J,'2.2 P&amp;L statement'!$B20,'[1]2.1 Database'!H:H)/1000000</f>
        <v>-2.250707829</v>
      </c>
      <c r="G20" s="7">
        <f t="shared" si="0"/>
        <v>-4.6415661285805099E-2</v>
      </c>
      <c r="H20" s="7">
        <f t="shared" si="0"/>
        <v>-0.16970934748862498</v>
      </c>
    </row>
    <row r="21" spans="2:8" x14ac:dyDescent="0.3">
      <c r="B21" s="5" t="s">
        <v>25</v>
      </c>
      <c r="C21" s="6">
        <f>SUMIF('[1]2.1 Database'!$J:$J,'2.2 P&amp;L statement'!$B21,'[1]2.1 Database'!F:F)/1000000</f>
        <v>-2.2762999999999999E-2</v>
      </c>
      <c r="D21" s="6">
        <f>SUMIF('[1]2.1 Database'!$J:$J,'2.2 P&amp;L statement'!$B21,'[1]2.1 Database'!G:G)/1000000</f>
        <v>-4.5786198000000002</v>
      </c>
      <c r="E21" s="6">
        <f>SUMIF('[1]2.1 Database'!$J:$J,'2.2 P&amp;L statement'!$B21,'[1]2.1 Database'!H:H)/1000000</f>
        <v>-7.1731959999999989E-3</v>
      </c>
      <c r="G21" s="7" t="str">
        <f t="shared" si="0"/>
        <v>&gt;100.0%</v>
      </c>
      <c r="H21" s="7">
        <f t="shared" si="0"/>
        <v>-0.99843332787754069</v>
      </c>
    </row>
    <row r="22" spans="2:8" x14ac:dyDescent="0.3">
      <c r="B22" s="9" t="s">
        <v>26</v>
      </c>
      <c r="C22" s="10">
        <f>SUM(C19:C21)</f>
        <v>3.3925831160000026</v>
      </c>
      <c r="D22" s="10">
        <f t="shared" ref="D22:E22" si="5">SUM(D19:D21)</f>
        <v>-5.0896161949999987</v>
      </c>
      <c r="E22" s="10">
        <f t="shared" si="5"/>
        <v>1.1442555019999991</v>
      </c>
      <c r="F22" s="11"/>
      <c r="G22" s="12" t="str">
        <f t="shared" si="0"/>
        <v>&lt;-100.0%</v>
      </c>
      <c r="H22" s="12" t="str">
        <f t="shared" si="0"/>
        <v>&lt;-100.0%</v>
      </c>
    </row>
    <row r="23" spans="2:8" x14ac:dyDescent="0.3">
      <c r="B23" s="5" t="s">
        <v>27</v>
      </c>
      <c r="C23" s="6">
        <f>SUMIF('[1]2.1 Database'!$J:$J,'2.2 P&amp;L statement'!$B23,'[1]2.1 Database'!F:F)/1000000</f>
        <v>-0.48846512199999997</v>
      </c>
      <c r="D23" s="6">
        <f>SUMIF('[1]2.1 Database'!$J:$J,'2.2 P&amp;L statement'!$B23,'[1]2.1 Database'!G:G)/1000000</f>
        <v>-0.98419196500000017</v>
      </c>
      <c r="E23" s="6">
        <f>SUMIF('[1]2.1 Database'!$J:$J,'2.2 P&amp;L statement'!$B23,'[1]2.1 Database'!H:H)/1000000</f>
        <v>-0.36496502599999997</v>
      </c>
      <c r="G23" s="7" t="str">
        <f t="shared" si="0"/>
        <v>&gt;100.0%</v>
      </c>
      <c r="H23" s="7">
        <f t="shared" si="0"/>
        <v>-0.62917292664546398</v>
      </c>
    </row>
    <row r="24" spans="2:8" ht="15" thickBot="1" x14ac:dyDescent="0.35">
      <c r="B24" s="17" t="s">
        <v>28</v>
      </c>
      <c r="C24" s="18">
        <f>SUM(C22:C23)</f>
        <v>2.9041179940000026</v>
      </c>
      <c r="D24" s="18">
        <f t="shared" ref="D24:E24" si="6">SUM(D22:D23)</f>
        <v>-6.0738081599999987</v>
      </c>
      <c r="E24" s="18">
        <f t="shared" si="6"/>
        <v>0.77929047599999923</v>
      </c>
      <c r="G24" s="19" t="str">
        <f t="shared" si="0"/>
        <v>&lt;-100.0%</v>
      </c>
      <c r="H24" s="19" t="str">
        <f t="shared" si="0"/>
        <v>&lt;-100.0%</v>
      </c>
    </row>
    <row r="25" spans="2:8" ht="15" thickTop="1" x14ac:dyDescent="0.3"/>
    <row r="26" spans="2:8" x14ac:dyDescent="0.3">
      <c r="B26" s="20" t="s">
        <v>29</v>
      </c>
      <c r="C26" s="20"/>
      <c r="D26" s="20"/>
      <c r="E26" s="20"/>
    </row>
    <row r="27" spans="2:8" x14ac:dyDescent="0.3">
      <c r="B27" s="20" t="s">
        <v>30</v>
      </c>
      <c r="C27" s="21">
        <f>C9/C$7</f>
        <v>0.80329281353949789</v>
      </c>
      <c r="D27" s="21">
        <f t="shared" ref="D27:E27" si="7">D9/D$7</f>
        <v>0.79014052477841912</v>
      </c>
      <c r="E27" s="21">
        <f t="shared" si="7"/>
        <v>0.78437246085651935</v>
      </c>
    </row>
    <row r="28" spans="2:8" x14ac:dyDescent="0.3">
      <c r="B28" s="20" t="s">
        <v>31</v>
      </c>
      <c r="C28" s="21">
        <f>C17/C$7</f>
        <v>0.36878477758296191</v>
      </c>
      <c r="D28" s="21">
        <f t="shared" ref="D28:E28" si="8">D17/D$7</f>
        <v>0.16301696811306118</v>
      </c>
      <c r="E28" s="21">
        <f t="shared" si="8"/>
        <v>0.20104802619916018</v>
      </c>
    </row>
    <row r="29" spans="2:8" x14ac:dyDescent="0.3">
      <c r="B29" s="20" t="s">
        <v>32</v>
      </c>
      <c r="C29" s="21">
        <f>C19/C$7</f>
        <v>0.2779466397506159</v>
      </c>
      <c r="D29" s="21">
        <f t="shared" ref="D29:E29" si="9">D19/D$7</f>
        <v>8.4499823378317393E-2</v>
      </c>
      <c r="E29" s="21">
        <f t="shared" si="9"/>
        <v>0.12928704033394345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2.2 P&amp;L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J NANAVARE</dc:creator>
  <cp:lastModifiedBy>YASH J NANAVARE</cp:lastModifiedBy>
  <dcterms:created xsi:type="dcterms:W3CDTF">2025-03-30T10:23:20Z</dcterms:created>
  <dcterms:modified xsi:type="dcterms:W3CDTF">2025-03-30T10:24:38Z</dcterms:modified>
</cp:coreProperties>
</file>