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activeTab="1"/>
  </bookViews>
  <sheets>
    <sheet name="train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R19" i="2" l="1"/>
  <c r="AQ19" i="2"/>
  <c r="AP19" i="2"/>
  <c r="AO19" i="2"/>
  <c r="AM19" i="2"/>
  <c r="AN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8" i="2"/>
  <c r="G17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29" i="2"/>
  <c r="F28" i="2"/>
  <c r="F27" i="2"/>
  <c r="E25" i="2"/>
  <c r="E24" i="2"/>
  <c r="D22" i="2"/>
  <c r="D21" i="2"/>
  <c r="C10" i="2"/>
  <c r="C5" i="2"/>
  <c r="AR3" i="2"/>
  <c r="AR14" i="2" s="1"/>
  <c r="AQ3" i="2"/>
  <c r="AQ14" i="2" s="1"/>
  <c r="AP3" i="2"/>
  <c r="AP14" i="2" s="1"/>
  <c r="AO3" i="2"/>
  <c r="AO14" i="2" s="1"/>
  <c r="AN3" i="2"/>
  <c r="AN14" i="2" s="1"/>
  <c r="AM3" i="2"/>
  <c r="AM14" i="2" s="1"/>
  <c r="AL3" i="2"/>
  <c r="AL14" i="2" s="1"/>
  <c r="AK3" i="2"/>
  <c r="AK14" i="2" s="1"/>
  <c r="AJ3" i="2"/>
  <c r="AJ14" i="2" s="1"/>
  <c r="AI3" i="2"/>
  <c r="AI14" i="2" s="1"/>
  <c r="AH3" i="2"/>
  <c r="AH14" i="2" s="1"/>
  <c r="AG3" i="2"/>
  <c r="AG14" i="2" s="1"/>
  <c r="AF3" i="2"/>
  <c r="AF14" i="2" s="1"/>
  <c r="AE3" i="2"/>
  <c r="AE14" i="2" s="1"/>
  <c r="AD3" i="2"/>
  <c r="AD14" i="2" s="1"/>
  <c r="AC3" i="2"/>
  <c r="AC14" i="2" s="1"/>
  <c r="AB3" i="2"/>
  <c r="AB14" i="2" s="1"/>
  <c r="AA3" i="2"/>
  <c r="AA14" i="2" s="1"/>
  <c r="Z3" i="2"/>
  <c r="Z14" i="2" s="1"/>
  <c r="Y3" i="2"/>
  <c r="Y14" i="2" s="1"/>
  <c r="X3" i="2"/>
  <c r="X14" i="2" s="1"/>
  <c r="W3" i="2"/>
  <c r="W14" i="2" s="1"/>
  <c r="V3" i="2"/>
  <c r="V14" i="2" s="1"/>
  <c r="U3" i="2"/>
  <c r="U14" i="2" s="1"/>
  <c r="T3" i="2"/>
  <c r="T14" i="2" s="1"/>
  <c r="S3" i="2"/>
  <c r="S14" i="2" s="1"/>
  <c r="R3" i="2"/>
  <c r="R14" i="2" s="1"/>
  <c r="Q3" i="2"/>
  <c r="Q14" i="2" s="1"/>
  <c r="P3" i="2"/>
  <c r="P14" i="2" s="1"/>
  <c r="O3" i="2"/>
  <c r="O14" i="2" s="1"/>
  <c r="N3" i="2"/>
  <c r="N14" i="2" s="1"/>
  <c r="M3" i="2"/>
  <c r="M14" i="2" s="1"/>
  <c r="L3" i="2"/>
  <c r="L14" i="2" s="1"/>
  <c r="K3" i="2"/>
  <c r="K14" i="2" s="1"/>
  <c r="J3" i="2"/>
  <c r="J14" i="2" s="1"/>
  <c r="I3" i="2"/>
  <c r="I14" i="2" s="1"/>
  <c r="H3" i="2"/>
  <c r="H14" i="2" s="1"/>
  <c r="G3" i="2"/>
  <c r="G14" i="2" s="1"/>
  <c r="AR2" i="2"/>
  <c r="AQ2" i="2"/>
  <c r="AP2" i="2"/>
  <c r="AO2" i="2"/>
  <c r="AO16" i="2" s="1"/>
  <c r="AN2" i="2"/>
  <c r="AM2" i="2"/>
  <c r="AL2" i="2"/>
  <c r="AK2" i="2"/>
  <c r="AK16" i="2" s="1"/>
  <c r="AJ2" i="2"/>
  <c r="AI2" i="2"/>
  <c r="AH2" i="2"/>
  <c r="AG2" i="2"/>
  <c r="AG16" i="2" s="1"/>
  <c r="AF2" i="2"/>
  <c r="AE2" i="2"/>
  <c r="AD2" i="2"/>
  <c r="AC2" i="2"/>
  <c r="AC16" i="2" s="1"/>
  <c r="AB2" i="2"/>
  <c r="AA2" i="2"/>
  <c r="Z2" i="2"/>
  <c r="Y2" i="2"/>
  <c r="Y16" i="2" s="1"/>
  <c r="X2" i="2"/>
  <c r="W2" i="2"/>
  <c r="V2" i="2"/>
  <c r="U2" i="2"/>
  <c r="U16" i="2" s="1"/>
  <c r="T2" i="2"/>
  <c r="S2" i="2"/>
  <c r="R2" i="2"/>
  <c r="Q2" i="2"/>
  <c r="Q16" i="2" s="1"/>
  <c r="P2" i="2"/>
  <c r="O2" i="2"/>
  <c r="N2" i="2"/>
  <c r="M2" i="2"/>
  <c r="M16" i="2" s="1"/>
  <c r="L2" i="2"/>
  <c r="K2" i="2"/>
  <c r="J2" i="2"/>
  <c r="I2" i="2"/>
  <c r="I16" i="2" s="1"/>
  <c r="H2" i="2"/>
  <c r="G2" i="2"/>
  <c r="C3" i="2"/>
  <c r="C2" i="2"/>
  <c r="J16" i="2" l="1"/>
  <c r="N16" i="2"/>
  <c r="R16" i="2"/>
  <c r="V16" i="2"/>
  <c r="Z16" i="2"/>
  <c r="AD16" i="2"/>
  <c r="AH16" i="2"/>
  <c r="AL16" i="2"/>
  <c r="AP16" i="2"/>
  <c r="G15" i="2"/>
  <c r="O16" i="2"/>
  <c r="W16" i="2"/>
  <c r="AE16" i="2"/>
  <c r="AM16" i="2"/>
  <c r="H16" i="2"/>
  <c r="L16" i="2"/>
  <c r="P16" i="2"/>
  <c r="T16" i="2"/>
  <c r="X16" i="2"/>
  <c r="AB16" i="2"/>
  <c r="AF16" i="2"/>
  <c r="AJ16" i="2"/>
  <c r="AN16" i="2"/>
  <c r="AR16" i="2"/>
  <c r="K16" i="2"/>
  <c r="S16" i="2"/>
  <c r="AA16" i="2"/>
  <c r="AI16" i="2"/>
  <c r="AQ16" i="2"/>
  <c r="G16" i="2"/>
  <c r="K15" i="2"/>
  <c r="O15" i="2"/>
  <c r="S15" i="2"/>
  <c r="W15" i="2"/>
  <c r="AA15" i="2"/>
  <c r="AE15" i="2"/>
  <c r="AI15" i="2"/>
  <c r="AM15" i="2"/>
  <c r="AQ15" i="2"/>
  <c r="H15" i="2"/>
  <c r="L15" i="2"/>
  <c r="P15" i="2"/>
  <c r="T15" i="2"/>
  <c r="X15" i="2"/>
  <c r="AB15" i="2"/>
  <c r="AF15" i="2"/>
  <c r="AJ15" i="2"/>
  <c r="AN15" i="2"/>
  <c r="I15" i="2"/>
  <c r="M15" i="2"/>
  <c r="Q15" i="2"/>
  <c r="U15" i="2"/>
  <c r="Y15" i="2"/>
  <c r="AC15" i="2"/>
  <c r="AG15" i="2"/>
  <c r="AK15" i="2"/>
  <c r="AO15" i="2"/>
  <c r="AR15" i="2"/>
  <c r="J15" i="2"/>
  <c r="N15" i="2"/>
  <c r="R15" i="2"/>
  <c r="V15" i="2"/>
  <c r="Z15" i="2"/>
  <c r="AD15" i="2"/>
  <c r="AH15" i="2"/>
  <c r="AL15" i="2"/>
  <c r="AP15" i="2"/>
</calcChain>
</file>

<file path=xl/sharedStrings.xml><?xml version="1.0" encoding="utf-8"?>
<sst xmlns="http://schemas.openxmlformats.org/spreadsheetml/2006/main" count="516" uniqueCount="98">
  <si>
    <t>Id</t>
  </si>
  <si>
    <t>Open Date</t>
  </si>
  <si>
    <t>City</t>
  </si>
  <si>
    <t>City Group</t>
  </si>
  <si>
    <t>Type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</si>
  <si>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</si>
  <si>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</si>
  <si>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</si>
  <si>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</si>
  <si>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</si>
  <si>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</si>
  <si>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</si>
  <si>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</si>
  <si>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</si>
  <si>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</si>
  <si>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</si>
  <si>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</si>
  <si>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</si>
  <si>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</si>
  <si>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</si>
  <si>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</si>
  <si>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</si>
  <si>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</si>
  <si>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</si>
  <si>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</si>
  <si>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</si>
  <si>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</si>
  <si>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</si>
  <si>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</si>
  <si>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</si>
  <si>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</si>
  <si>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</si>
  <si>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</si>
  <si>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</si>
  <si>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</si>
  <si>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</si>
  <si>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</si>
  <si>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</si>
  <si>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</si>
  <si>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</si>
  <si>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</si>
  <si>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</si>
  <si>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revenue</t>
  </si>
  <si>
    <t>Ä°stanbul</t>
  </si>
  <si>
    <t>Big Cities</t>
  </si>
  <si>
    <t>IL</t>
  </si>
  <si>
    <t>Ankara</t>
  </si>
  <si>
    <t>FC</t>
  </si>
  <si>
    <t>DiyarbakÄ±r</t>
  </si>
  <si>
    <t>Other</t>
  </si>
  <si>
    <t>Tokat</t>
  </si>
  <si>
    <t>Gaziantep</t>
  </si>
  <si>
    <t>Afyonkarahisar</t>
  </si>
  <si>
    <t>Edirne</t>
  </si>
  <si>
    <t>Kocaeli</t>
  </si>
  <si>
    <t>Bursa</t>
  </si>
  <si>
    <t>Ä°zmir</t>
  </si>
  <si>
    <t>Sakarya</t>
  </si>
  <si>
    <t>ElazÄ±ÄŸ</t>
  </si>
  <si>
    <t>Kayseri</t>
  </si>
  <si>
    <t>EskiÅŸehir</t>
  </si>
  <si>
    <t>ÅžanlÄ±urfa</t>
  </si>
  <si>
    <t>Samsun</t>
  </si>
  <si>
    <t>Adana</t>
  </si>
  <si>
    <t>Antalya</t>
  </si>
  <si>
    <t>Kastamonu</t>
  </si>
  <si>
    <t>UÅŸak</t>
  </si>
  <si>
    <t>MuÄŸla</t>
  </si>
  <si>
    <t>KÄ±rklareli</t>
  </si>
  <si>
    <t>Konya</t>
  </si>
  <si>
    <t>KarabÃ¼k</t>
  </si>
  <si>
    <t>TekirdaÄŸ</t>
  </si>
  <si>
    <t>Denizli</t>
  </si>
  <si>
    <t>BalÄ±kesir</t>
  </si>
  <si>
    <t>AydÄ±n</t>
  </si>
  <si>
    <t>Amasya</t>
  </si>
  <si>
    <t>KÃ¼tahya</t>
  </si>
  <si>
    <t>Bolu</t>
  </si>
  <si>
    <t>DT</t>
  </si>
  <si>
    <t>Trabzon</t>
  </si>
  <si>
    <t>Isparta</t>
  </si>
  <si>
    <t>Osmaniye</t>
  </si>
  <si>
    <t>Mean</t>
  </si>
  <si>
    <t>Standard Deviation</t>
  </si>
  <si>
    <t>Quantiles</t>
  </si>
  <si>
    <t>Min</t>
  </si>
  <si>
    <t>Max</t>
  </si>
  <si>
    <t>Revenue</t>
  </si>
  <si>
    <t>Unique</t>
  </si>
  <si>
    <t>Most Common</t>
  </si>
  <si>
    <t>Alpha</t>
  </si>
  <si>
    <t xml:space="preserve">Size </t>
  </si>
  <si>
    <t>Confidence Norm</t>
  </si>
  <si>
    <t>Upper Limit</t>
  </si>
  <si>
    <t>Lower Limit</t>
  </si>
  <si>
    <t>Statistically Significant Values</t>
  </si>
  <si>
    <t>Upper Confidence</t>
  </si>
  <si>
    <t>Lower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</si>
</sst>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F2F2F"/>
      <name val="Segoe UI"/>
      <family val="2"/>
    </font>
    <font>
      <sz val="12"/>
      <color rgb="FF0A010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2" fontId="0" fillId="0" borderId="0" xfId="0" applyNumberFormat="1"/>
    <xf numFmtId="0" fontId="18" fillId="0" borderId="0" xfId="0" applyFont="1"/>
    <xf numFmtId="0" fontId="19" fillId="0" borderId="0" xfId="0" applyFont="1"/>
    <xf numFmtId="10" fontId="0" fillId="0" borderId="0" xfId="0" applyNumberFormat="1"/>
    <xf numFmtId="10" fontId="0" fillId="0" borderId="0" xfId="1" applyNumberFormat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3" borderId="0" xfId="0" applyFill="1"/>
    <xf numFmtId="14" fontId="0" fillId="33" borderId="0" xfId="0" applyNumberFormat="1" applyFill="1"/>
    <xf numFmtId="10" fontId="0" fillId="33" borderId="0" xfId="0" applyNumberFormat="1" applyFill="1"/>
    <xf numFmtId="10" fontId="14" fillId="33" borderId="0" xfId="0" applyNumberFormat="1" applyFont="1" applyFill="1"/>
    <xf numFmtId="0" fontId="0" fillId="0" borderId="13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8"/>
  <sheetViews>
    <sheetView topLeftCell="A114" workbookViewId="0">
      <selection activeCell="B1" sqref="B1:AQ1"/>
    </sheetView>
  </sheetViews>
  <sheetFormatPr defaultRowHeight="15" x14ac:dyDescent="0.25"/>
  <cols>
    <col min="2" max="2" width="12.28515625" customWidth="1"/>
    <col min="3" max="3" width="11.140625" customWidth="1"/>
    <col min="4" max="4" width="11.28515625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>
        <v>0</v>
      </c>
      <c r="B2" s="1">
        <v>36358</v>
      </c>
      <c r="C2" t="s">
        <v>43</v>
      </c>
      <c r="D2" t="s">
        <v>44</v>
      </c>
      <c r="E2" t="s">
        <v>45</v>
      </c>
      <c r="F2">
        <v>4</v>
      </c>
      <c r="G2">
        <v>5</v>
      </c>
      <c r="H2">
        <v>4</v>
      </c>
      <c r="I2">
        <v>4</v>
      </c>
      <c r="J2">
        <v>2</v>
      </c>
      <c r="K2">
        <v>2</v>
      </c>
      <c r="L2">
        <v>5</v>
      </c>
      <c r="M2">
        <v>4</v>
      </c>
      <c r="N2">
        <v>5</v>
      </c>
      <c r="O2">
        <v>5</v>
      </c>
      <c r="P2">
        <v>3</v>
      </c>
      <c r="Q2">
        <v>5</v>
      </c>
      <c r="R2">
        <v>5</v>
      </c>
      <c r="S2">
        <v>1</v>
      </c>
      <c r="T2">
        <v>2</v>
      </c>
      <c r="U2">
        <v>2</v>
      </c>
      <c r="V2">
        <v>2</v>
      </c>
      <c r="W2">
        <v>4</v>
      </c>
      <c r="X2">
        <v>5</v>
      </c>
      <c r="Y2">
        <v>4</v>
      </c>
      <c r="Z2">
        <v>1</v>
      </c>
      <c r="AA2">
        <v>3</v>
      </c>
      <c r="AB2">
        <v>3</v>
      </c>
      <c r="AC2">
        <v>1</v>
      </c>
      <c r="AD2">
        <v>1</v>
      </c>
      <c r="AE2">
        <v>1</v>
      </c>
      <c r="AF2">
        <v>4</v>
      </c>
      <c r="AG2">
        <v>2</v>
      </c>
      <c r="AH2">
        <v>3</v>
      </c>
      <c r="AI2">
        <v>5</v>
      </c>
      <c r="AJ2">
        <v>3</v>
      </c>
      <c r="AK2">
        <v>4</v>
      </c>
      <c r="AL2">
        <v>5</v>
      </c>
      <c r="AM2">
        <v>5</v>
      </c>
      <c r="AN2">
        <v>4</v>
      </c>
      <c r="AO2">
        <v>3</v>
      </c>
      <c r="AP2">
        <v>4</v>
      </c>
      <c r="AQ2">
        <v>5653753</v>
      </c>
    </row>
    <row r="3" spans="1:43" x14ac:dyDescent="0.25">
      <c r="A3">
        <v>1</v>
      </c>
      <c r="B3" s="1">
        <v>39492</v>
      </c>
      <c r="C3" t="s">
        <v>46</v>
      </c>
      <c r="D3" t="s">
        <v>44</v>
      </c>
      <c r="E3" t="s">
        <v>47</v>
      </c>
      <c r="F3">
        <v>4</v>
      </c>
      <c r="G3">
        <v>5</v>
      </c>
      <c r="H3">
        <v>4</v>
      </c>
      <c r="I3">
        <v>4</v>
      </c>
      <c r="J3">
        <v>1</v>
      </c>
      <c r="K3">
        <v>2</v>
      </c>
      <c r="L3">
        <v>5</v>
      </c>
      <c r="M3">
        <v>5</v>
      </c>
      <c r="N3">
        <v>5</v>
      </c>
      <c r="O3">
        <v>5</v>
      </c>
      <c r="P3">
        <v>1</v>
      </c>
      <c r="Q3">
        <v>5</v>
      </c>
      <c r="R3">
        <v>5</v>
      </c>
      <c r="S3">
        <v>0</v>
      </c>
      <c r="T3">
        <v>0</v>
      </c>
      <c r="U3">
        <v>0</v>
      </c>
      <c r="V3">
        <v>0</v>
      </c>
      <c r="W3">
        <v>0</v>
      </c>
      <c r="X3">
        <v>3</v>
      </c>
      <c r="Y3">
        <v>2</v>
      </c>
      <c r="Z3">
        <v>1</v>
      </c>
      <c r="AA3">
        <v>3</v>
      </c>
      <c r="AB3">
        <v>2</v>
      </c>
      <c r="AC3">
        <v>0</v>
      </c>
      <c r="AD3">
        <v>0</v>
      </c>
      <c r="AE3">
        <v>0</v>
      </c>
      <c r="AF3">
        <v>0</v>
      </c>
      <c r="AG3">
        <v>3</v>
      </c>
      <c r="AH3">
        <v>3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6923131</v>
      </c>
    </row>
    <row r="4" spans="1:43" x14ac:dyDescent="0.25">
      <c r="A4">
        <v>2</v>
      </c>
      <c r="B4" s="1">
        <v>41342</v>
      </c>
      <c r="C4" t="s">
        <v>48</v>
      </c>
      <c r="D4" t="s">
        <v>49</v>
      </c>
      <c r="E4" t="s">
        <v>45</v>
      </c>
      <c r="F4">
        <v>2</v>
      </c>
      <c r="G4">
        <v>4</v>
      </c>
      <c r="H4">
        <v>2</v>
      </c>
      <c r="I4">
        <v>5</v>
      </c>
      <c r="J4">
        <v>2</v>
      </c>
      <c r="K4">
        <v>3</v>
      </c>
      <c r="L4">
        <v>5</v>
      </c>
      <c r="M4">
        <v>5</v>
      </c>
      <c r="N4">
        <v>5</v>
      </c>
      <c r="O4">
        <v>5</v>
      </c>
      <c r="P4">
        <v>2</v>
      </c>
      <c r="Q4">
        <v>5</v>
      </c>
      <c r="R4">
        <v>5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1</v>
      </c>
      <c r="Z4">
        <v>1</v>
      </c>
      <c r="AA4">
        <v>1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v>3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2055379</v>
      </c>
    </row>
    <row r="5" spans="1:43" x14ac:dyDescent="0.25">
      <c r="A5">
        <v>3</v>
      </c>
      <c r="B5" s="1">
        <v>40941</v>
      </c>
      <c r="C5" t="s">
        <v>50</v>
      </c>
      <c r="D5" t="s">
        <v>49</v>
      </c>
      <c r="E5" t="s">
        <v>45</v>
      </c>
      <c r="F5">
        <v>6</v>
      </c>
      <c r="G5">
        <v>4.5</v>
      </c>
      <c r="H5">
        <v>6</v>
      </c>
      <c r="I5">
        <v>6</v>
      </c>
      <c r="J5">
        <v>4</v>
      </c>
      <c r="K5">
        <v>4</v>
      </c>
      <c r="L5">
        <v>10</v>
      </c>
      <c r="M5">
        <v>8</v>
      </c>
      <c r="N5">
        <v>10</v>
      </c>
      <c r="O5">
        <v>10</v>
      </c>
      <c r="P5">
        <v>8</v>
      </c>
      <c r="Q5">
        <v>10</v>
      </c>
      <c r="R5">
        <v>7.5</v>
      </c>
      <c r="S5">
        <v>6</v>
      </c>
      <c r="T5">
        <v>4</v>
      </c>
      <c r="U5">
        <v>9</v>
      </c>
      <c r="V5">
        <v>3</v>
      </c>
      <c r="W5">
        <v>12</v>
      </c>
      <c r="X5">
        <v>20</v>
      </c>
      <c r="Y5">
        <v>12</v>
      </c>
      <c r="Z5">
        <v>6</v>
      </c>
      <c r="AA5">
        <v>1</v>
      </c>
      <c r="AB5">
        <v>10</v>
      </c>
      <c r="AC5">
        <v>2</v>
      </c>
      <c r="AD5">
        <v>2</v>
      </c>
      <c r="AE5">
        <v>2.5</v>
      </c>
      <c r="AF5">
        <v>2.5</v>
      </c>
      <c r="AG5">
        <v>2.5</v>
      </c>
      <c r="AH5">
        <v>7.5</v>
      </c>
      <c r="AI5">
        <v>25</v>
      </c>
      <c r="AJ5">
        <v>12</v>
      </c>
      <c r="AK5">
        <v>10</v>
      </c>
      <c r="AL5">
        <v>6</v>
      </c>
      <c r="AM5">
        <v>18</v>
      </c>
      <c r="AN5">
        <v>12</v>
      </c>
      <c r="AO5">
        <v>12</v>
      </c>
      <c r="AP5">
        <v>6</v>
      </c>
      <c r="AQ5">
        <v>2675511</v>
      </c>
    </row>
    <row r="6" spans="1:43" x14ac:dyDescent="0.25">
      <c r="A6">
        <v>4</v>
      </c>
      <c r="B6" s="1">
        <v>39942</v>
      </c>
      <c r="C6" t="s">
        <v>51</v>
      </c>
      <c r="D6" t="s">
        <v>49</v>
      </c>
      <c r="E6" t="s">
        <v>45</v>
      </c>
      <c r="F6">
        <v>3</v>
      </c>
      <c r="G6">
        <v>4</v>
      </c>
      <c r="H6">
        <v>3</v>
      </c>
      <c r="I6">
        <v>4</v>
      </c>
      <c r="J6">
        <v>2</v>
      </c>
      <c r="K6">
        <v>2</v>
      </c>
      <c r="L6">
        <v>5</v>
      </c>
      <c r="M6">
        <v>5</v>
      </c>
      <c r="N6">
        <v>5</v>
      </c>
      <c r="O6">
        <v>5</v>
      </c>
      <c r="P6">
        <v>2</v>
      </c>
      <c r="Q6">
        <v>5</v>
      </c>
      <c r="R6">
        <v>5</v>
      </c>
      <c r="S6">
        <v>2</v>
      </c>
      <c r="T6">
        <v>1</v>
      </c>
      <c r="U6">
        <v>2</v>
      </c>
      <c r="V6">
        <v>1</v>
      </c>
      <c r="W6">
        <v>4</v>
      </c>
      <c r="X6">
        <v>2</v>
      </c>
      <c r="Y6">
        <v>2</v>
      </c>
      <c r="Z6">
        <v>1</v>
      </c>
      <c r="AA6">
        <v>2</v>
      </c>
      <c r="AB6">
        <v>1</v>
      </c>
      <c r="AC6">
        <v>2</v>
      </c>
      <c r="AD6">
        <v>3</v>
      </c>
      <c r="AE6">
        <v>3</v>
      </c>
      <c r="AF6">
        <v>5</v>
      </c>
      <c r="AG6">
        <v>1</v>
      </c>
      <c r="AH6">
        <v>3</v>
      </c>
      <c r="AI6">
        <v>5</v>
      </c>
      <c r="AJ6">
        <v>1</v>
      </c>
      <c r="AK6">
        <v>3</v>
      </c>
      <c r="AL6">
        <v>2</v>
      </c>
      <c r="AM6">
        <v>3</v>
      </c>
      <c r="AN6">
        <v>4</v>
      </c>
      <c r="AO6">
        <v>3</v>
      </c>
      <c r="AP6">
        <v>3</v>
      </c>
      <c r="AQ6">
        <v>4316715</v>
      </c>
    </row>
    <row r="7" spans="1:43" x14ac:dyDescent="0.25">
      <c r="A7">
        <v>5</v>
      </c>
      <c r="B7" s="1">
        <v>40221</v>
      </c>
      <c r="C7" t="s">
        <v>46</v>
      </c>
      <c r="D7" t="s">
        <v>44</v>
      </c>
      <c r="E7" t="s">
        <v>47</v>
      </c>
      <c r="F7">
        <v>6</v>
      </c>
      <c r="G7">
        <v>6</v>
      </c>
      <c r="H7">
        <v>4.5</v>
      </c>
      <c r="I7">
        <v>7.5</v>
      </c>
      <c r="J7">
        <v>8</v>
      </c>
      <c r="K7">
        <v>10</v>
      </c>
      <c r="L7">
        <v>10</v>
      </c>
      <c r="M7">
        <v>8</v>
      </c>
      <c r="N7">
        <v>8</v>
      </c>
      <c r="O7">
        <v>8</v>
      </c>
      <c r="P7">
        <v>10</v>
      </c>
      <c r="Q7">
        <v>8</v>
      </c>
      <c r="R7">
        <v>6</v>
      </c>
      <c r="S7">
        <v>0</v>
      </c>
      <c r="T7">
        <v>0</v>
      </c>
      <c r="U7">
        <v>0</v>
      </c>
      <c r="V7">
        <v>0</v>
      </c>
      <c r="W7">
        <v>0</v>
      </c>
      <c r="X7">
        <v>5</v>
      </c>
      <c r="Y7">
        <v>6</v>
      </c>
      <c r="Z7">
        <v>3</v>
      </c>
      <c r="AA7">
        <v>1</v>
      </c>
      <c r="AB7">
        <v>5</v>
      </c>
      <c r="AC7">
        <v>0</v>
      </c>
      <c r="AD7">
        <v>0</v>
      </c>
      <c r="AE7">
        <v>0</v>
      </c>
      <c r="AF7">
        <v>0</v>
      </c>
      <c r="AG7">
        <v>7.5</v>
      </c>
      <c r="AH7">
        <v>5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5017319</v>
      </c>
    </row>
    <row r="8" spans="1:43" x14ac:dyDescent="0.25">
      <c r="A8">
        <v>6</v>
      </c>
      <c r="B8" s="1">
        <v>40462</v>
      </c>
      <c r="C8" t="s">
        <v>43</v>
      </c>
      <c r="D8" t="s">
        <v>44</v>
      </c>
      <c r="E8" t="s">
        <v>45</v>
      </c>
      <c r="F8">
        <v>2</v>
      </c>
      <c r="G8">
        <v>3</v>
      </c>
      <c r="H8">
        <v>4</v>
      </c>
      <c r="I8">
        <v>4</v>
      </c>
      <c r="J8">
        <v>1</v>
      </c>
      <c r="K8">
        <v>5</v>
      </c>
      <c r="L8">
        <v>5</v>
      </c>
      <c r="M8">
        <v>5</v>
      </c>
      <c r="N8">
        <v>5</v>
      </c>
      <c r="O8">
        <v>5</v>
      </c>
      <c r="P8">
        <v>2</v>
      </c>
      <c r="Q8">
        <v>5</v>
      </c>
      <c r="R8">
        <v>5</v>
      </c>
      <c r="S8">
        <v>3</v>
      </c>
      <c r="T8">
        <v>4</v>
      </c>
      <c r="U8">
        <v>4</v>
      </c>
      <c r="V8">
        <v>3</v>
      </c>
      <c r="W8">
        <v>4</v>
      </c>
      <c r="X8">
        <v>2</v>
      </c>
      <c r="Y8">
        <v>4</v>
      </c>
      <c r="Z8">
        <v>1</v>
      </c>
      <c r="AA8">
        <v>2</v>
      </c>
      <c r="AB8">
        <v>1</v>
      </c>
      <c r="AC8">
        <v>5</v>
      </c>
      <c r="AD8">
        <v>4</v>
      </c>
      <c r="AE8">
        <v>4</v>
      </c>
      <c r="AF8">
        <v>5</v>
      </c>
      <c r="AG8">
        <v>1</v>
      </c>
      <c r="AH8">
        <v>3</v>
      </c>
      <c r="AI8">
        <v>4</v>
      </c>
      <c r="AJ8">
        <v>5</v>
      </c>
      <c r="AK8">
        <v>2</v>
      </c>
      <c r="AL8">
        <v>2</v>
      </c>
      <c r="AM8">
        <v>3</v>
      </c>
      <c r="AN8">
        <v>5</v>
      </c>
      <c r="AO8">
        <v>4</v>
      </c>
      <c r="AP8">
        <v>4</v>
      </c>
      <c r="AQ8">
        <v>5166635</v>
      </c>
    </row>
    <row r="9" spans="1:43" x14ac:dyDescent="0.25">
      <c r="A9">
        <v>7</v>
      </c>
      <c r="B9" s="1">
        <v>40715</v>
      </c>
      <c r="C9" t="s">
        <v>43</v>
      </c>
      <c r="D9" t="s">
        <v>44</v>
      </c>
      <c r="E9" t="s">
        <v>45</v>
      </c>
      <c r="F9">
        <v>4</v>
      </c>
      <c r="G9">
        <v>5</v>
      </c>
      <c r="H9">
        <v>4</v>
      </c>
      <c r="I9">
        <v>5</v>
      </c>
      <c r="J9">
        <v>2</v>
      </c>
      <c r="K9">
        <v>3</v>
      </c>
      <c r="L9">
        <v>5</v>
      </c>
      <c r="M9">
        <v>4</v>
      </c>
      <c r="N9">
        <v>4</v>
      </c>
      <c r="O9">
        <v>4</v>
      </c>
      <c r="P9">
        <v>4</v>
      </c>
      <c r="Q9">
        <v>3</v>
      </c>
      <c r="R9">
        <v>4</v>
      </c>
      <c r="S9">
        <v>0</v>
      </c>
      <c r="T9">
        <v>0</v>
      </c>
      <c r="U9">
        <v>0</v>
      </c>
      <c r="V9">
        <v>0</v>
      </c>
      <c r="W9">
        <v>0</v>
      </c>
      <c r="X9">
        <v>3</v>
      </c>
      <c r="Y9">
        <v>5</v>
      </c>
      <c r="Z9">
        <v>2</v>
      </c>
      <c r="AA9">
        <v>4</v>
      </c>
      <c r="AB9">
        <v>2</v>
      </c>
      <c r="AC9">
        <v>0</v>
      </c>
      <c r="AD9">
        <v>0</v>
      </c>
      <c r="AE9">
        <v>0</v>
      </c>
      <c r="AF9">
        <v>0</v>
      </c>
      <c r="AG9">
        <v>3</v>
      </c>
      <c r="AH9">
        <v>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4491607</v>
      </c>
    </row>
    <row r="10" spans="1:43" x14ac:dyDescent="0.25">
      <c r="A10">
        <v>8</v>
      </c>
      <c r="B10" s="1">
        <v>40418</v>
      </c>
      <c r="C10" t="s">
        <v>52</v>
      </c>
      <c r="D10" t="s">
        <v>49</v>
      </c>
      <c r="E10" t="s">
        <v>45</v>
      </c>
      <c r="F10">
        <v>1</v>
      </c>
      <c r="G10">
        <v>1</v>
      </c>
      <c r="H10">
        <v>4</v>
      </c>
      <c r="I10">
        <v>4</v>
      </c>
      <c r="J10">
        <v>1</v>
      </c>
      <c r="K10">
        <v>2</v>
      </c>
      <c r="L10">
        <v>1</v>
      </c>
      <c r="M10">
        <v>5</v>
      </c>
      <c r="N10">
        <v>5</v>
      </c>
      <c r="O10">
        <v>5</v>
      </c>
      <c r="P10">
        <v>1</v>
      </c>
      <c r="Q10">
        <v>5</v>
      </c>
      <c r="R10">
        <v>5</v>
      </c>
      <c r="S10">
        <v>1</v>
      </c>
      <c r="T10">
        <v>1</v>
      </c>
      <c r="U10">
        <v>2</v>
      </c>
      <c r="V10">
        <v>1</v>
      </c>
      <c r="W10">
        <v>4</v>
      </c>
      <c r="X10">
        <v>1</v>
      </c>
      <c r="Y10">
        <v>1</v>
      </c>
      <c r="Z10">
        <v>1</v>
      </c>
      <c r="AA10">
        <v>1</v>
      </c>
      <c r="AB10">
        <v>1</v>
      </c>
      <c r="AC10">
        <v>4</v>
      </c>
      <c r="AD10">
        <v>4</v>
      </c>
      <c r="AE10">
        <v>4</v>
      </c>
      <c r="AF10">
        <v>2</v>
      </c>
      <c r="AG10">
        <v>2</v>
      </c>
      <c r="AH10">
        <v>3</v>
      </c>
      <c r="AI10">
        <v>4</v>
      </c>
      <c r="AJ10">
        <v>5</v>
      </c>
      <c r="AK10">
        <v>5</v>
      </c>
      <c r="AL10">
        <v>3</v>
      </c>
      <c r="AM10">
        <v>4</v>
      </c>
      <c r="AN10">
        <v>5</v>
      </c>
      <c r="AO10">
        <v>4</v>
      </c>
      <c r="AP10">
        <v>5</v>
      </c>
      <c r="AQ10">
        <v>4952497</v>
      </c>
    </row>
    <row r="11" spans="1:43" x14ac:dyDescent="0.25">
      <c r="A11">
        <v>9</v>
      </c>
      <c r="B11" s="1">
        <v>40863</v>
      </c>
      <c r="C11" t="s">
        <v>53</v>
      </c>
      <c r="D11" t="s">
        <v>49</v>
      </c>
      <c r="E11" t="s">
        <v>45</v>
      </c>
      <c r="F11">
        <v>6</v>
      </c>
      <c r="G11">
        <v>4.5</v>
      </c>
      <c r="H11">
        <v>6</v>
      </c>
      <c r="I11">
        <v>7.5</v>
      </c>
      <c r="J11">
        <v>6</v>
      </c>
      <c r="K11">
        <v>4</v>
      </c>
      <c r="L11">
        <v>10</v>
      </c>
      <c r="M11">
        <v>10</v>
      </c>
      <c r="N11">
        <v>10</v>
      </c>
      <c r="O11">
        <v>10</v>
      </c>
      <c r="P11">
        <v>2</v>
      </c>
      <c r="Q11">
        <v>10</v>
      </c>
      <c r="R11">
        <v>7.5</v>
      </c>
      <c r="S11">
        <v>0</v>
      </c>
      <c r="T11">
        <v>0</v>
      </c>
      <c r="U11">
        <v>0</v>
      </c>
      <c r="V11">
        <v>0</v>
      </c>
      <c r="W11">
        <v>0</v>
      </c>
      <c r="X11">
        <v>25</v>
      </c>
      <c r="Y11">
        <v>3</v>
      </c>
      <c r="Z11">
        <v>3</v>
      </c>
      <c r="AA11">
        <v>1</v>
      </c>
      <c r="AB11">
        <v>10</v>
      </c>
      <c r="AC11">
        <v>0</v>
      </c>
      <c r="AD11">
        <v>0</v>
      </c>
      <c r="AE11">
        <v>0</v>
      </c>
      <c r="AF11">
        <v>0</v>
      </c>
      <c r="AG11">
        <v>5</v>
      </c>
      <c r="AH11">
        <v>2.5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5444227</v>
      </c>
    </row>
    <row r="12" spans="1:43" x14ac:dyDescent="0.25">
      <c r="A12">
        <v>10</v>
      </c>
      <c r="B12" s="1">
        <v>41495</v>
      </c>
      <c r="C12" t="s">
        <v>54</v>
      </c>
      <c r="D12" t="s">
        <v>49</v>
      </c>
      <c r="E12" t="s">
        <v>47</v>
      </c>
      <c r="F12">
        <v>9</v>
      </c>
      <c r="G12">
        <v>6</v>
      </c>
      <c r="H12">
        <v>6</v>
      </c>
      <c r="I12">
        <v>6</v>
      </c>
      <c r="J12">
        <v>4</v>
      </c>
      <c r="K12">
        <v>4</v>
      </c>
      <c r="L12">
        <v>10</v>
      </c>
      <c r="M12">
        <v>8</v>
      </c>
      <c r="N12">
        <v>10</v>
      </c>
      <c r="O12">
        <v>10</v>
      </c>
      <c r="P12">
        <v>8</v>
      </c>
      <c r="Q12">
        <v>10</v>
      </c>
      <c r="R12">
        <v>7.5</v>
      </c>
      <c r="S12">
        <v>0</v>
      </c>
      <c r="T12">
        <v>0</v>
      </c>
      <c r="U12">
        <v>0</v>
      </c>
      <c r="V12">
        <v>0</v>
      </c>
      <c r="W12">
        <v>0</v>
      </c>
      <c r="X12">
        <v>25</v>
      </c>
      <c r="Y12">
        <v>15</v>
      </c>
      <c r="Z12">
        <v>15</v>
      </c>
      <c r="AA12">
        <v>3</v>
      </c>
      <c r="AB12">
        <v>20</v>
      </c>
      <c r="AC12">
        <v>0</v>
      </c>
      <c r="AD12">
        <v>0</v>
      </c>
      <c r="AE12">
        <v>0</v>
      </c>
      <c r="AF12">
        <v>0</v>
      </c>
      <c r="AG12">
        <v>10</v>
      </c>
      <c r="AH12">
        <v>2.5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3745135</v>
      </c>
    </row>
    <row r="13" spans="1:43" x14ac:dyDescent="0.25">
      <c r="A13">
        <v>11</v>
      </c>
      <c r="B13" s="1">
        <v>41051</v>
      </c>
      <c r="C13" t="s">
        <v>43</v>
      </c>
      <c r="D13" t="s">
        <v>44</v>
      </c>
      <c r="E13" t="s">
        <v>45</v>
      </c>
      <c r="F13">
        <v>2</v>
      </c>
      <c r="G13">
        <v>4</v>
      </c>
      <c r="H13">
        <v>4</v>
      </c>
      <c r="I13">
        <v>4</v>
      </c>
      <c r="J13">
        <v>2</v>
      </c>
      <c r="K13">
        <v>5</v>
      </c>
      <c r="L13">
        <v>5</v>
      </c>
      <c r="M13">
        <v>5</v>
      </c>
      <c r="N13">
        <v>5</v>
      </c>
      <c r="O13">
        <v>5</v>
      </c>
      <c r="P13">
        <v>2</v>
      </c>
      <c r="Q13">
        <v>5</v>
      </c>
      <c r="R13">
        <v>5</v>
      </c>
      <c r="S13">
        <v>2</v>
      </c>
      <c r="T13">
        <v>2</v>
      </c>
      <c r="U13">
        <v>5</v>
      </c>
      <c r="V13">
        <v>2</v>
      </c>
      <c r="W13">
        <v>4</v>
      </c>
      <c r="X13">
        <v>2</v>
      </c>
      <c r="Y13">
        <v>5</v>
      </c>
      <c r="Z13">
        <v>1</v>
      </c>
      <c r="AA13">
        <v>1</v>
      </c>
      <c r="AB13">
        <v>3</v>
      </c>
      <c r="AC13">
        <v>5</v>
      </c>
      <c r="AD13">
        <v>2</v>
      </c>
      <c r="AE13">
        <v>3</v>
      </c>
      <c r="AF13">
        <v>5</v>
      </c>
      <c r="AG13">
        <v>3</v>
      </c>
      <c r="AH13">
        <v>3</v>
      </c>
      <c r="AI13">
        <v>5</v>
      </c>
      <c r="AJ13">
        <v>5</v>
      </c>
      <c r="AK13">
        <v>4</v>
      </c>
      <c r="AL13">
        <v>2</v>
      </c>
      <c r="AM13">
        <v>3</v>
      </c>
      <c r="AN13">
        <v>4</v>
      </c>
      <c r="AO13">
        <v>4</v>
      </c>
      <c r="AP13">
        <v>2</v>
      </c>
      <c r="AQ13">
        <v>5161370</v>
      </c>
    </row>
    <row r="14" spans="1:43" x14ac:dyDescent="0.25">
      <c r="A14">
        <v>12</v>
      </c>
      <c r="B14" s="1">
        <v>41333</v>
      </c>
      <c r="C14" t="s">
        <v>46</v>
      </c>
      <c r="D14" t="s">
        <v>44</v>
      </c>
      <c r="E14" t="s">
        <v>45</v>
      </c>
      <c r="F14">
        <v>2</v>
      </c>
      <c r="G14">
        <v>2</v>
      </c>
      <c r="H14">
        <v>4</v>
      </c>
      <c r="I14">
        <v>4</v>
      </c>
      <c r="J14">
        <v>2</v>
      </c>
      <c r="K14">
        <v>1</v>
      </c>
      <c r="L14">
        <v>5</v>
      </c>
      <c r="M14">
        <v>4</v>
      </c>
      <c r="N14">
        <v>5</v>
      </c>
      <c r="O14">
        <v>5</v>
      </c>
      <c r="P14">
        <v>3</v>
      </c>
      <c r="Q14">
        <v>5</v>
      </c>
      <c r="R14">
        <v>5</v>
      </c>
      <c r="S14">
        <v>0</v>
      </c>
      <c r="T14">
        <v>0</v>
      </c>
      <c r="U14">
        <v>0</v>
      </c>
      <c r="V14">
        <v>0</v>
      </c>
      <c r="W14">
        <v>0</v>
      </c>
      <c r="X14">
        <v>3</v>
      </c>
      <c r="Y14">
        <v>4</v>
      </c>
      <c r="Z14">
        <v>1</v>
      </c>
      <c r="AA14">
        <v>2</v>
      </c>
      <c r="AB14">
        <v>2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3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1734634</v>
      </c>
    </row>
    <row r="15" spans="1:43" x14ac:dyDescent="0.25">
      <c r="A15">
        <v>13</v>
      </c>
      <c r="B15" s="1">
        <v>40467</v>
      </c>
      <c r="C15" t="s">
        <v>43</v>
      </c>
      <c r="D15" t="s">
        <v>44</v>
      </c>
      <c r="E15" t="s">
        <v>47</v>
      </c>
      <c r="F15">
        <v>4</v>
      </c>
      <c r="G15">
        <v>5</v>
      </c>
      <c r="H15">
        <v>4</v>
      </c>
      <c r="I15">
        <v>4</v>
      </c>
      <c r="J15">
        <v>1</v>
      </c>
      <c r="K15">
        <v>3</v>
      </c>
      <c r="L15">
        <v>5</v>
      </c>
      <c r="M15">
        <v>5</v>
      </c>
      <c r="N15">
        <v>5</v>
      </c>
      <c r="O15">
        <v>5</v>
      </c>
      <c r="P15">
        <v>2</v>
      </c>
      <c r="Q15">
        <v>5</v>
      </c>
      <c r="R15">
        <v>5</v>
      </c>
      <c r="S15">
        <v>0</v>
      </c>
      <c r="T15">
        <v>0</v>
      </c>
      <c r="U15">
        <v>0</v>
      </c>
      <c r="V15">
        <v>0</v>
      </c>
      <c r="W15">
        <v>0</v>
      </c>
      <c r="X15">
        <v>3</v>
      </c>
      <c r="Y15">
        <v>4</v>
      </c>
      <c r="Z15">
        <v>1</v>
      </c>
      <c r="AA15">
        <v>2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3</v>
      </c>
      <c r="AH15">
        <v>3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4807746</v>
      </c>
    </row>
    <row r="16" spans="1:43" x14ac:dyDescent="0.25">
      <c r="A16">
        <v>14</v>
      </c>
      <c r="B16" s="1">
        <v>40906</v>
      </c>
      <c r="C16" t="s">
        <v>55</v>
      </c>
      <c r="D16" t="s">
        <v>49</v>
      </c>
      <c r="E16" t="s">
        <v>47</v>
      </c>
      <c r="F16">
        <v>2</v>
      </c>
      <c r="G16">
        <v>2</v>
      </c>
      <c r="H16">
        <v>4</v>
      </c>
      <c r="I16">
        <v>4</v>
      </c>
      <c r="J16">
        <v>1</v>
      </c>
      <c r="K16">
        <v>2</v>
      </c>
      <c r="L16">
        <v>5</v>
      </c>
      <c r="M16">
        <v>5</v>
      </c>
      <c r="N16">
        <v>5</v>
      </c>
      <c r="O16">
        <v>5</v>
      </c>
      <c r="P16">
        <v>2</v>
      </c>
      <c r="Q16">
        <v>5</v>
      </c>
      <c r="R16">
        <v>5</v>
      </c>
      <c r="S16">
        <v>0</v>
      </c>
      <c r="T16">
        <v>0</v>
      </c>
      <c r="U16">
        <v>0</v>
      </c>
      <c r="V16">
        <v>0</v>
      </c>
      <c r="W16">
        <v>0</v>
      </c>
      <c r="X16">
        <v>3</v>
      </c>
      <c r="Y16">
        <v>3</v>
      </c>
      <c r="Z16">
        <v>1</v>
      </c>
      <c r="AA16">
        <v>3</v>
      </c>
      <c r="AB16">
        <v>2</v>
      </c>
      <c r="AC16">
        <v>0</v>
      </c>
      <c r="AD16">
        <v>0</v>
      </c>
      <c r="AE16">
        <v>0</v>
      </c>
      <c r="AF16">
        <v>0</v>
      </c>
      <c r="AG16">
        <v>2</v>
      </c>
      <c r="AH16">
        <v>3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1999097</v>
      </c>
    </row>
    <row r="17" spans="1:43" x14ac:dyDescent="0.25">
      <c r="A17">
        <v>15</v>
      </c>
      <c r="B17" s="1">
        <v>40946</v>
      </c>
      <c r="C17" t="s">
        <v>43</v>
      </c>
      <c r="D17" t="s">
        <v>44</v>
      </c>
      <c r="E17" t="s">
        <v>45</v>
      </c>
      <c r="F17">
        <v>12</v>
      </c>
      <c r="G17">
        <v>7.5</v>
      </c>
      <c r="H17">
        <v>6</v>
      </c>
      <c r="I17">
        <v>6</v>
      </c>
      <c r="J17">
        <v>2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4</v>
      </c>
      <c r="Q17">
        <v>10</v>
      </c>
      <c r="R17">
        <v>7.5</v>
      </c>
      <c r="S17">
        <v>3</v>
      </c>
      <c r="T17">
        <v>10</v>
      </c>
      <c r="U17">
        <v>15</v>
      </c>
      <c r="V17">
        <v>3</v>
      </c>
      <c r="W17">
        <v>12</v>
      </c>
      <c r="X17">
        <v>10</v>
      </c>
      <c r="Y17">
        <v>9</v>
      </c>
      <c r="Z17">
        <v>3</v>
      </c>
      <c r="AA17">
        <v>2</v>
      </c>
      <c r="AB17">
        <v>5</v>
      </c>
      <c r="AC17">
        <v>8</v>
      </c>
      <c r="AD17">
        <v>8</v>
      </c>
      <c r="AE17">
        <v>10</v>
      </c>
      <c r="AF17">
        <v>2.5</v>
      </c>
      <c r="AG17">
        <v>7.5</v>
      </c>
      <c r="AH17">
        <v>7.5</v>
      </c>
      <c r="AI17">
        <v>5</v>
      </c>
      <c r="AJ17">
        <v>15</v>
      </c>
      <c r="AK17">
        <v>20</v>
      </c>
      <c r="AL17">
        <v>2</v>
      </c>
      <c r="AM17">
        <v>12</v>
      </c>
      <c r="AN17">
        <v>3</v>
      </c>
      <c r="AO17">
        <v>16</v>
      </c>
      <c r="AP17">
        <v>4</v>
      </c>
      <c r="AQ17">
        <v>3218918</v>
      </c>
    </row>
    <row r="18" spans="1:43" x14ac:dyDescent="0.25">
      <c r="A18">
        <v>16</v>
      </c>
      <c r="B18" s="1">
        <v>36532</v>
      </c>
      <c r="C18" t="s">
        <v>43</v>
      </c>
      <c r="D18" t="s">
        <v>44</v>
      </c>
      <c r="E18" t="s">
        <v>47</v>
      </c>
      <c r="F18">
        <v>3</v>
      </c>
      <c r="G18">
        <v>5</v>
      </c>
      <c r="H18">
        <v>4</v>
      </c>
      <c r="I18">
        <v>4</v>
      </c>
      <c r="J18">
        <v>2</v>
      </c>
      <c r="K18">
        <v>5</v>
      </c>
      <c r="L18">
        <v>5</v>
      </c>
      <c r="M18">
        <v>4</v>
      </c>
      <c r="N18">
        <v>5</v>
      </c>
      <c r="O18">
        <v>4</v>
      </c>
      <c r="P18">
        <v>3</v>
      </c>
      <c r="Q18">
        <v>5</v>
      </c>
      <c r="R18">
        <v>4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4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2</v>
      </c>
      <c r="AH18">
        <v>2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19696939</v>
      </c>
    </row>
    <row r="19" spans="1:43" x14ac:dyDescent="0.25">
      <c r="A19">
        <v>17</v>
      </c>
      <c r="B19" s="1">
        <v>40125</v>
      </c>
      <c r="C19" t="s">
        <v>43</v>
      </c>
      <c r="D19" t="s">
        <v>44</v>
      </c>
      <c r="E19" t="s">
        <v>47</v>
      </c>
      <c r="F19">
        <v>2</v>
      </c>
      <c r="G19">
        <v>4</v>
      </c>
      <c r="H19">
        <v>4</v>
      </c>
      <c r="I19">
        <v>5</v>
      </c>
      <c r="J19">
        <v>1</v>
      </c>
      <c r="K19">
        <v>3</v>
      </c>
      <c r="L19">
        <v>5</v>
      </c>
      <c r="M19">
        <v>4</v>
      </c>
      <c r="N19">
        <v>5</v>
      </c>
      <c r="O19">
        <v>5</v>
      </c>
      <c r="P19">
        <v>3</v>
      </c>
      <c r="Q19">
        <v>5</v>
      </c>
      <c r="R19">
        <v>5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1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8213524</v>
      </c>
    </row>
    <row r="20" spans="1:43" x14ac:dyDescent="0.25">
      <c r="A20">
        <v>18</v>
      </c>
      <c r="B20" s="1">
        <v>41020</v>
      </c>
      <c r="C20" t="s">
        <v>56</v>
      </c>
      <c r="D20" t="s">
        <v>44</v>
      </c>
      <c r="E20" t="s">
        <v>45</v>
      </c>
      <c r="F20">
        <v>4</v>
      </c>
      <c r="G20">
        <v>5</v>
      </c>
      <c r="H20">
        <v>4</v>
      </c>
      <c r="I20">
        <v>3</v>
      </c>
      <c r="J20">
        <v>1</v>
      </c>
      <c r="K20">
        <v>2</v>
      </c>
      <c r="L20">
        <v>5</v>
      </c>
      <c r="M20">
        <v>5</v>
      </c>
      <c r="N20">
        <v>5</v>
      </c>
      <c r="O20">
        <v>5</v>
      </c>
      <c r="P20">
        <v>2</v>
      </c>
      <c r="Q20">
        <v>5</v>
      </c>
      <c r="R20">
        <v>5</v>
      </c>
      <c r="S20">
        <v>3</v>
      </c>
      <c r="T20">
        <v>2</v>
      </c>
      <c r="U20">
        <v>3</v>
      </c>
      <c r="V20">
        <v>2</v>
      </c>
      <c r="W20">
        <v>3</v>
      </c>
      <c r="X20">
        <v>4</v>
      </c>
      <c r="Y20">
        <v>5</v>
      </c>
      <c r="Z20">
        <v>1</v>
      </c>
      <c r="AA20">
        <v>4</v>
      </c>
      <c r="AB20">
        <v>2</v>
      </c>
      <c r="AC20">
        <v>5</v>
      </c>
      <c r="AD20">
        <v>3</v>
      </c>
      <c r="AE20">
        <v>3</v>
      </c>
      <c r="AF20">
        <v>3</v>
      </c>
      <c r="AG20">
        <v>2</v>
      </c>
      <c r="AH20">
        <v>3</v>
      </c>
      <c r="AI20">
        <v>3</v>
      </c>
      <c r="AJ20">
        <v>5</v>
      </c>
      <c r="AK20">
        <v>5</v>
      </c>
      <c r="AL20">
        <v>4</v>
      </c>
      <c r="AM20">
        <v>4</v>
      </c>
      <c r="AN20">
        <v>4</v>
      </c>
      <c r="AO20">
        <v>3</v>
      </c>
      <c r="AP20">
        <v>2</v>
      </c>
      <c r="AQ20">
        <v>5337526</v>
      </c>
    </row>
    <row r="21" spans="1:43" x14ac:dyDescent="0.25">
      <c r="A21">
        <v>19</v>
      </c>
      <c r="B21" s="1">
        <v>40771</v>
      </c>
      <c r="C21" t="s">
        <v>57</v>
      </c>
      <c r="D21" t="s">
        <v>49</v>
      </c>
      <c r="E21" t="s">
        <v>45</v>
      </c>
      <c r="F21">
        <v>2</v>
      </c>
      <c r="G21">
        <v>4</v>
      </c>
      <c r="H21">
        <v>4</v>
      </c>
      <c r="I21">
        <v>4</v>
      </c>
      <c r="J21">
        <v>2</v>
      </c>
      <c r="K21">
        <v>2</v>
      </c>
      <c r="L21">
        <v>5</v>
      </c>
      <c r="M21">
        <v>5</v>
      </c>
      <c r="N21">
        <v>4</v>
      </c>
      <c r="O21">
        <v>4</v>
      </c>
      <c r="P21">
        <v>1</v>
      </c>
      <c r="Q21">
        <v>3</v>
      </c>
      <c r="R21">
        <v>4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2</v>
      </c>
      <c r="AH21">
        <v>3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2021934</v>
      </c>
    </row>
    <row r="22" spans="1:43" x14ac:dyDescent="0.25">
      <c r="A22">
        <v>20</v>
      </c>
      <c r="B22" s="1">
        <v>40415</v>
      </c>
      <c r="C22" t="s">
        <v>58</v>
      </c>
      <c r="D22" t="s">
        <v>49</v>
      </c>
      <c r="E22" t="s">
        <v>45</v>
      </c>
      <c r="F22">
        <v>3</v>
      </c>
      <c r="G22">
        <v>4</v>
      </c>
      <c r="H22">
        <v>4</v>
      </c>
      <c r="I22">
        <v>4</v>
      </c>
      <c r="J22">
        <v>2</v>
      </c>
      <c r="K22">
        <v>2</v>
      </c>
      <c r="L22">
        <v>5</v>
      </c>
      <c r="M22">
        <v>4</v>
      </c>
      <c r="N22">
        <v>5</v>
      </c>
      <c r="O22">
        <v>5</v>
      </c>
      <c r="P22">
        <v>3</v>
      </c>
      <c r="Q22">
        <v>5</v>
      </c>
      <c r="R22">
        <v>5</v>
      </c>
      <c r="S22">
        <v>3</v>
      </c>
      <c r="T22">
        <v>5</v>
      </c>
      <c r="U22">
        <v>5</v>
      </c>
      <c r="V22">
        <v>4</v>
      </c>
      <c r="W22">
        <v>4</v>
      </c>
      <c r="X22">
        <v>5</v>
      </c>
      <c r="Y22">
        <v>5</v>
      </c>
      <c r="Z22">
        <v>1</v>
      </c>
      <c r="AA22">
        <v>1</v>
      </c>
      <c r="AB22">
        <v>5</v>
      </c>
      <c r="AC22">
        <v>2</v>
      </c>
      <c r="AD22">
        <v>4</v>
      </c>
      <c r="AE22">
        <v>1</v>
      </c>
      <c r="AF22">
        <v>5</v>
      </c>
      <c r="AG22">
        <v>1</v>
      </c>
      <c r="AH22">
        <v>3</v>
      </c>
      <c r="AI22">
        <v>5</v>
      </c>
      <c r="AJ22">
        <v>1</v>
      </c>
      <c r="AK22">
        <v>2</v>
      </c>
      <c r="AL22">
        <v>2</v>
      </c>
      <c r="AM22">
        <v>4</v>
      </c>
      <c r="AN22">
        <v>5</v>
      </c>
      <c r="AO22">
        <v>5</v>
      </c>
      <c r="AP22">
        <v>4</v>
      </c>
      <c r="AQ22">
        <v>5525735</v>
      </c>
    </row>
    <row r="23" spans="1:43" x14ac:dyDescent="0.25">
      <c r="A23">
        <v>21</v>
      </c>
      <c r="B23" s="1">
        <v>41664</v>
      </c>
      <c r="C23" t="s">
        <v>43</v>
      </c>
      <c r="D23" t="s">
        <v>44</v>
      </c>
      <c r="E23" t="s">
        <v>47</v>
      </c>
      <c r="F23">
        <v>5</v>
      </c>
      <c r="G23">
        <v>5</v>
      </c>
      <c r="H23">
        <v>4</v>
      </c>
      <c r="I23">
        <v>4</v>
      </c>
      <c r="J23">
        <v>2</v>
      </c>
      <c r="K23">
        <v>2</v>
      </c>
      <c r="L23">
        <v>5</v>
      </c>
      <c r="M23">
        <v>4</v>
      </c>
      <c r="N23">
        <v>4</v>
      </c>
      <c r="O23">
        <v>4</v>
      </c>
      <c r="P23">
        <v>4</v>
      </c>
      <c r="Q23">
        <v>3</v>
      </c>
      <c r="R23">
        <v>4</v>
      </c>
      <c r="S23">
        <v>0</v>
      </c>
      <c r="T23">
        <v>0</v>
      </c>
      <c r="U23">
        <v>0</v>
      </c>
      <c r="V23">
        <v>0</v>
      </c>
      <c r="W23">
        <v>0</v>
      </c>
      <c r="X23">
        <v>4</v>
      </c>
      <c r="Y23">
        <v>5</v>
      </c>
      <c r="Z23">
        <v>1</v>
      </c>
      <c r="AA23">
        <v>3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3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1149870</v>
      </c>
    </row>
    <row r="24" spans="1:43" x14ac:dyDescent="0.25">
      <c r="A24">
        <v>22</v>
      </c>
      <c r="B24" s="1">
        <v>38899</v>
      </c>
      <c r="C24" t="s">
        <v>59</v>
      </c>
      <c r="D24" t="s">
        <v>49</v>
      </c>
      <c r="E24" t="s">
        <v>47</v>
      </c>
      <c r="F24">
        <v>9</v>
      </c>
      <c r="G24">
        <v>6</v>
      </c>
      <c r="H24">
        <v>6</v>
      </c>
      <c r="I24">
        <v>6</v>
      </c>
      <c r="J24">
        <v>4</v>
      </c>
      <c r="K24">
        <v>6</v>
      </c>
      <c r="L24">
        <v>10</v>
      </c>
      <c r="M24">
        <v>10</v>
      </c>
      <c r="N24">
        <v>10</v>
      </c>
      <c r="O24">
        <v>10</v>
      </c>
      <c r="P24">
        <v>2</v>
      </c>
      <c r="Q24">
        <v>10</v>
      </c>
      <c r="R24">
        <v>7.5</v>
      </c>
      <c r="S24">
        <v>0</v>
      </c>
      <c r="T24">
        <v>0</v>
      </c>
      <c r="U24">
        <v>0</v>
      </c>
      <c r="V24">
        <v>0</v>
      </c>
      <c r="W24">
        <v>0</v>
      </c>
      <c r="X24">
        <v>15</v>
      </c>
      <c r="Y24">
        <v>12</v>
      </c>
      <c r="Z24">
        <v>3</v>
      </c>
      <c r="AA24">
        <v>3</v>
      </c>
      <c r="AB24">
        <v>10</v>
      </c>
      <c r="AC24">
        <v>0</v>
      </c>
      <c r="AD24">
        <v>0</v>
      </c>
      <c r="AE24">
        <v>0</v>
      </c>
      <c r="AF24">
        <v>0</v>
      </c>
      <c r="AG24">
        <v>7.5</v>
      </c>
      <c r="AH24">
        <v>7.5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3956086</v>
      </c>
    </row>
    <row r="25" spans="1:43" x14ac:dyDescent="0.25">
      <c r="A25">
        <v>23</v>
      </c>
      <c r="B25" s="1">
        <v>39967</v>
      </c>
      <c r="C25" t="s">
        <v>57</v>
      </c>
      <c r="D25" t="s">
        <v>49</v>
      </c>
      <c r="E25" t="s">
        <v>47</v>
      </c>
      <c r="F25">
        <v>2</v>
      </c>
      <c r="G25">
        <v>4</v>
      </c>
      <c r="H25">
        <v>4</v>
      </c>
      <c r="I25">
        <v>4</v>
      </c>
      <c r="J25">
        <v>2</v>
      </c>
      <c r="K25">
        <v>2</v>
      </c>
      <c r="L25">
        <v>5</v>
      </c>
      <c r="M25">
        <v>3</v>
      </c>
      <c r="N25">
        <v>4</v>
      </c>
      <c r="O25">
        <v>4</v>
      </c>
      <c r="P25">
        <v>5</v>
      </c>
      <c r="Q25">
        <v>4</v>
      </c>
      <c r="R25">
        <v>4</v>
      </c>
      <c r="S25">
        <v>0</v>
      </c>
      <c r="T25">
        <v>0</v>
      </c>
      <c r="U25">
        <v>0</v>
      </c>
      <c r="V25">
        <v>0</v>
      </c>
      <c r="W25">
        <v>0</v>
      </c>
      <c r="X25">
        <v>2</v>
      </c>
      <c r="Y25">
        <v>2</v>
      </c>
      <c r="Z25">
        <v>1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2</v>
      </c>
      <c r="AH25">
        <v>3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2999068</v>
      </c>
    </row>
    <row r="26" spans="1:43" x14ac:dyDescent="0.25">
      <c r="A26">
        <v>24</v>
      </c>
      <c r="B26" s="1">
        <v>40076</v>
      </c>
      <c r="C26" t="s">
        <v>43</v>
      </c>
      <c r="D26" t="s">
        <v>44</v>
      </c>
      <c r="E26" t="s">
        <v>45</v>
      </c>
      <c r="F26">
        <v>5</v>
      </c>
      <c r="G26">
        <v>5</v>
      </c>
      <c r="H26">
        <v>3</v>
      </c>
      <c r="I26">
        <v>5</v>
      </c>
      <c r="J26">
        <v>2</v>
      </c>
      <c r="K26">
        <v>2</v>
      </c>
      <c r="L26">
        <v>5</v>
      </c>
      <c r="M26">
        <v>5</v>
      </c>
      <c r="N26">
        <v>5</v>
      </c>
      <c r="O26">
        <v>4</v>
      </c>
      <c r="P26">
        <v>2</v>
      </c>
      <c r="Q26">
        <v>5</v>
      </c>
      <c r="R26">
        <v>4</v>
      </c>
      <c r="S26">
        <v>4</v>
      </c>
      <c r="T26">
        <v>4</v>
      </c>
      <c r="U26">
        <v>4</v>
      </c>
      <c r="V26">
        <v>5</v>
      </c>
      <c r="W26">
        <v>4</v>
      </c>
      <c r="X26">
        <v>5</v>
      </c>
      <c r="Y26">
        <v>5</v>
      </c>
      <c r="Z26">
        <v>2</v>
      </c>
      <c r="AA26">
        <v>2</v>
      </c>
      <c r="AB26">
        <v>3</v>
      </c>
      <c r="AC26">
        <v>2</v>
      </c>
      <c r="AD26">
        <v>2</v>
      </c>
      <c r="AE26">
        <v>2</v>
      </c>
      <c r="AF26">
        <v>5</v>
      </c>
      <c r="AG26">
        <v>3</v>
      </c>
      <c r="AH26">
        <v>2</v>
      </c>
      <c r="AI26">
        <v>5</v>
      </c>
      <c r="AJ26">
        <v>5</v>
      </c>
      <c r="AK26">
        <v>4</v>
      </c>
      <c r="AL26">
        <v>4</v>
      </c>
      <c r="AM26">
        <v>4</v>
      </c>
      <c r="AN26">
        <v>4</v>
      </c>
      <c r="AO26">
        <v>5</v>
      </c>
      <c r="AP26">
        <v>2</v>
      </c>
      <c r="AQ26">
        <v>8904084</v>
      </c>
    </row>
    <row r="27" spans="1:43" x14ac:dyDescent="0.25">
      <c r="A27">
        <v>25</v>
      </c>
      <c r="B27" s="1">
        <v>40900</v>
      </c>
      <c r="C27" t="s">
        <v>60</v>
      </c>
      <c r="D27" t="s">
        <v>49</v>
      </c>
      <c r="E27" t="s">
        <v>47</v>
      </c>
      <c r="F27">
        <v>4</v>
      </c>
      <c r="G27">
        <v>4</v>
      </c>
      <c r="H27">
        <v>5</v>
      </c>
      <c r="I27">
        <v>5</v>
      </c>
      <c r="J27">
        <v>2</v>
      </c>
      <c r="K27">
        <v>2</v>
      </c>
      <c r="L27">
        <v>5</v>
      </c>
      <c r="M27">
        <v>5</v>
      </c>
      <c r="N27">
        <v>5</v>
      </c>
      <c r="O27">
        <v>5</v>
      </c>
      <c r="P27">
        <v>2</v>
      </c>
      <c r="Q27">
        <v>5</v>
      </c>
      <c r="R27">
        <v>5</v>
      </c>
      <c r="S27">
        <v>0</v>
      </c>
      <c r="T27">
        <v>0</v>
      </c>
      <c r="U27">
        <v>0</v>
      </c>
      <c r="V27">
        <v>0</v>
      </c>
      <c r="W27">
        <v>0</v>
      </c>
      <c r="X27">
        <v>3</v>
      </c>
      <c r="Y27">
        <v>1</v>
      </c>
      <c r="Z27">
        <v>2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2</v>
      </c>
      <c r="AH27">
        <v>3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3778621</v>
      </c>
    </row>
    <row r="28" spans="1:43" x14ac:dyDescent="0.25">
      <c r="A28">
        <v>26</v>
      </c>
      <c r="B28" s="1">
        <v>40232</v>
      </c>
      <c r="C28" t="s">
        <v>46</v>
      </c>
      <c r="D28" t="s">
        <v>44</v>
      </c>
      <c r="E28" t="s">
        <v>45</v>
      </c>
      <c r="F28">
        <v>3</v>
      </c>
      <c r="G28">
        <v>5</v>
      </c>
      <c r="H28">
        <v>4</v>
      </c>
      <c r="I28">
        <v>5</v>
      </c>
      <c r="J28">
        <v>2</v>
      </c>
      <c r="K28">
        <v>3</v>
      </c>
      <c r="L28">
        <v>5</v>
      </c>
      <c r="M28">
        <v>3</v>
      </c>
      <c r="N28">
        <v>5</v>
      </c>
      <c r="O28">
        <v>4</v>
      </c>
      <c r="P28">
        <v>5</v>
      </c>
      <c r="Q28">
        <v>5</v>
      </c>
      <c r="R28">
        <v>4</v>
      </c>
      <c r="S28">
        <v>3</v>
      </c>
      <c r="T28">
        <v>4</v>
      </c>
      <c r="U28">
        <v>4</v>
      </c>
      <c r="V28">
        <v>1</v>
      </c>
      <c r="W28">
        <v>4</v>
      </c>
      <c r="X28">
        <v>5</v>
      </c>
      <c r="Y28">
        <v>5</v>
      </c>
      <c r="Z28">
        <v>2</v>
      </c>
      <c r="AA28">
        <v>3</v>
      </c>
      <c r="AB28">
        <v>2</v>
      </c>
      <c r="AC28">
        <v>2</v>
      </c>
      <c r="AD28">
        <v>2</v>
      </c>
      <c r="AE28">
        <v>2</v>
      </c>
      <c r="AF28">
        <v>1</v>
      </c>
      <c r="AG28">
        <v>3</v>
      </c>
      <c r="AH28">
        <v>3</v>
      </c>
      <c r="AI28">
        <v>5</v>
      </c>
      <c r="AJ28">
        <v>5</v>
      </c>
      <c r="AK28">
        <v>4</v>
      </c>
      <c r="AL28">
        <v>3</v>
      </c>
      <c r="AM28">
        <v>3</v>
      </c>
      <c r="AN28">
        <v>4</v>
      </c>
      <c r="AO28">
        <v>3</v>
      </c>
      <c r="AP28">
        <v>1</v>
      </c>
      <c r="AQ28">
        <v>2267425</v>
      </c>
    </row>
    <row r="29" spans="1:43" x14ac:dyDescent="0.25">
      <c r="A29">
        <v>27</v>
      </c>
      <c r="B29" s="1">
        <v>36442</v>
      </c>
      <c r="C29" t="s">
        <v>55</v>
      </c>
      <c r="D29" t="s">
        <v>49</v>
      </c>
      <c r="E29" t="s">
        <v>47</v>
      </c>
      <c r="F29">
        <v>4</v>
      </c>
      <c r="G29">
        <v>5</v>
      </c>
      <c r="H29">
        <v>4</v>
      </c>
      <c r="I29">
        <v>3</v>
      </c>
      <c r="J29">
        <v>1</v>
      </c>
      <c r="K29">
        <v>2</v>
      </c>
      <c r="L29">
        <v>5</v>
      </c>
      <c r="M29">
        <v>4</v>
      </c>
      <c r="N29">
        <v>4</v>
      </c>
      <c r="O29">
        <v>5</v>
      </c>
      <c r="P29">
        <v>4</v>
      </c>
      <c r="Q29">
        <v>4</v>
      </c>
      <c r="R29">
        <v>5</v>
      </c>
      <c r="S29">
        <v>0</v>
      </c>
      <c r="T29">
        <v>0</v>
      </c>
      <c r="U29">
        <v>0</v>
      </c>
      <c r="V29">
        <v>0</v>
      </c>
      <c r="W29">
        <v>0</v>
      </c>
      <c r="X29">
        <v>5</v>
      </c>
      <c r="Y29">
        <v>5</v>
      </c>
      <c r="Z29">
        <v>5</v>
      </c>
      <c r="AA29">
        <v>5</v>
      </c>
      <c r="AB29">
        <v>5</v>
      </c>
      <c r="AC29">
        <v>0</v>
      </c>
      <c r="AD29">
        <v>0</v>
      </c>
      <c r="AE29">
        <v>0</v>
      </c>
      <c r="AF29">
        <v>0</v>
      </c>
      <c r="AG29">
        <v>4</v>
      </c>
      <c r="AH29">
        <v>3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5435276</v>
      </c>
    </row>
    <row r="30" spans="1:43" x14ac:dyDescent="0.25">
      <c r="A30">
        <v>28</v>
      </c>
      <c r="B30" s="1">
        <v>35823</v>
      </c>
      <c r="C30" t="s">
        <v>43</v>
      </c>
      <c r="D30" t="s">
        <v>44</v>
      </c>
      <c r="E30" t="s">
        <v>45</v>
      </c>
      <c r="F30">
        <v>4</v>
      </c>
      <c r="G30">
        <v>5</v>
      </c>
      <c r="H30">
        <v>4</v>
      </c>
      <c r="I30">
        <v>4</v>
      </c>
      <c r="J30">
        <v>1</v>
      </c>
      <c r="K30">
        <v>3</v>
      </c>
      <c r="L30">
        <v>5</v>
      </c>
      <c r="M30">
        <v>5</v>
      </c>
      <c r="N30">
        <v>4</v>
      </c>
      <c r="O30">
        <v>4</v>
      </c>
      <c r="P30">
        <v>2</v>
      </c>
      <c r="Q30">
        <v>4</v>
      </c>
      <c r="R30">
        <v>4</v>
      </c>
      <c r="S30">
        <v>3</v>
      </c>
      <c r="T30">
        <v>4</v>
      </c>
      <c r="U30">
        <v>4</v>
      </c>
      <c r="V30">
        <v>2</v>
      </c>
      <c r="W30">
        <v>4</v>
      </c>
      <c r="X30">
        <v>5</v>
      </c>
      <c r="Y30">
        <v>5</v>
      </c>
      <c r="Z30">
        <v>2</v>
      </c>
      <c r="AA30">
        <v>4</v>
      </c>
      <c r="AB30">
        <v>3</v>
      </c>
      <c r="AC30">
        <v>5</v>
      </c>
      <c r="AD30">
        <v>3</v>
      </c>
      <c r="AE30">
        <v>4</v>
      </c>
      <c r="AF30">
        <v>2</v>
      </c>
      <c r="AG30">
        <v>4</v>
      </c>
      <c r="AH30">
        <v>2</v>
      </c>
      <c r="AI30">
        <v>3</v>
      </c>
      <c r="AJ30">
        <v>5</v>
      </c>
      <c r="AK30">
        <v>5</v>
      </c>
      <c r="AL30">
        <v>2</v>
      </c>
      <c r="AM30">
        <v>3</v>
      </c>
      <c r="AN30">
        <v>5</v>
      </c>
      <c r="AO30">
        <v>4</v>
      </c>
      <c r="AP30">
        <v>4</v>
      </c>
      <c r="AQ30">
        <v>4705945</v>
      </c>
    </row>
    <row r="31" spans="1:43" x14ac:dyDescent="0.25">
      <c r="A31">
        <v>29</v>
      </c>
      <c r="B31" s="1">
        <v>39003</v>
      </c>
      <c r="C31" t="s">
        <v>46</v>
      </c>
      <c r="D31" t="s">
        <v>44</v>
      </c>
      <c r="E31" t="s">
        <v>47</v>
      </c>
      <c r="F31">
        <v>1</v>
      </c>
      <c r="G31">
        <v>1</v>
      </c>
      <c r="H31">
        <v>4</v>
      </c>
      <c r="I31">
        <v>4</v>
      </c>
      <c r="J31">
        <v>2</v>
      </c>
      <c r="K31">
        <v>1</v>
      </c>
      <c r="L31">
        <v>1</v>
      </c>
      <c r="M31">
        <v>4</v>
      </c>
      <c r="N31">
        <v>4</v>
      </c>
      <c r="O31">
        <v>4</v>
      </c>
      <c r="P31">
        <v>5</v>
      </c>
      <c r="Q31">
        <v>2</v>
      </c>
      <c r="R31">
        <v>4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1</v>
      </c>
      <c r="Z31">
        <v>1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3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3447890</v>
      </c>
    </row>
    <row r="32" spans="1:43" x14ac:dyDescent="0.25">
      <c r="A32">
        <v>30</v>
      </c>
      <c r="B32" s="1">
        <v>39783</v>
      </c>
      <c r="C32" t="s">
        <v>57</v>
      </c>
      <c r="D32" t="s">
        <v>49</v>
      </c>
      <c r="E32" t="s">
        <v>45</v>
      </c>
      <c r="F32">
        <v>1</v>
      </c>
      <c r="G32">
        <v>1</v>
      </c>
      <c r="H32">
        <v>3</v>
      </c>
      <c r="I32">
        <v>3</v>
      </c>
      <c r="J32">
        <v>2</v>
      </c>
      <c r="K32">
        <v>1</v>
      </c>
      <c r="L32">
        <v>1</v>
      </c>
      <c r="M32">
        <v>5</v>
      </c>
      <c r="N32">
        <v>5</v>
      </c>
      <c r="O32">
        <v>5</v>
      </c>
      <c r="P32">
        <v>2</v>
      </c>
      <c r="Q32">
        <v>5</v>
      </c>
      <c r="R32">
        <v>5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1</v>
      </c>
      <c r="Z32">
        <v>1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3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3008199</v>
      </c>
    </row>
    <row r="33" spans="1:43" x14ac:dyDescent="0.25">
      <c r="A33">
        <v>31</v>
      </c>
      <c r="B33" s="1">
        <v>41274</v>
      </c>
      <c r="C33" t="s">
        <v>43</v>
      </c>
      <c r="D33" t="s">
        <v>44</v>
      </c>
      <c r="E33" t="s">
        <v>45</v>
      </c>
      <c r="F33">
        <v>4</v>
      </c>
      <c r="G33">
        <v>5</v>
      </c>
      <c r="H33">
        <v>4</v>
      </c>
      <c r="I33">
        <v>4</v>
      </c>
      <c r="J33">
        <v>1</v>
      </c>
      <c r="K33">
        <v>3</v>
      </c>
      <c r="L33">
        <v>5</v>
      </c>
      <c r="M33">
        <v>5</v>
      </c>
      <c r="N33">
        <v>5</v>
      </c>
      <c r="O33">
        <v>5</v>
      </c>
      <c r="P33">
        <v>2</v>
      </c>
      <c r="Q33">
        <v>5</v>
      </c>
      <c r="R33">
        <v>5</v>
      </c>
      <c r="S33">
        <v>2</v>
      </c>
      <c r="T33">
        <v>3</v>
      </c>
      <c r="U33">
        <v>3</v>
      </c>
      <c r="V33">
        <v>1</v>
      </c>
      <c r="W33">
        <v>3</v>
      </c>
      <c r="X33">
        <v>4</v>
      </c>
      <c r="Y33">
        <v>2</v>
      </c>
      <c r="Z33">
        <v>1</v>
      </c>
      <c r="AA33">
        <v>2</v>
      </c>
      <c r="AB33">
        <v>1</v>
      </c>
      <c r="AC33">
        <v>5</v>
      </c>
      <c r="AD33">
        <v>2</v>
      </c>
      <c r="AE33">
        <v>5</v>
      </c>
      <c r="AF33">
        <v>2</v>
      </c>
      <c r="AG33">
        <v>2</v>
      </c>
      <c r="AH33">
        <v>3</v>
      </c>
      <c r="AI33">
        <v>4</v>
      </c>
      <c r="AJ33">
        <v>3</v>
      </c>
      <c r="AK33">
        <v>3</v>
      </c>
      <c r="AL33">
        <v>2</v>
      </c>
      <c r="AM33">
        <v>3</v>
      </c>
      <c r="AN33">
        <v>4</v>
      </c>
      <c r="AO33">
        <v>3</v>
      </c>
      <c r="AP33">
        <v>3</v>
      </c>
      <c r="AQ33">
        <v>2058644</v>
      </c>
    </row>
    <row r="34" spans="1:43" x14ac:dyDescent="0.25">
      <c r="A34">
        <v>32</v>
      </c>
      <c r="B34" s="1">
        <v>39830</v>
      </c>
      <c r="C34" t="s">
        <v>61</v>
      </c>
      <c r="D34" t="s">
        <v>49</v>
      </c>
      <c r="E34" t="s">
        <v>47</v>
      </c>
      <c r="F34">
        <v>3</v>
      </c>
      <c r="G34">
        <v>4</v>
      </c>
      <c r="H34">
        <v>3</v>
      </c>
      <c r="I34">
        <v>4</v>
      </c>
      <c r="J34">
        <v>3</v>
      </c>
      <c r="K34">
        <v>2</v>
      </c>
      <c r="L34">
        <v>5</v>
      </c>
      <c r="M34">
        <v>4</v>
      </c>
      <c r="N34">
        <v>4</v>
      </c>
      <c r="O34">
        <v>4</v>
      </c>
      <c r="P34">
        <v>3</v>
      </c>
      <c r="Q34">
        <v>4</v>
      </c>
      <c r="R34">
        <v>4</v>
      </c>
      <c r="S34">
        <v>0</v>
      </c>
      <c r="T34">
        <v>0</v>
      </c>
      <c r="U34">
        <v>0</v>
      </c>
      <c r="V34">
        <v>0</v>
      </c>
      <c r="W34">
        <v>0</v>
      </c>
      <c r="X34">
        <v>5</v>
      </c>
      <c r="Y34">
        <v>1</v>
      </c>
      <c r="Z34">
        <v>1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3261924</v>
      </c>
    </row>
    <row r="35" spans="1:43" x14ac:dyDescent="0.25">
      <c r="A35">
        <v>33</v>
      </c>
      <c r="B35" s="1">
        <v>41387</v>
      </c>
      <c r="C35" t="s">
        <v>62</v>
      </c>
      <c r="D35" t="s">
        <v>49</v>
      </c>
      <c r="E35" t="s">
        <v>47</v>
      </c>
      <c r="F35">
        <v>2</v>
      </c>
      <c r="G35">
        <v>3</v>
      </c>
      <c r="H35">
        <v>4</v>
      </c>
      <c r="I35">
        <v>4</v>
      </c>
      <c r="J35">
        <v>2</v>
      </c>
      <c r="K35">
        <v>2</v>
      </c>
      <c r="L35">
        <v>5</v>
      </c>
      <c r="M35">
        <v>5</v>
      </c>
      <c r="N35">
        <v>5</v>
      </c>
      <c r="O35">
        <v>5</v>
      </c>
      <c r="P35">
        <v>1</v>
      </c>
      <c r="Q35">
        <v>5</v>
      </c>
      <c r="R35">
        <v>5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Y35">
        <v>1</v>
      </c>
      <c r="Z35">
        <v>1</v>
      </c>
      <c r="AA35">
        <v>2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2</v>
      </c>
      <c r="AH35">
        <v>3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2371202</v>
      </c>
    </row>
    <row r="36" spans="1:43" x14ac:dyDescent="0.25">
      <c r="A36">
        <v>34</v>
      </c>
      <c r="B36" s="1">
        <v>40989</v>
      </c>
      <c r="C36" t="s">
        <v>43</v>
      </c>
      <c r="D36" t="s">
        <v>44</v>
      </c>
      <c r="E36" t="s">
        <v>47</v>
      </c>
      <c r="F36">
        <v>4</v>
      </c>
      <c r="G36">
        <v>5</v>
      </c>
      <c r="H36">
        <v>4</v>
      </c>
      <c r="I36">
        <v>4</v>
      </c>
      <c r="J36">
        <v>1</v>
      </c>
      <c r="K36">
        <v>3</v>
      </c>
      <c r="L36">
        <v>5</v>
      </c>
      <c r="M36">
        <v>4</v>
      </c>
      <c r="N36">
        <v>4</v>
      </c>
      <c r="O36">
        <v>5</v>
      </c>
      <c r="P36">
        <v>4</v>
      </c>
      <c r="Q36">
        <v>4</v>
      </c>
      <c r="R36">
        <v>5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4</v>
      </c>
      <c r="Z36">
        <v>1</v>
      </c>
      <c r="AA36">
        <v>2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4</v>
      </c>
      <c r="AH36">
        <v>3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4100886</v>
      </c>
    </row>
    <row r="37" spans="1:43" x14ac:dyDescent="0.25">
      <c r="A37">
        <v>35</v>
      </c>
      <c r="B37" s="1">
        <v>35193</v>
      </c>
      <c r="C37" t="s">
        <v>63</v>
      </c>
      <c r="D37" t="s">
        <v>49</v>
      </c>
      <c r="E37" t="s">
        <v>45</v>
      </c>
      <c r="F37">
        <v>4</v>
      </c>
      <c r="G37">
        <v>5</v>
      </c>
      <c r="H37">
        <v>4</v>
      </c>
      <c r="I37">
        <v>3</v>
      </c>
      <c r="J37">
        <v>1</v>
      </c>
      <c r="K37">
        <v>2</v>
      </c>
      <c r="L37">
        <v>5</v>
      </c>
      <c r="M37">
        <v>4</v>
      </c>
      <c r="N37">
        <v>4</v>
      </c>
      <c r="O37">
        <v>5</v>
      </c>
      <c r="P37">
        <v>5</v>
      </c>
      <c r="Q37">
        <v>4</v>
      </c>
      <c r="R37">
        <v>5</v>
      </c>
      <c r="S37">
        <v>2</v>
      </c>
      <c r="T37">
        <v>2</v>
      </c>
      <c r="U37">
        <v>4</v>
      </c>
      <c r="V37">
        <v>2</v>
      </c>
      <c r="W37">
        <v>4</v>
      </c>
      <c r="X37">
        <v>5</v>
      </c>
      <c r="Y37">
        <v>5</v>
      </c>
      <c r="Z37">
        <v>4</v>
      </c>
      <c r="AA37">
        <v>3</v>
      </c>
      <c r="AB37">
        <v>5</v>
      </c>
      <c r="AC37">
        <v>3</v>
      </c>
      <c r="AD37">
        <v>3</v>
      </c>
      <c r="AE37">
        <v>3</v>
      </c>
      <c r="AF37">
        <v>4</v>
      </c>
      <c r="AG37">
        <v>3</v>
      </c>
      <c r="AH37">
        <v>2</v>
      </c>
      <c r="AI37">
        <v>4</v>
      </c>
      <c r="AJ37">
        <v>1</v>
      </c>
      <c r="AK37">
        <v>3</v>
      </c>
      <c r="AL37">
        <v>3</v>
      </c>
      <c r="AM37">
        <v>3</v>
      </c>
      <c r="AN37">
        <v>4</v>
      </c>
      <c r="AO37">
        <v>3</v>
      </c>
      <c r="AP37">
        <v>3</v>
      </c>
      <c r="AQ37">
        <v>3903884</v>
      </c>
    </row>
    <row r="38" spans="1:43" x14ac:dyDescent="0.25">
      <c r="A38">
        <v>36</v>
      </c>
      <c r="B38" s="1">
        <v>39577</v>
      </c>
      <c r="C38" t="s">
        <v>46</v>
      </c>
      <c r="D38" t="s">
        <v>44</v>
      </c>
      <c r="E38" t="s">
        <v>47</v>
      </c>
      <c r="F38">
        <v>3</v>
      </c>
      <c r="G38">
        <v>5</v>
      </c>
      <c r="H38">
        <v>5</v>
      </c>
      <c r="I38">
        <v>3</v>
      </c>
      <c r="J38">
        <v>1</v>
      </c>
      <c r="K38">
        <v>5</v>
      </c>
      <c r="L38">
        <v>5</v>
      </c>
      <c r="M38">
        <v>5</v>
      </c>
      <c r="N38">
        <v>5</v>
      </c>
      <c r="O38">
        <v>5</v>
      </c>
      <c r="P38">
        <v>2</v>
      </c>
      <c r="Q38">
        <v>5</v>
      </c>
      <c r="R38">
        <v>5</v>
      </c>
      <c r="S38">
        <v>0</v>
      </c>
      <c r="T38">
        <v>0</v>
      </c>
      <c r="U38">
        <v>0</v>
      </c>
      <c r="V38">
        <v>0</v>
      </c>
      <c r="W38">
        <v>0</v>
      </c>
      <c r="X38">
        <v>2</v>
      </c>
      <c r="Y38">
        <v>5</v>
      </c>
      <c r="Z38">
        <v>2</v>
      </c>
      <c r="AA38">
        <v>4</v>
      </c>
      <c r="AB38">
        <v>3</v>
      </c>
      <c r="AC38">
        <v>0</v>
      </c>
      <c r="AD38">
        <v>0</v>
      </c>
      <c r="AE38">
        <v>0</v>
      </c>
      <c r="AF38">
        <v>0</v>
      </c>
      <c r="AG38">
        <v>3</v>
      </c>
      <c r="AH38">
        <v>3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3028267</v>
      </c>
    </row>
    <row r="39" spans="1:43" x14ac:dyDescent="0.25">
      <c r="A39">
        <v>37</v>
      </c>
      <c r="B39" s="1">
        <v>40413</v>
      </c>
      <c r="C39" t="s">
        <v>46</v>
      </c>
      <c r="D39" t="s">
        <v>44</v>
      </c>
      <c r="E39" t="s">
        <v>45</v>
      </c>
      <c r="F39">
        <v>2</v>
      </c>
      <c r="G39">
        <v>3</v>
      </c>
      <c r="H39">
        <v>4</v>
      </c>
      <c r="I39">
        <v>3</v>
      </c>
      <c r="J39">
        <v>1</v>
      </c>
      <c r="K39">
        <v>5</v>
      </c>
      <c r="L39">
        <v>5</v>
      </c>
      <c r="M39">
        <v>5</v>
      </c>
      <c r="N39">
        <v>5</v>
      </c>
      <c r="O39">
        <v>5</v>
      </c>
      <c r="P39">
        <v>1</v>
      </c>
      <c r="Q39">
        <v>5</v>
      </c>
      <c r="R39">
        <v>5</v>
      </c>
      <c r="S39">
        <v>1</v>
      </c>
      <c r="T39">
        <v>1</v>
      </c>
      <c r="U39">
        <v>2</v>
      </c>
      <c r="V39">
        <v>1</v>
      </c>
      <c r="W39">
        <v>4</v>
      </c>
      <c r="X39">
        <v>1</v>
      </c>
      <c r="Y39">
        <v>3</v>
      </c>
      <c r="Z39">
        <v>1</v>
      </c>
      <c r="AA39">
        <v>2</v>
      </c>
      <c r="AB39">
        <v>5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3</v>
      </c>
      <c r="AI39">
        <v>5</v>
      </c>
      <c r="AJ39">
        <v>5</v>
      </c>
      <c r="AK39">
        <v>5</v>
      </c>
      <c r="AL39">
        <v>3</v>
      </c>
      <c r="AM39">
        <v>4</v>
      </c>
      <c r="AN39">
        <v>4</v>
      </c>
      <c r="AO39">
        <v>3</v>
      </c>
      <c r="AP39">
        <v>1</v>
      </c>
      <c r="AQ39">
        <v>2740687</v>
      </c>
    </row>
    <row r="40" spans="1:43" x14ac:dyDescent="0.25">
      <c r="A40">
        <v>38</v>
      </c>
      <c r="B40" s="1">
        <v>40561</v>
      </c>
      <c r="C40" t="s">
        <v>43</v>
      </c>
      <c r="D40" t="s">
        <v>44</v>
      </c>
      <c r="E40" t="s">
        <v>47</v>
      </c>
      <c r="F40">
        <v>3</v>
      </c>
      <c r="G40">
        <v>5</v>
      </c>
      <c r="H40">
        <v>4</v>
      </c>
      <c r="I40">
        <v>4</v>
      </c>
      <c r="J40">
        <v>2</v>
      </c>
      <c r="K40">
        <v>5</v>
      </c>
      <c r="L40">
        <v>5</v>
      </c>
      <c r="M40">
        <v>4</v>
      </c>
      <c r="N40">
        <v>5</v>
      </c>
      <c r="O40">
        <v>4</v>
      </c>
      <c r="P40">
        <v>3</v>
      </c>
      <c r="Q40">
        <v>5</v>
      </c>
      <c r="R40">
        <v>4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4</v>
      </c>
      <c r="Z40">
        <v>1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2</v>
      </c>
      <c r="AH40">
        <v>2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5461700</v>
      </c>
    </row>
    <row r="41" spans="1:43" x14ac:dyDescent="0.25">
      <c r="A41">
        <v>39</v>
      </c>
      <c r="B41" s="1">
        <v>39900</v>
      </c>
      <c r="C41" t="s">
        <v>43</v>
      </c>
      <c r="D41" t="s">
        <v>44</v>
      </c>
      <c r="E41" t="s">
        <v>45</v>
      </c>
      <c r="F41">
        <v>4</v>
      </c>
      <c r="G41">
        <v>5</v>
      </c>
      <c r="H41">
        <v>4</v>
      </c>
      <c r="I41">
        <v>4</v>
      </c>
      <c r="J41">
        <v>2</v>
      </c>
      <c r="K41">
        <v>3</v>
      </c>
      <c r="L41">
        <v>5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3</v>
      </c>
      <c r="V41">
        <v>3</v>
      </c>
      <c r="W41">
        <v>3</v>
      </c>
      <c r="X41">
        <v>3</v>
      </c>
      <c r="Y41">
        <v>5</v>
      </c>
      <c r="Z41">
        <v>1</v>
      </c>
      <c r="AA41">
        <v>2</v>
      </c>
      <c r="AB41">
        <v>2</v>
      </c>
      <c r="AC41">
        <v>3</v>
      </c>
      <c r="AD41">
        <v>3</v>
      </c>
      <c r="AE41">
        <v>3</v>
      </c>
      <c r="AF41">
        <v>1</v>
      </c>
      <c r="AG41">
        <v>2</v>
      </c>
      <c r="AH41">
        <v>2</v>
      </c>
      <c r="AI41">
        <v>4</v>
      </c>
      <c r="AJ41">
        <v>1</v>
      </c>
      <c r="AK41">
        <v>2</v>
      </c>
      <c r="AL41">
        <v>2</v>
      </c>
      <c r="AM41">
        <v>3</v>
      </c>
      <c r="AN41">
        <v>4</v>
      </c>
      <c r="AO41">
        <v>3</v>
      </c>
      <c r="AP41">
        <v>2</v>
      </c>
      <c r="AQ41">
        <v>3818055</v>
      </c>
    </row>
    <row r="42" spans="1:43" x14ac:dyDescent="0.25">
      <c r="A42">
        <v>40</v>
      </c>
      <c r="B42" s="1">
        <v>40583</v>
      </c>
      <c r="C42" t="s">
        <v>43</v>
      </c>
      <c r="D42" t="s">
        <v>44</v>
      </c>
      <c r="E42" t="s">
        <v>45</v>
      </c>
      <c r="F42">
        <v>3</v>
      </c>
      <c r="G42">
        <v>5</v>
      </c>
      <c r="H42">
        <v>4</v>
      </c>
      <c r="I42">
        <v>4</v>
      </c>
      <c r="J42">
        <v>2</v>
      </c>
      <c r="K42">
        <v>2</v>
      </c>
      <c r="L42">
        <v>5</v>
      </c>
      <c r="M42">
        <v>1</v>
      </c>
      <c r="N42">
        <v>4</v>
      </c>
      <c r="O42">
        <v>4</v>
      </c>
      <c r="P42">
        <v>5</v>
      </c>
      <c r="Q42">
        <v>2</v>
      </c>
      <c r="R42">
        <v>4</v>
      </c>
      <c r="S42">
        <v>4</v>
      </c>
      <c r="T42">
        <v>4</v>
      </c>
      <c r="U42">
        <v>4</v>
      </c>
      <c r="V42">
        <v>3</v>
      </c>
      <c r="W42">
        <v>3</v>
      </c>
      <c r="X42">
        <v>5</v>
      </c>
      <c r="Y42">
        <v>5</v>
      </c>
      <c r="Z42">
        <v>5</v>
      </c>
      <c r="AA42">
        <v>1</v>
      </c>
      <c r="AB42">
        <v>1</v>
      </c>
      <c r="AC42">
        <v>5</v>
      </c>
      <c r="AD42">
        <v>5</v>
      </c>
      <c r="AE42">
        <v>5</v>
      </c>
      <c r="AF42">
        <v>1</v>
      </c>
      <c r="AG42">
        <v>3</v>
      </c>
      <c r="AH42">
        <v>2</v>
      </c>
      <c r="AI42">
        <v>5</v>
      </c>
      <c r="AJ42">
        <v>5</v>
      </c>
      <c r="AK42">
        <v>3</v>
      </c>
      <c r="AL42">
        <v>3</v>
      </c>
      <c r="AM42">
        <v>3</v>
      </c>
      <c r="AN42">
        <v>4</v>
      </c>
      <c r="AO42">
        <v>3</v>
      </c>
      <c r="AP42">
        <v>2</v>
      </c>
      <c r="AQ42">
        <v>6836483</v>
      </c>
    </row>
    <row r="43" spans="1:43" x14ac:dyDescent="0.25">
      <c r="A43">
        <v>41</v>
      </c>
      <c r="B43" s="1">
        <v>39965</v>
      </c>
      <c r="C43" t="s">
        <v>43</v>
      </c>
      <c r="D43" t="s">
        <v>44</v>
      </c>
      <c r="E43" t="s">
        <v>45</v>
      </c>
      <c r="F43">
        <v>4</v>
      </c>
      <c r="G43">
        <v>5</v>
      </c>
      <c r="H43">
        <v>5</v>
      </c>
      <c r="I43">
        <v>4</v>
      </c>
      <c r="J43">
        <v>1</v>
      </c>
      <c r="K43">
        <v>5</v>
      </c>
      <c r="L43">
        <v>5</v>
      </c>
      <c r="M43">
        <v>3</v>
      </c>
      <c r="N43">
        <v>4</v>
      </c>
      <c r="O43">
        <v>5</v>
      </c>
      <c r="P43">
        <v>5</v>
      </c>
      <c r="Q43">
        <v>3</v>
      </c>
      <c r="R43">
        <v>5</v>
      </c>
      <c r="S43">
        <v>3</v>
      </c>
      <c r="T43">
        <v>4</v>
      </c>
      <c r="U43">
        <v>5</v>
      </c>
      <c r="V43">
        <v>5</v>
      </c>
      <c r="W43">
        <v>4</v>
      </c>
      <c r="X43">
        <v>5</v>
      </c>
      <c r="Y43">
        <v>5</v>
      </c>
      <c r="Z43">
        <v>5</v>
      </c>
      <c r="AA43">
        <v>5</v>
      </c>
      <c r="AB43">
        <v>5</v>
      </c>
      <c r="AC43">
        <v>5</v>
      </c>
      <c r="AD43">
        <v>3</v>
      </c>
      <c r="AE43">
        <v>5</v>
      </c>
      <c r="AF43">
        <v>1</v>
      </c>
      <c r="AG43">
        <v>5</v>
      </c>
      <c r="AH43">
        <v>1</v>
      </c>
      <c r="AI43">
        <v>5</v>
      </c>
      <c r="AJ43">
        <v>5</v>
      </c>
      <c r="AK43">
        <v>4</v>
      </c>
      <c r="AL43">
        <v>3</v>
      </c>
      <c r="AM43">
        <v>3</v>
      </c>
      <c r="AN43">
        <v>4</v>
      </c>
      <c r="AO43">
        <v>4</v>
      </c>
      <c r="AP43">
        <v>1</v>
      </c>
      <c r="AQ43">
        <v>4554237</v>
      </c>
    </row>
    <row r="44" spans="1:43" x14ac:dyDescent="0.25">
      <c r="A44">
        <v>42</v>
      </c>
      <c r="B44" s="1">
        <v>40813</v>
      </c>
      <c r="C44" t="s">
        <v>43</v>
      </c>
      <c r="D44" t="s">
        <v>44</v>
      </c>
      <c r="E44" t="s">
        <v>45</v>
      </c>
      <c r="F44">
        <v>12</v>
      </c>
      <c r="G44">
        <v>7.5</v>
      </c>
      <c r="H44">
        <v>6</v>
      </c>
      <c r="I44">
        <v>6</v>
      </c>
      <c r="J44">
        <v>4</v>
      </c>
      <c r="K44">
        <v>4</v>
      </c>
      <c r="L44">
        <v>10</v>
      </c>
      <c r="M44">
        <v>8</v>
      </c>
      <c r="N44">
        <v>10</v>
      </c>
      <c r="O44">
        <v>10</v>
      </c>
      <c r="P44">
        <v>6</v>
      </c>
      <c r="Q44">
        <v>10</v>
      </c>
      <c r="R44">
        <v>7.5</v>
      </c>
      <c r="S44">
        <v>0</v>
      </c>
      <c r="T44">
        <v>0</v>
      </c>
      <c r="U44">
        <v>0</v>
      </c>
      <c r="V44">
        <v>0</v>
      </c>
      <c r="W44">
        <v>0</v>
      </c>
      <c r="X44">
        <v>25</v>
      </c>
      <c r="Y44">
        <v>15</v>
      </c>
      <c r="Z44">
        <v>6</v>
      </c>
      <c r="AA44">
        <v>4</v>
      </c>
      <c r="AB44">
        <v>20</v>
      </c>
      <c r="AC44">
        <v>0</v>
      </c>
      <c r="AD44">
        <v>0</v>
      </c>
      <c r="AE44">
        <v>0</v>
      </c>
      <c r="AF44">
        <v>0</v>
      </c>
      <c r="AG44">
        <v>7.5</v>
      </c>
      <c r="AH44">
        <v>5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4952255</v>
      </c>
    </row>
    <row r="45" spans="1:43" x14ac:dyDescent="0.25">
      <c r="A45">
        <v>43</v>
      </c>
      <c r="B45" s="1">
        <v>40080</v>
      </c>
      <c r="C45" t="s">
        <v>46</v>
      </c>
      <c r="D45" t="s">
        <v>44</v>
      </c>
      <c r="E45" t="s">
        <v>47</v>
      </c>
      <c r="F45">
        <v>2</v>
      </c>
      <c r="G45">
        <v>4</v>
      </c>
      <c r="H45">
        <v>5</v>
      </c>
      <c r="I45">
        <v>4</v>
      </c>
      <c r="J45">
        <v>1</v>
      </c>
      <c r="K45">
        <v>2</v>
      </c>
      <c r="L45">
        <v>5</v>
      </c>
      <c r="M45">
        <v>5</v>
      </c>
      <c r="N45">
        <v>5</v>
      </c>
      <c r="O45">
        <v>5</v>
      </c>
      <c r="P45">
        <v>2</v>
      </c>
      <c r="Q45">
        <v>5</v>
      </c>
      <c r="R45">
        <v>5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1</v>
      </c>
      <c r="Z45">
        <v>1</v>
      </c>
      <c r="AA45">
        <v>2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3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2732645</v>
      </c>
    </row>
    <row r="46" spans="1:43" x14ac:dyDescent="0.25">
      <c r="A46">
        <v>44</v>
      </c>
      <c r="B46" s="1">
        <v>38273</v>
      </c>
      <c r="C46" t="s">
        <v>46</v>
      </c>
      <c r="D46" t="s">
        <v>44</v>
      </c>
      <c r="E46" t="s">
        <v>45</v>
      </c>
      <c r="F46">
        <v>2</v>
      </c>
      <c r="G46">
        <v>3</v>
      </c>
      <c r="H46">
        <v>5</v>
      </c>
      <c r="I46">
        <v>3</v>
      </c>
      <c r="J46">
        <v>1</v>
      </c>
      <c r="K46">
        <v>5</v>
      </c>
      <c r="L46">
        <v>5</v>
      </c>
      <c r="M46">
        <v>5</v>
      </c>
      <c r="N46">
        <v>5</v>
      </c>
      <c r="O46">
        <v>5</v>
      </c>
      <c r="P46">
        <v>1</v>
      </c>
      <c r="Q46">
        <v>5</v>
      </c>
      <c r="R46">
        <v>5</v>
      </c>
      <c r="S46">
        <v>1</v>
      </c>
      <c r="T46">
        <v>1</v>
      </c>
      <c r="U46">
        <v>3</v>
      </c>
      <c r="V46">
        <v>1</v>
      </c>
      <c r="W46">
        <v>4</v>
      </c>
      <c r="X46">
        <v>1</v>
      </c>
      <c r="Y46">
        <v>3</v>
      </c>
      <c r="Z46">
        <v>1</v>
      </c>
      <c r="AA46">
        <v>2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2</v>
      </c>
      <c r="AH46">
        <v>3</v>
      </c>
      <c r="AI46">
        <v>3</v>
      </c>
      <c r="AJ46">
        <v>5</v>
      </c>
      <c r="AK46">
        <v>5</v>
      </c>
      <c r="AL46">
        <v>2</v>
      </c>
      <c r="AM46">
        <v>3</v>
      </c>
      <c r="AN46">
        <v>4</v>
      </c>
      <c r="AO46">
        <v>3</v>
      </c>
      <c r="AP46">
        <v>4</v>
      </c>
      <c r="AQ46">
        <v>4264176</v>
      </c>
    </row>
    <row r="47" spans="1:43" x14ac:dyDescent="0.25">
      <c r="A47">
        <v>45</v>
      </c>
      <c r="B47" s="1">
        <v>40941</v>
      </c>
      <c r="C47" t="s">
        <v>64</v>
      </c>
      <c r="D47" t="s">
        <v>49</v>
      </c>
      <c r="E47" t="s">
        <v>47</v>
      </c>
      <c r="F47">
        <v>6</v>
      </c>
      <c r="G47">
        <v>6</v>
      </c>
      <c r="H47">
        <v>6</v>
      </c>
      <c r="I47">
        <v>4.5</v>
      </c>
      <c r="J47">
        <v>2</v>
      </c>
      <c r="K47">
        <v>8</v>
      </c>
      <c r="L47">
        <v>10</v>
      </c>
      <c r="M47">
        <v>10</v>
      </c>
      <c r="N47">
        <v>10</v>
      </c>
      <c r="O47">
        <v>8</v>
      </c>
      <c r="P47">
        <v>4</v>
      </c>
      <c r="Q47">
        <v>10</v>
      </c>
      <c r="R47">
        <v>6</v>
      </c>
      <c r="S47">
        <v>0</v>
      </c>
      <c r="T47">
        <v>0</v>
      </c>
      <c r="U47">
        <v>0</v>
      </c>
      <c r="V47">
        <v>0</v>
      </c>
      <c r="W47">
        <v>0</v>
      </c>
      <c r="X47">
        <v>5</v>
      </c>
      <c r="Y47">
        <v>15</v>
      </c>
      <c r="Z47">
        <v>3</v>
      </c>
      <c r="AA47">
        <v>2</v>
      </c>
      <c r="AB47">
        <v>5</v>
      </c>
      <c r="AC47">
        <v>0</v>
      </c>
      <c r="AD47">
        <v>0</v>
      </c>
      <c r="AE47">
        <v>0</v>
      </c>
      <c r="AF47">
        <v>0</v>
      </c>
      <c r="AG47">
        <v>5</v>
      </c>
      <c r="AH47">
        <v>7.5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3752885</v>
      </c>
    </row>
    <row r="48" spans="1:43" x14ac:dyDescent="0.25">
      <c r="A48">
        <v>46</v>
      </c>
      <c r="B48" s="1">
        <v>40780</v>
      </c>
      <c r="C48" t="s">
        <v>56</v>
      </c>
      <c r="D48" t="s">
        <v>44</v>
      </c>
      <c r="E48" t="s">
        <v>45</v>
      </c>
      <c r="F48">
        <v>3</v>
      </c>
      <c r="G48">
        <v>5</v>
      </c>
      <c r="H48">
        <v>5</v>
      </c>
      <c r="I48">
        <v>3</v>
      </c>
      <c r="J48">
        <v>1</v>
      </c>
      <c r="K48">
        <v>2</v>
      </c>
      <c r="L48">
        <v>5</v>
      </c>
      <c r="M48">
        <v>5</v>
      </c>
      <c r="N48">
        <v>5</v>
      </c>
      <c r="O48">
        <v>5</v>
      </c>
      <c r="P48">
        <v>2</v>
      </c>
      <c r="Q48">
        <v>5</v>
      </c>
      <c r="R48">
        <v>5</v>
      </c>
      <c r="S48">
        <v>2</v>
      </c>
      <c r="T48">
        <v>2</v>
      </c>
      <c r="U48">
        <v>4</v>
      </c>
      <c r="V48">
        <v>2</v>
      </c>
      <c r="W48">
        <v>4</v>
      </c>
      <c r="X48">
        <v>2</v>
      </c>
      <c r="Y48">
        <v>5</v>
      </c>
      <c r="Z48">
        <v>2</v>
      </c>
      <c r="AA48">
        <v>4</v>
      </c>
      <c r="AB48">
        <v>2</v>
      </c>
      <c r="AC48">
        <v>1</v>
      </c>
      <c r="AD48">
        <v>1</v>
      </c>
      <c r="AE48">
        <v>1</v>
      </c>
      <c r="AF48">
        <v>4</v>
      </c>
      <c r="AG48">
        <v>3</v>
      </c>
      <c r="AH48">
        <v>3</v>
      </c>
      <c r="AI48">
        <v>5</v>
      </c>
      <c r="AJ48">
        <v>5</v>
      </c>
      <c r="AK48">
        <v>4</v>
      </c>
      <c r="AL48">
        <v>2</v>
      </c>
      <c r="AM48">
        <v>2</v>
      </c>
      <c r="AN48">
        <v>4</v>
      </c>
      <c r="AO48">
        <v>3</v>
      </c>
      <c r="AP48">
        <v>3</v>
      </c>
      <c r="AQ48">
        <v>4250758</v>
      </c>
    </row>
    <row r="49" spans="1:43" x14ac:dyDescent="0.25">
      <c r="A49">
        <v>47</v>
      </c>
      <c r="B49" s="1">
        <v>40170</v>
      </c>
      <c r="C49" t="s">
        <v>56</v>
      </c>
      <c r="D49" t="s">
        <v>44</v>
      </c>
      <c r="E49" t="s">
        <v>45</v>
      </c>
      <c r="F49">
        <v>4</v>
      </c>
      <c r="G49">
        <v>5</v>
      </c>
      <c r="H49">
        <v>5</v>
      </c>
      <c r="I49">
        <v>3</v>
      </c>
      <c r="J49">
        <v>1</v>
      </c>
      <c r="K49">
        <v>2</v>
      </c>
      <c r="L49">
        <v>5</v>
      </c>
      <c r="M49">
        <v>4</v>
      </c>
      <c r="N49">
        <v>5</v>
      </c>
      <c r="O49">
        <v>5</v>
      </c>
      <c r="P49">
        <v>3</v>
      </c>
      <c r="Q49">
        <v>5</v>
      </c>
      <c r="R49">
        <v>5</v>
      </c>
      <c r="S49">
        <v>4</v>
      </c>
      <c r="T49">
        <v>4</v>
      </c>
      <c r="U49">
        <v>3</v>
      </c>
      <c r="V49">
        <v>5</v>
      </c>
      <c r="W49">
        <v>4</v>
      </c>
      <c r="X49">
        <v>3</v>
      </c>
      <c r="Y49">
        <v>5</v>
      </c>
      <c r="Z49">
        <v>3</v>
      </c>
      <c r="AA49">
        <v>5</v>
      </c>
      <c r="AB49">
        <v>5</v>
      </c>
      <c r="AC49">
        <v>4</v>
      </c>
      <c r="AD49">
        <v>4</v>
      </c>
      <c r="AE49">
        <v>4</v>
      </c>
      <c r="AF49">
        <v>4</v>
      </c>
      <c r="AG49">
        <v>5</v>
      </c>
      <c r="AH49">
        <v>3</v>
      </c>
      <c r="AI49">
        <v>4</v>
      </c>
      <c r="AJ49">
        <v>1</v>
      </c>
      <c r="AK49">
        <v>2</v>
      </c>
      <c r="AL49">
        <v>2</v>
      </c>
      <c r="AM49">
        <v>3</v>
      </c>
      <c r="AN49">
        <v>5</v>
      </c>
      <c r="AO49">
        <v>5</v>
      </c>
      <c r="AP49">
        <v>1</v>
      </c>
      <c r="AQ49">
        <v>7865428</v>
      </c>
    </row>
    <row r="50" spans="1:43" x14ac:dyDescent="0.25">
      <c r="A50">
        <v>48</v>
      </c>
      <c r="B50" s="1">
        <v>40898</v>
      </c>
      <c r="C50" t="s">
        <v>59</v>
      </c>
      <c r="D50" t="s">
        <v>49</v>
      </c>
      <c r="E50" t="s">
        <v>47</v>
      </c>
      <c r="F50">
        <v>4</v>
      </c>
      <c r="G50">
        <v>5</v>
      </c>
      <c r="H50">
        <v>4</v>
      </c>
      <c r="I50">
        <v>4</v>
      </c>
      <c r="J50">
        <v>2</v>
      </c>
      <c r="K50">
        <v>2</v>
      </c>
      <c r="L50">
        <v>5</v>
      </c>
      <c r="M50">
        <v>4</v>
      </c>
      <c r="N50">
        <v>4</v>
      </c>
      <c r="O50">
        <v>5</v>
      </c>
      <c r="P50">
        <v>4</v>
      </c>
      <c r="Q50">
        <v>4</v>
      </c>
      <c r="R50">
        <v>5</v>
      </c>
      <c r="S50">
        <v>0</v>
      </c>
      <c r="T50">
        <v>0</v>
      </c>
      <c r="U50">
        <v>0</v>
      </c>
      <c r="V50">
        <v>0</v>
      </c>
      <c r="W50">
        <v>0</v>
      </c>
      <c r="X50">
        <v>5</v>
      </c>
      <c r="Y50">
        <v>5</v>
      </c>
      <c r="Z50">
        <v>3</v>
      </c>
      <c r="AA50">
        <v>3</v>
      </c>
      <c r="AB50">
        <v>5</v>
      </c>
      <c r="AC50">
        <v>0</v>
      </c>
      <c r="AD50">
        <v>0</v>
      </c>
      <c r="AE50">
        <v>0</v>
      </c>
      <c r="AF50">
        <v>0</v>
      </c>
      <c r="AG50">
        <v>4</v>
      </c>
      <c r="AH50">
        <v>3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7201784</v>
      </c>
    </row>
    <row r="51" spans="1:43" x14ac:dyDescent="0.25">
      <c r="A51">
        <v>49</v>
      </c>
      <c r="B51" s="1">
        <v>39539</v>
      </c>
      <c r="C51" t="s">
        <v>43</v>
      </c>
      <c r="D51" t="s">
        <v>44</v>
      </c>
      <c r="E51" t="s">
        <v>47</v>
      </c>
      <c r="F51">
        <v>12</v>
      </c>
      <c r="G51">
        <v>7.5</v>
      </c>
      <c r="H51">
        <v>6</v>
      </c>
      <c r="I51">
        <v>6</v>
      </c>
      <c r="J51">
        <v>2</v>
      </c>
      <c r="K51">
        <v>8</v>
      </c>
      <c r="L51">
        <v>10</v>
      </c>
      <c r="M51">
        <v>10</v>
      </c>
      <c r="N51">
        <v>10</v>
      </c>
      <c r="O51">
        <v>10</v>
      </c>
      <c r="P51">
        <v>4</v>
      </c>
      <c r="Q51">
        <v>10</v>
      </c>
      <c r="R51">
        <v>7.5</v>
      </c>
      <c r="S51">
        <v>0</v>
      </c>
      <c r="T51">
        <v>0</v>
      </c>
      <c r="U51">
        <v>0</v>
      </c>
      <c r="V51">
        <v>0</v>
      </c>
      <c r="W51">
        <v>0</v>
      </c>
      <c r="X51">
        <v>15</v>
      </c>
      <c r="Y51">
        <v>3</v>
      </c>
      <c r="Z51">
        <v>3</v>
      </c>
      <c r="AA51">
        <v>3</v>
      </c>
      <c r="AB51">
        <v>5</v>
      </c>
      <c r="AC51">
        <v>0</v>
      </c>
      <c r="AD51">
        <v>0</v>
      </c>
      <c r="AE51">
        <v>0</v>
      </c>
      <c r="AF51">
        <v>0</v>
      </c>
      <c r="AG51">
        <v>7.5</v>
      </c>
      <c r="AH51">
        <v>7.5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8630682</v>
      </c>
    </row>
    <row r="52" spans="1:43" x14ac:dyDescent="0.25">
      <c r="A52">
        <v>50</v>
      </c>
      <c r="B52" s="1">
        <v>40299</v>
      </c>
      <c r="C52" t="s">
        <v>46</v>
      </c>
      <c r="D52" t="s">
        <v>44</v>
      </c>
      <c r="E52" t="s">
        <v>45</v>
      </c>
      <c r="F52">
        <v>3</v>
      </c>
      <c r="G52">
        <v>5</v>
      </c>
      <c r="H52">
        <v>4</v>
      </c>
      <c r="I52">
        <v>5</v>
      </c>
      <c r="J52">
        <v>3</v>
      </c>
      <c r="K52">
        <v>4</v>
      </c>
      <c r="L52">
        <v>5</v>
      </c>
      <c r="M52">
        <v>4</v>
      </c>
      <c r="N52">
        <v>4</v>
      </c>
      <c r="O52">
        <v>4</v>
      </c>
      <c r="P52">
        <v>5</v>
      </c>
      <c r="Q52">
        <v>4</v>
      </c>
      <c r="R52">
        <v>4</v>
      </c>
      <c r="S52">
        <v>1</v>
      </c>
      <c r="T52">
        <v>1</v>
      </c>
      <c r="U52">
        <v>2</v>
      </c>
      <c r="V52">
        <v>1</v>
      </c>
      <c r="W52">
        <v>1</v>
      </c>
      <c r="X52">
        <v>5</v>
      </c>
      <c r="Y52">
        <v>5</v>
      </c>
      <c r="Z52">
        <v>1</v>
      </c>
      <c r="AA52">
        <v>3</v>
      </c>
      <c r="AB52">
        <v>2</v>
      </c>
      <c r="AC52">
        <v>2</v>
      </c>
      <c r="AD52">
        <v>2</v>
      </c>
      <c r="AE52">
        <v>2</v>
      </c>
      <c r="AF52">
        <v>1</v>
      </c>
      <c r="AG52">
        <v>3</v>
      </c>
      <c r="AH52">
        <v>3</v>
      </c>
      <c r="AI52">
        <v>5</v>
      </c>
      <c r="AJ52">
        <v>2</v>
      </c>
      <c r="AK52">
        <v>3</v>
      </c>
      <c r="AL52">
        <v>2</v>
      </c>
      <c r="AM52">
        <v>2</v>
      </c>
      <c r="AN52">
        <v>2</v>
      </c>
      <c r="AO52">
        <v>3</v>
      </c>
      <c r="AP52">
        <v>3</v>
      </c>
      <c r="AQ52">
        <v>2156098</v>
      </c>
    </row>
    <row r="53" spans="1:43" x14ac:dyDescent="0.25">
      <c r="A53">
        <v>51</v>
      </c>
      <c r="B53" s="1">
        <v>40855</v>
      </c>
      <c r="C53" t="s">
        <v>65</v>
      </c>
      <c r="D53" t="s">
        <v>49</v>
      </c>
      <c r="E53" t="s">
        <v>45</v>
      </c>
      <c r="F53">
        <v>2</v>
      </c>
      <c r="G53">
        <v>2</v>
      </c>
      <c r="H53">
        <v>4</v>
      </c>
      <c r="I53">
        <v>4</v>
      </c>
      <c r="J53">
        <v>2</v>
      </c>
      <c r="K53">
        <v>2</v>
      </c>
      <c r="L53">
        <v>4</v>
      </c>
      <c r="M53">
        <v>4</v>
      </c>
      <c r="N53">
        <v>5</v>
      </c>
      <c r="O53">
        <v>5</v>
      </c>
      <c r="P53">
        <v>4</v>
      </c>
      <c r="Q53">
        <v>5</v>
      </c>
      <c r="R53">
        <v>5</v>
      </c>
      <c r="S53">
        <v>0</v>
      </c>
      <c r="T53">
        <v>0</v>
      </c>
      <c r="U53">
        <v>0</v>
      </c>
      <c r="V53">
        <v>0</v>
      </c>
      <c r="W53">
        <v>0</v>
      </c>
      <c r="X53">
        <v>5</v>
      </c>
      <c r="Y53">
        <v>4</v>
      </c>
      <c r="Z53">
        <v>2</v>
      </c>
      <c r="AA53">
        <v>1</v>
      </c>
      <c r="AB53">
        <v>2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3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3273041</v>
      </c>
    </row>
    <row r="54" spans="1:43" x14ac:dyDescent="0.25">
      <c r="A54">
        <v>52</v>
      </c>
      <c r="B54" s="1">
        <v>41590</v>
      </c>
      <c r="C54" t="s">
        <v>66</v>
      </c>
      <c r="D54" t="s">
        <v>49</v>
      </c>
      <c r="E54" t="s">
        <v>47</v>
      </c>
      <c r="F54">
        <v>2</v>
      </c>
      <c r="G54">
        <v>3</v>
      </c>
      <c r="H54">
        <v>4</v>
      </c>
      <c r="I54">
        <v>4</v>
      </c>
      <c r="J54">
        <v>2</v>
      </c>
      <c r="K54">
        <v>1</v>
      </c>
      <c r="L54">
        <v>1</v>
      </c>
      <c r="M54">
        <v>4</v>
      </c>
      <c r="N54">
        <v>4</v>
      </c>
      <c r="O54">
        <v>5</v>
      </c>
      <c r="P54">
        <v>3</v>
      </c>
      <c r="Q54">
        <v>4</v>
      </c>
      <c r="R54">
        <v>5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1</v>
      </c>
      <c r="Z54">
        <v>1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3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1763231</v>
      </c>
    </row>
    <row r="55" spans="1:43" x14ac:dyDescent="0.25">
      <c r="A55">
        <v>53</v>
      </c>
      <c r="B55" s="1">
        <v>41362</v>
      </c>
      <c r="C55" t="s">
        <v>62</v>
      </c>
      <c r="D55" t="s">
        <v>49</v>
      </c>
      <c r="E55" t="s">
        <v>47</v>
      </c>
      <c r="F55">
        <v>3</v>
      </c>
      <c r="G55">
        <v>4</v>
      </c>
      <c r="H55">
        <v>4</v>
      </c>
      <c r="I55">
        <v>3</v>
      </c>
      <c r="J55">
        <v>1</v>
      </c>
      <c r="K55">
        <v>2</v>
      </c>
      <c r="L55">
        <v>5</v>
      </c>
      <c r="M55">
        <v>5</v>
      </c>
      <c r="N55">
        <v>5</v>
      </c>
      <c r="O55">
        <v>5</v>
      </c>
      <c r="P55">
        <v>2</v>
      </c>
      <c r="Q55">
        <v>5</v>
      </c>
      <c r="R55">
        <v>5</v>
      </c>
      <c r="S55">
        <v>0</v>
      </c>
      <c r="T55">
        <v>0</v>
      </c>
      <c r="U55">
        <v>0</v>
      </c>
      <c r="V55">
        <v>0</v>
      </c>
      <c r="W55">
        <v>0</v>
      </c>
      <c r="X55">
        <v>2</v>
      </c>
      <c r="Y55">
        <v>4</v>
      </c>
      <c r="Z55">
        <v>2</v>
      </c>
      <c r="AA55">
        <v>1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3</v>
      </c>
      <c r="AH55">
        <v>3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5595267</v>
      </c>
    </row>
    <row r="56" spans="1:43" x14ac:dyDescent="0.25">
      <c r="A56">
        <v>54</v>
      </c>
      <c r="B56" s="1">
        <v>36316</v>
      </c>
      <c r="C56" t="s">
        <v>67</v>
      </c>
      <c r="D56" t="s">
        <v>49</v>
      </c>
      <c r="E56" t="s">
        <v>45</v>
      </c>
      <c r="F56">
        <v>2</v>
      </c>
      <c r="G56">
        <v>4</v>
      </c>
      <c r="H56">
        <v>5</v>
      </c>
      <c r="I56">
        <v>4</v>
      </c>
      <c r="J56">
        <v>1</v>
      </c>
      <c r="K56">
        <v>1</v>
      </c>
      <c r="L56">
        <v>3</v>
      </c>
      <c r="M56">
        <v>4</v>
      </c>
      <c r="N56">
        <v>4</v>
      </c>
      <c r="O56">
        <v>4</v>
      </c>
      <c r="P56">
        <v>4</v>
      </c>
      <c r="Q56">
        <v>2</v>
      </c>
      <c r="R56">
        <v>3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2</v>
      </c>
      <c r="Z56">
        <v>2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2</v>
      </c>
      <c r="AH56">
        <v>3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4651866</v>
      </c>
    </row>
    <row r="57" spans="1:43" x14ac:dyDescent="0.25">
      <c r="A57">
        <v>55</v>
      </c>
      <c r="B57" s="1">
        <v>39672</v>
      </c>
      <c r="C57" t="s">
        <v>43</v>
      </c>
      <c r="D57" t="s">
        <v>44</v>
      </c>
      <c r="E57" t="s">
        <v>47</v>
      </c>
      <c r="F57">
        <v>2</v>
      </c>
      <c r="G57">
        <v>4</v>
      </c>
      <c r="H57">
        <v>4</v>
      </c>
      <c r="I57">
        <v>4</v>
      </c>
      <c r="J57">
        <v>1</v>
      </c>
      <c r="K57">
        <v>4</v>
      </c>
      <c r="L57">
        <v>5</v>
      </c>
      <c r="M57">
        <v>5</v>
      </c>
      <c r="N57">
        <v>5</v>
      </c>
      <c r="O57">
        <v>5</v>
      </c>
      <c r="P57">
        <v>1</v>
      </c>
      <c r="Q57">
        <v>5</v>
      </c>
      <c r="R57">
        <v>5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1</v>
      </c>
      <c r="Z57">
        <v>1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3</v>
      </c>
      <c r="AH57">
        <v>3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6941173</v>
      </c>
    </row>
    <row r="58" spans="1:43" x14ac:dyDescent="0.25">
      <c r="A58">
        <v>56</v>
      </c>
      <c r="B58" s="1">
        <v>41349</v>
      </c>
      <c r="C58" t="s">
        <v>43</v>
      </c>
      <c r="D58" t="s">
        <v>44</v>
      </c>
      <c r="E58" t="s">
        <v>45</v>
      </c>
      <c r="F58">
        <v>4</v>
      </c>
      <c r="G58">
        <v>5</v>
      </c>
      <c r="H58">
        <v>4</v>
      </c>
      <c r="I58">
        <v>4</v>
      </c>
      <c r="J58">
        <v>2</v>
      </c>
      <c r="K58">
        <v>2</v>
      </c>
      <c r="L58">
        <v>5</v>
      </c>
      <c r="M58">
        <v>4</v>
      </c>
      <c r="N58">
        <v>4</v>
      </c>
      <c r="O58">
        <v>4</v>
      </c>
      <c r="P58">
        <v>5</v>
      </c>
      <c r="Q58">
        <v>3</v>
      </c>
      <c r="R58">
        <v>4</v>
      </c>
      <c r="S58">
        <v>0</v>
      </c>
      <c r="T58">
        <v>0</v>
      </c>
      <c r="U58">
        <v>0</v>
      </c>
      <c r="V58">
        <v>0</v>
      </c>
      <c r="W58">
        <v>0</v>
      </c>
      <c r="X58">
        <v>4</v>
      </c>
      <c r="Y58">
        <v>5</v>
      </c>
      <c r="Z58">
        <v>2</v>
      </c>
      <c r="AA58">
        <v>2</v>
      </c>
      <c r="AB58">
        <v>2</v>
      </c>
      <c r="AC58">
        <v>0</v>
      </c>
      <c r="AD58">
        <v>0</v>
      </c>
      <c r="AE58">
        <v>0</v>
      </c>
      <c r="AF58">
        <v>0</v>
      </c>
      <c r="AG58">
        <v>3</v>
      </c>
      <c r="AH58">
        <v>3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2390534</v>
      </c>
    </row>
    <row r="59" spans="1:43" x14ac:dyDescent="0.25">
      <c r="A59">
        <v>57</v>
      </c>
      <c r="B59" s="1">
        <v>39620</v>
      </c>
      <c r="C59" t="s">
        <v>64</v>
      </c>
      <c r="D59" t="s">
        <v>49</v>
      </c>
      <c r="E59" t="s">
        <v>47</v>
      </c>
      <c r="F59">
        <v>2</v>
      </c>
      <c r="G59">
        <v>3</v>
      </c>
      <c r="H59">
        <v>4</v>
      </c>
      <c r="I59">
        <v>3</v>
      </c>
      <c r="J59">
        <v>1</v>
      </c>
      <c r="K59">
        <v>4</v>
      </c>
      <c r="L59">
        <v>5</v>
      </c>
      <c r="M59">
        <v>5</v>
      </c>
      <c r="N59">
        <v>5</v>
      </c>
      <c r="O59">
        <v>5</v>
      </c>
      <c r="P59">
        <v>2</v>
      </c>
      <c r="Q59">
        <v>5</v>
      </c>
      <c r="R59">
        <v>5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2</v>
      </c>
      <c r="Z59">
        <v>1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3</v>
      </c>
      <c r="AH59">
        <v>2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3258837</v>
      </c>
    </row>
    <row r="60" spans="1:43" x14ac:dyDescent="0.25">
      <c r="A60">
        <v>58</v>
      </c>
      <c r="B60" s="1">
        <v>41010</v>
      </c>
      <c r="C60" t="s">
        <v>43</v>
      </c>
      <c r="D60" t="s">
        <v>44</v>
      </c>
      <c r="E60" t="s">
        <v>47</v>
      </c>
      <c r="F60">
        <v>3</v>
      </c>
      <c r="G60">
        <v>4</v>
      </c>
      <c r="H60">
        <v>4</v>
      </c>
      <c r="I60">
        <v>5</v>
      </c>
      <c r="J60">
        <v>2</v>
      </c>
      <c r="K60">
        <v>2</v>
      </c>
      <c r="L60">
        <v>5</v>
      </c>
      <c r="M60">
        <v>5</v>
      </c>
      <c r="N60">
        <v>5</v>
      </c>
      <c r="O60">
        <v>5</v>
      </c>
      <c r="P60">
        <v>2</v>
      </c>
      <c r="Q60">
        <v>5</v>
      </c>
      <c r="R60">
        <v>5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3</v>
      </c>
      <c r="Z60">
        <v>1</v>
      </c>
      <c r="AA60">
        <v>3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2</v>
      </c>
      <c r="AH60">
        <v>3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3004429</v>
      </c>
    </row>
    <row r="61" spans="1:43" x14ac:dyDescent="0.25">
      <c r="A61">
        <v>59</v>
      </c>
      <c r="B61" s="1">
        <v>39417</v>
      </c>
      <c r="C61" t="s">
        <v>43</v>
      </c>
      <c r="D61" t="s">
        <v>44</v>
      </c>
      <c r="E61" t="s">
        <v>47</v>
      </c>
      <c r="F61">
        <v>4</v>
      </c>
      <c r="G61">
        <v>5</v>
      </c>
      <c r="H61">
        <v>4</v>
      </c>
      <c r="I61">
        <v>4</v>
      </c>
      <c r="J61">
        <v>1</v>
      </c>
      <c r="K61">
        <v>3</v>
      </c>
      <c r="L61">
        <v>5</v>
      </c>
      <c r="M61">
        <v>5</v>
      </c>
      <c r="N61">
        <v>5</v>
      </c>
      <c r="O61">
        <v>5</v>
      </c>
      <c r="P61">
        <v>2</v>
      </c>
      <c r="Q61">
        <v>5</v>
      </c>
      <c r="R61">
        <v>5</v>
      </c>
      <c r="S61">
        <v>0</v>
      </c>
      <c r="T61">
        <v>0</v>
      </c>
      <c r="U61">
        <v>0</v>
      </c>
      <c r="V61">
        <v>0</v>
      </c>
      <c r="W61">
        <v>0</v>
      </c>
      <c r="X61">
        <v>3</v>
      </c>
      <c r="Y61">
        <v>3</v>
      </c>
      <c r="Z61">
        <v>1</v>
      </c>
      <c r="AA61">
        <v>3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2</v>
      </c>
      <c r="AH61">
        <v>3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3600467</v>
      </c>
    </row>
    <row r="62" spans="1:43" x14ac:dyDescent="0.25">
      <c r="A62">
        <v>60</v>
      </c>
      <c r="B62" s="1">
        <v>41030</v>
      </c>
      <c r="C62" t="s">
        <v>46</v>
      </c>
      <c r="D62" t="s">
        <v>44</v>
      </c>
      <c r="E62" t="s">
        <v>45</v>
      </c>
      <c r="F62">
        <v>12</v>
      </c>
      <c r="G62">
        <v>7.5</v>
      </c>
      <c r="H62">
        <v>6</v>
      </c>
      <c r="I62">
        <v>6</v>
      </c>
      <c r="J62">
        <v>2</v>
      </c>
      <c r="K62">
        <v>6</v>
      </c>
      <c r="L62">
        <v>10</v>
      </c>
      <c r="M62">
        <v>8</v>
      </c>
      <c r="N62">
        <v>10</v>
      </c>
      <c r="O62">
        <v>10</v>
      </c>
      <c r="P62">
        <v>6</v>
      </c>
      <c r="Q62">
        <v>10</v>
      </c>
      <c r="R62">
        <v>7.5</v>
      </c>
      <c r="S62">
        <v>6</v>
      </c>
      <c r="T62">
        <v>4</v>
      </c>
      <c r="U62">
        <v>9</v>
      </c>
      <c r="V62">
        <v>3</v>
      </c>
      <c r="W62">
        <v>12</v>
      </c>
      <c r="X62">
        <v>10</v>
      </c>
      <c r="Y62">
        <v>15</v>
      </c>
      <c r="Z62">
        <v>6</v>
      </c>
      <c r="AA62">
        <v>3</v>
      </c>
      <c r="AB62">
        <v>10</v>
      </c>
      <c r="AC62">
        <v>4</v>
      </c>
      <c r="AD62">
        <v>4</v>
      </c>
      <c r="AE62">
        <v>5</v>
      </c>
      <c r="AF62">
        <v>2.5</v>
      </c>
      <c r="AG62">
        <v>5</v>
      </c>
      <c r="AH62">
        <v>7.5</v>
      </c>
      <c r="AI62">
        <v>10</v>
      </c>
      <c r="AJ62">
        <v>15</v>
      </c>
      <c r="AK62">
        <v>20</v>
      </c>
      <c r="AL62">
        <v>4</v>
      </c>
      <c r="AM62">
        <v>18</v>
      </c>
      <c r="AN62">
        <v>12</v>
      </c>
      <c r="AO62">
        <v>12</v>
      </c>
      <c r="AP62">
        <v>2</v>
      </c>
      <c r="AQ62">
        <v>3164972</v>
      </c>
    </row>
    <row r="63" spans="1:43" x14ac:dyDescent="0.25">
      <c r="A63">
        <v>61</v>
      </c>
      <c r="B63" s="1">
        <v>39598</v>
      </c>
      <c r="C63" t="s">
        <v>43</v>
      </c>
      <c r="D63" t="s">
        <v>44</v>
      </c>
      <c r="E63" t="s">
        <v>47</v>
      </c>
      <c r="F63">
        <v>12</v>
      </c>
      <c r="G63">
        <v>7.5</v>
      </c>
      <c r="H63">
        <v>6</v>
      </c>
      <c r="I63">
        <v>6</v>
      </c>
      <c r="J63">
        <v>4</v>
      </c>
      <c r="K63">
        <v>6</v>
      </c>
      <c r="L63">
        <v>10</v>
      </c>
      <c r="M63">
        <v>8</v>
      </c>
      <c r="N63">
        <v>8</v>
      </c>
      <c r="O63">
        <v>8</v>
      </c>
      <c r="P63">
        <v>6</v>
      </c>
      <c r="Q63">
        <v>8</v>
      </c>
      <c r="R63">
        <v>6</v>
      </c>
      <c r="S63">
        <v>0</v>
      </c>
      <c r="T63">
        <v>0</v>
      </c>
      <c r="U63">
        <v>0</v>
      </c>
      <c r="V63">
        <v>0</v>
      </c>
      <c r="W63">
        <v>0</v>
      </c>
      <c r="X63">
        <v>15</v>
      </c>
      <c r="Y63">
        <v>12</v>
      </c>
      <c r="Z63">
        <v>3</v>
      </c>
      <c r="AA63">
        <v>2</v>
      </c>
      <c r="AB63">
        <v>5</v>
      </c>
      <c r="AC63">
        <v>0</v>
      </c>
      <c r="AD63">
        <v>0</v>
      </c>
      <c r="AE63">
        <v>0</v>
      </c>
      <c r="AF63">
        <v>0</v>
      </c>
      <c r="AG63">
        <v>7.5</v>
      </c>
      <c r="AH63">
        <v>5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4350573</v>
      </c>
    </row>
    <row r="64" spans="1:43" x14ac:dyDescent="0.25">
      <c r="A64">
        <v>62</v>
      </c>
      <c r="B64" s="1">
        <v>40497</v>
      </c>
      <c r="C64" t="s">
        <v>57</v>
      </c>
      <c r="D64" t="s">
        <v>49</v>
      </c>
      <c r="E64" t="s">
        <v>47</v>
      </c>
      <c r="F64">
        <v>2</v>
      </c>
      <c r="G64">
        <v>4</v>
      </c>
      <c r="H64">
        <v>4</v>
      </c>
      <c r="I64">
        <v>4</v>
      </c>
      <c r="J64">
        <v>2</v>
      </c>
      <c r="K64">
        <v>3</v>
      </c>
      <c r="L64">
        <v>5</v>
      </c>
      <c r="M64">
        <v>5</v>
      </c>
      <c r="N64">
        <v>5</v>
      </c>
      <c r="O64">
        <v>4</v>
      </c>
      <c r="P64">
        <v>2</v>
      </c>
      <c r="Q64">
        <v>5</v>
      </c>
      <c r="R64">
        <v>4</v>
      </c>
      <c r="S64">
        <v>4</v>
      </c>
      <c r="T64">
        <v>1</v>
      </c>
      <c r="U64">
        <v>2</v>
      </c>
      <c r="V64">
        <v>2</v>
      </c>
      <c r="W64">
        <v>4</v>
      </c>
      <c r="X64">
        <v>3</v>
      </c>
      <c r="Y64">
        <v>1</v>
      </c>
      <c r="Z64">
        <v>1</v>
      </c>
      <c r="AA64">
        <v>1</v>
      </c>
      <c r="AB64">
        <v>1</v>
      </c>
      <c r="AC64">
        <v>3</v>
      </c>
      <c r="AD64">
        <v>3</v>
      </c>
      <c r="AE64">
        <v>3</v>
      </c>
      <c r="AF64">
        <v>1</v>
      </c>
      <c r="AG64">
        <v>2</v>
      </c>
      <c r="AH64">
        <v>3</v>
      </c>
      <c r="AI64">
        <v>1</v>
      </c>
      <c r="AJ64">
        <v>1</v>
      </c>
      <c r="AK64">
        <v>3</v>
      </c>
      <c r="AL64">
        <v>2</v>
      </c>
      <c r="AM64">
        <v>3</v>
      </c>
      <c r="AN64">
        <v>1</v>
      </c>
      <c r="AO64">
        <v>3</v>
      </c>
      <c r="AP64">
        <v>3</v>
      </c>
      <c r="AQ64">
        <v>5286212</v>
      </c>
    </row>
    <row r="65" spans="1:43" x14ac:dyDescent="0.25">
      <c r="A65">
        <v>63</v>
      </c>
      <c r="B65" s="1">
        <v>41491</v>
      </c>
      <c r="C65" t="s">
        <v>68</v>
      </c>
      <c r="D65" t="s">
        <v>49</v>
      </c>
      <c r="E65" t="s">
        <v>47</v>
      </c>
      <c r="F65">
        <v>2</v>
      </c>
      <c r="G65">
        <v>2</v>
      </c>
      <c r="H65">
        <v>4</v>
      </c>
      <c r="I65">
        <v>4</v>
      </c>
      <c r="J65">
        <v>3</v>
      </c>
      <c r="K65">
        <v>1</v>
      </c>
      <c r="L65">
        <v>4</v>
      </c>
      <c r="M65">
        <v>5</v>
      </c>
      <c r="N65">
        <v>5</v>
      </c>
      <c r="O65">
        <v>5</v>
      </c>
      <c r="P65">
        <v>2</v>
      </c>
      <c r="Q65">
        <v>5</v>
      </c>
      <c r="R65">
        <v>5</v>
      </c>
      <c r="S65">
        <v>0</v>
      </c>
      <c r="T65">
        <v>0</v>
      </c>
      <c r="U65">
        <v>0</v>
      </c>
      <c r="V65">
        <v>0</v>
      </c>
      <c r="W65">
        <v>0</v>
      </c>
      <c r="X65">
        <v>2</v>
      </c>
      <c r="Y65">
        <v>1</v>
      </c>
      <c r="Z65">
        <v>1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3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1619683</v>
      </c>
    </row>
    <row r="66" spans="1:43" x14ac:dyDescent="0.25">
      <c r="A66">
        <v>64</v>
      </c>
      <c r="B66" s="1">
        <v>35989</v>
      </c>
      <c r="C66" t="s">
        <v>43</v>
      </c>
      <c r="D66" t="s">
        <v>44</v>
      </c>
      <c r="E66" t="s">
        <v>45</v>
      </c>
      <c r="F66">
        <v>12</v>
      </c>
      <c r="G66">
        <v>7.5</v>
      </c>
      <c r="H66">
        <v>6</v>
      </c>
      <c r="I66">
        <v>6</v>
      </c>
      <c r="J66">
        <v>2</v>
      </c>
      <c r="K66">
        <v>8</v>
      </c>
      <c r="L66">
        <v>10</v>
      </c>
      <c r="M66">
        <v>10</v>
      </c>
      <c r="N66">
        <v>10</v>
      </c>
      <c r="O66">
        <v>10</v>
      </c>
      <c r="P66">
        <v>4</v>
      </c>
      <c r="Q66">
        <v>10</v>
      </c>
      <c r="R66">
        <v>7.5</v>
      </c>
      <c r="S66">
        <v>15</v>
      </c>
      <c r="T66">
        <v>10</v>
      </c>
      <c r="U66">
        <v>15</v>
      </c>
      <c r="V66">
        <v>15</v>
      </c>
      <c r="W66">
        <v>12</v>
      </c>
      <c r="X66">
        <v>10</v>
      </c>
      <c r="Y66">
        <v>9</v>
      </c>
      <c r="Z66">
        <v>6</v>
      </c>
      <c r="AA66">
        <v>3</v>
      </c>
      <c r="AB66">
        <v>5</v>
      </c>
      <c r="AC66">
        <v>10</v>
      </c>
      <c r="AD66">
        <v>10</v>
      </c>
      <c r="AE66">
        <v>12.5</v>
      </c>
      <c r="AF66">
        <v>5</v>
      </c>
      <c r="AG66">
        <v>5</v>
      </c>
      <c r="AH66">
        <v>7.5</v>
      </c>
      <c r="AI66">
        <v>20</v>
      </c>
      <c r="AJ66">
        <v>15</v>
      </c>
      <c r="AK66">
        <v>25</v>
      </c>
      <c r="AL66">
        <v>4</v>
      </c>
      <c r="AM66">
        <v>24</v>
      </c>
      <c r="AN66">
        <v>15</v>
      </c>
      <c r="AO66">
        <v>20</v>
      </c>
      <c r="AP66">
        <v>6</v>
      </c>
      <c r="AQ66">
        <v>2551252</v>
      </c>
    </row>
    <row r="67" spans="1:43" x14ac:dyDescent="0.25">
      <c r="A67">
        <v>65</v>
      </c>
      <c r="B67" s="1">
        <v>41629</v>
      </c>
      <c r="C67" t="s">
        <v>56</v>
      </c>
      <c r="D67" t="s">
        <v>44</v>
      </c>
      <c r="E67" t="s">
        <v>47</v>
      </c>
      <c r="F67">
        <v>3</v>
      </c>
      <c r="G67">
        <v>5</v>
      </c>
      <c r="H67">
        <v>4</v>
      </c>
      <c r="I67">
        <v>3</v>
      </c>
      <c r="J67">
        <v>1</v>
      </c>
      <c r="K67">
        <v>2</v>
      </c>
      <c r="L67">
        <v>5</v>
      </c>
      <c r="M67">
        <v>5</v>
      </c>
      <c r="N67">
        <v>5</v>
      </c>
      <c r="O67">
        <v>5</v>
      </c>
      <c r="P67">
        <v>1</v>
      </c>
      <c r="Q67">
        <v>5</v>
      </c>
      <c r="R67">
        <v>5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1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3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1756069</v>
      </c>
    </row>
    <row r="68" spans="1:43" x14ac:dyDescent="0.25">
      <c r="A68">
        <v>66</v>
      </c>
      <c r="B68" s="1">
        <v>40187</v>
      </c>
      <c r="C68" t="s">
        <v>69</v>
      </c>
      <c r="D68" t="s">
        <v>49</v>
      </c>
      <c r="E68" t="s">
        <v>47</v>
      </c>
      <c r="F68">
        <v>2</v>
      </c>
      <c r="G68">
        <v>2</v>
      </c>
      <c r="H68">
        <v>4</v>
      </c>
      <c r="I68">
        <v>3</v>
      </c>
      <c r="J68">
        <v>1</v>
      </c>
      <c r="K68">
        <v>1</v>
      </c>
      <c r="L68">
        <v>1</v>
      </c>
      <c r="M68">
        <v>4</v>
      </c>
      <c r="N68">
        <v>5</v>
      </c>
      <c r="O68">
        <v>5</v>
      </c>
      <c r="P68">
        <v>3</v>
      </c>
      <c r="Q68">
        <v>5</v>
      </c>
      <c r="R68">
        <v>5</v>
      </c>
      <c r="S68">
        <v>0</v>
      </c>
      <c r="T68">
        <v>0</v>
      </c>
      <c r="U68">
        <v>0</v>
      </c>
      <c r="V68">
        <v>0</v>
      </c>
      <c r="W68">
        <v>0</v>
      </c>
      <c r="X68">
        <v>4</v>
      </c>
      <c r="Y68">
        <v>3</v>
      </c>
      <c r="Z68">
        <v>1</v>
      </c>
      <c r="AA68">
        <v>1</v>
      </c>
      <c r="AB68">
        <v>2</v>
      </c>
      <c r="AC68">
        <v>0</v>
      </c>
      <c r="AD68">
        <v>0</v>
      </c>
      <c r="AE68">
        <v>0</v>
      </c>
      <c r="AF68">
        <v>0</v>
      </c>
      <c r="AG68">
        <v>2</v>
      </c>
      <c r="AH68">
        <v>3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1882131</v>
      </c>
    </row>
    <row r="69" spans="1:43" x14ac:dyDescent="0.25">
      <c r="A69">
        <v>67</v>
      </c>
      <c r="B69" s="1">
        <v>40603</v>
      </c>
      <c r="C69" t="s">
        <v>43</v>
      </c>
      <c r="D69" t="s">
        <v>44</v>
      </c>
      <c r="E69" t="s">
        <v>47</v>
      </c>
      <c r="F69">
        <v>4</v>
      </c>
      <c r="G69">
        <v>5</v>
      </c>
      <c r="H69">
        <v>4</v>
      </c>
      <c r="I69">
        <v>5</v>
      </c>
      <c r="J69">
        <v>2</v>
      </c>
      <c r="K69">
        <v>4</v>
      </c>
      <c r="L69">
        <v>5</v>
      </c>
      <c r="M69">
        <v>4</v>
      </c>
      <c r="N69">
        <v>4</v>
      </c>
      <c r="O69">
        <v>4</v>
      </c>
      <c r="P69">
        <v>3</v>
      </c>
      <c r="Q69">
        <v>3</v>
      </c>
      <c r="R69">
        <v>4</v>
      </c>
      <c r="S69">
        <v>0</v>
      </c>
      <c r="T69">
        <v>0</v>
      </c>
      <c r="U69">
        <v>0</v>
      </c>
      <c r="V69">
        <v>0</v>
      </c>
      <c r="W69">
        <v>0</v>
      </c>
      <c r="X69">
        <v>5</v>
      </c>
      <c r="Y69">
        <v>5</v>
      </c>
      <c r="Z69">
        <v>3</v>
      </c>
      <c r="AA69">
        <v>5</v>
      </c>
      <c r="AB69">
        <v>3</v>
      </c>
      <c r="AC69">
        <v>0</v>
      </c>
      <c r="AD69">
        <v>0</v>
      </c>
      <c r="AE69">
        <v>0</v>
      </c>
      <c r="AF69">
        <v>0</v>
      </c>
      <c r="AG69">
        <v>5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4052733</v>
      </c>
    </row>
    <row r="70" spans="1:43" x14ac:dyDescent="0.25">
      <c r="A70">
        <v>68</v>
      </c>
      <c r="B70" s="1">
        <v>40253</v>
      </c>
      <c r="C70" t="s">
        <v>43</v>
      </c>
      <c r="D70" t="s">
        <v>44</v>
      </c>
      <c r="E70" t="s">
        <v>45</v>
      </c>
      <c r="F70">
        <v>2</v>
      </c>
      <c r="G70">
        <v>4</v>
      </c>
      <c r="H70">
        <v>3</v>
      </c>
      <c r="I70">
        <v>4</v>
      </c>
      <c r="J70">
        <v>2</v>
      </c>
      <c r="K70">
        <v>3</v>
      </c>
      <c r="L70">
        <v>5</v>
      </c>
      <c r="M70">
        <v>5</v>
      </c>
      <c r="N70">
        <v>5</v>
      </c>
      <c r="O70">
        <v>4</v>
      </c>
      <c r="P70">
        <v>1</v>
      </c>
      <c r="Q70">
        <v>5</v>
      </c>
      <c r="R70">
        <v>4</v>
      </c>
      <c r="S70">
        <v>2</v>
      </c>
      <c r="T70">
        <v>2</v>
      </c>
      <c r="U70">
        <v>2</v>
      </c>
      <c r="V70">
        <v>1</v>
      </c>
      <c r="W70">
        <v>4</v>
      </c>
      <c r="X70">
        <v>2</v>
      </c>
      <c r="Y70">
        <v>1</v>
      </c>
      <c r="Z70">
        <v>1</v>
      </c>
      <c r="AA70">
        <v>2</v>
      </c>
      <c r="AB70">
        <v>1</v>
      </c>
      <c r="AC70">
        <v>5</v>
      </c>
      <c r="AD70">
        <v>3</v>
      </c>
      <c r="AE70">
        <v>5</v>
      </c>
      <c r="AF70">
        <v>5</v>
      </c>
      <c r="AG70">
        <v>2</v>
      </c>
      <c r="AH70">
        <v>3</v>
      </c>
      <c r="AI70">
        <v>5</v>
      </c>
      <c r="AJ70">
        <v>5</v>
      </c>
      <c r="AK70">
        <v>5</v>
      </c>
      <c r="AL70">
        <v>4</v>
      </c>
      <c r="AM70">
        <v>4</v>
      </c>
      <c r="AN70">
        <v>4</v>
      </c>
      <c r="AO70">
        <v>3</v>
      </c>
      <c r="AP70">
        <v>4</v>
      </c>
      <c r="AQ70">
        <v>3836721</v>
      </c>
    </row>
    <row r="71" spans="1:43" x14ac:dyDescent="0.25">
      <c r="A71">
        <v>69</v>
      </c>
      <c r="B71" s="1">
        <v>40785</v>
      </c>
      <c r="C71" t="s">
        <v>69</v>
      </c>
      <c r="D71" t="s">
        <v>49</v>
      </c>
      <c r="E71" t="s">
        <v>45</v>
      </c>
      <c r="F71">
        <v>2</v>
      </c>
      <c r="G71">
        <v>2</v>
      </c>
      <c r="H71">
        <v>4</v>
      </c>
      <c r="I71">
        <v>5</v>
      </c>
      <c r="J71">
        <v>4</v>
      </c>
      <c r="K71">
        <v>2</v>
      </c>
      <c r="L71">
        <v>5</v>
      </c>
      <c r="M71">
        <v>5</v>
      </c>
      <c r="N71">
        <v>5</v>
      </c>
      <c r="O71">
        <v>5</v>
      </c>
      <c r="P71">
        <v>1</v>
      </c>
      <c r="Q71">
        <v>5</v>
      </c>
      <c r="R71">
        <v>5</v>
      </c>
      <c r="S71">
        <v>0</v>
      </c>
      <c r="T71">
        <v>0</v>
      </c>
      <c r="U71">
        <v>0</v>
      </c>
      <c r="V71">
        <v>0</v>
      </c>
      <c r="W71">
        <v>0</v>
      </c>
      <c r="X71">
        <v>3</v>
      </c>
      <c r="Y71">
        <v>1</v>
      </c>
      <c r="Z71">
        <v>1</v>
      </c>
      <c r="AA71">
        <v>2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2</v>
      </c>
      <c r="AH71">
        <v>3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3452382</v>
      </c>
    </row>
    <row r="72" spans="1:43" x14ac:dyDescent="0.25">
      <c r="A72">
        <v>70</v>
      </c>
      <c r="B72" s="1">
        <v>39048</v>
      </c>
      <c r="C72" t="s">
        <v>43</v>
      </c>
      <c r="D72" t="s">
        <v>44</v>
      </c>
      <c r="E72" t="s">
        <v>47</v>
      </c>
      <c r="F72">
        <v>4</v>
      </c>
      <c r="G72">
        <v>5</v>
      </c>
      <c r="H72">
        <v>4</v>
      </c>
      <c r="I72">
        <v>4</v>
      </c>
      <c r="J72">
        <v>1</v>
      </c>
      <c r="K72">
        <v>4</v>
      </c>
      <c r="L72">
        <v>5</v>
      </c>
      <c r="M72">
        <v>5</v>
      </c>
      <c r="N72">
        <v>5</v>
      </c>
      <c r="O72">
        <v>5</v>
      </c>
      <c r="P72">
        <v>2</v>
      </c>
      <c r="Q72">
        <v>5</v>
      </c>
      <c r="R72">
        <v>5</v>
      </c>
      <c r="S72">
        <v>0</v>
      </c>
      <c r="T72">
        <v>0</v>
      </c>
      <c r="U72">
        <v>0</v>
      </c>
      <c r="V72">
        <v>0</v>
      </c>
      <c r="W72">
        <v>0</v>
      </c>
      <c r="X72">
        <v>3</v>
      </c>
      <c r="Y72">
        <v>5</v>
      </c>
      <c r="Z72">
        <v>1</v>
      </c>
      <c r="AA72">
        <v>4</v>
      </c>
      <c r="AB72">
        <v>2</v>
      </c>
      <c r="AC72">
        <v>0</v>
      </c>
      <c r="AD72">
        <v>0</v>
      </c>
      <c r="AE72">
        <v>0</v>
      </c>
      <c r="AF72">
        <v>0</v>
      </c>
      <c r="AG72">
        <v>3</v>
      </c>
      <c r="AH72">
        <v>3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3982767</v>
      </c>
    </row>
    <row r="73" spans="1:43" x14ac:dyDescent="0.25">
      <c r="A73">
        <v>71</v>
      </c>
      <c r="B73" s="1">
        <v>39057</v>
      </c>
      <c r="C73" t="s">
        <v>43</v>
      </c>
      <c r="D73" t="s">
        <v>44</v>
      </c>
      <c r="E73" t="s">
        <v>45</v>
      </c>
      <c r="F73">
        <v>12</v>
      </c>
      <c r="G73">
        <v>7.5</v>
      </c>
      <c r="H73">
        <v>6</v>
      </c>
      <c r="I73">
        <v>6</v>
      </c>
      <c r="J73">
        <v>2</v>
      </c>
      <c r="K73">
        <v>10</v>
      </c>
      <c r="L73">
        <v>10</v>
      </c>
      <c r="M73">
        <v>10</v>
      </c>
      <c r="N73">
        <v>10</v>
      </c>
      <c r="O73">
        <v>10</v>
      </c>
      <c r="P73">
        <v>4</v>
      </c>
      <c r="Q73">
        <v>10</v>
      </c>
      <c r="R73">
        <v>7.5</v>
      </c>
      <c r="S73">
        <v>9</v>
      </c>
      <c r="T73">
        <v>8</v>
      </c>
      <c r="U73">
        <v>12</v>
      </c>
      <c r="V73">
        <v>3</v>
      </c>
      <c r="W73">
        <v>12</v>
      </c>
      <c r="X73">
        <v>10</v>
      </c>
      <c r="Y73">
        <v>9</v>
      </c>
      <c r="Z73">
        <v>6</v>
      </c>
      <c r="AA73">
        <v>3</v>
      </c>
      <c r="AB73">
        <v>5</v>
      </c>
      <c r="AC73">
        <v>8</v>
      </c>
      <c r="AD73">
        <v>8</v>
      </c>
      <c r="AE73">
        <v>10</v>
      </c>
      <c r="AF73">
        <v>10</v>
      </c>
      <c r="AG73">
        <v>10</v>
      </c>
      <c r="AH73">
        <v>7.5</v>
      </c>
      <c r="AI73">
        <v>5</v>
      </c>
      <c r="AJ73">
        <v>6</v>
      </c>
      <c r="AK73">
        <v>10</v>
      </c>
      <c r="AL73">
        <v>6</v>
      </c>
      <c r="AM73">
        <v>18</v>
      </c>
      <c r="AN73">
        <v>12</v>
      </c>
      <c r="AO73">
        <v>12</v>
      </c>
      <c r="AP73">
        <v>6</v>
      </c>
      <c r="AQ73">
        <v>4136425</v>
      </c>
    </row>
    <row r="74" spans="1:43" x14ac:dyDescent="0.25">
      <c r="A74">
        <v>72</v>
      </c>
      <c r="B74" s="1">
        <v>40030</v>
      </c>
      <c r="C74" t="s">
        <v>56</v>
      </c>
      <c r="D74" t="s">
        <v>44</v>
      </c>
      <c r="E74" t="s">
        <v>45</v>
      </c>
      <c r="F74">
        <v>3</v>
      </c>
      <c r="G74">
        <v>5</v>
      </c>
      <c r="H74">
        <v>4</v>
      </c>
      <c r="I74">
        <v>4</v>
      </c>
      <c r="J74">
        <v>2</v>
      </c>
      <c r="K74">
        <v>2</v>
      </c>
      <c r="L74">
        <v>5</v>
      </c>
      <c r="M74">
        <v>3</v>
      </c>
      <c r="N74">
        <v>4</v>
      </c>
      <c r="O74">
        <v>5</v>
      </c>
      <c r="P74">
        <v>5</v>
      </c>
      <c r="Q74">
        <v>4</v>
      </c>
      <c r="R74">
        <v>5</v>
      </c>
      <c r="S74">
        <v>3</v>
      </c>
      <c r="T74">
        <v>2</v>
      </c>
      <c r="U74">
        <v>3</v>
      </c>
      <c r="V74">
        <v>1</v>
      </c>
      <c r="W74">
        <v>4</v>
      </c>
      <c r="X74">
        <v>4</v>
      </c>
      <c r="Y74">
        <v>5</v>
      </c>
      <c r="Z74">
        <v>5</v>
      </c>
      <c r="AA74">
        <v>3</v>
      </c>
      <c r="AB74">
        <v>5</v>
      </c>
      <c r="AC74">
        <v>5</v>
      </c>
      <c r="AD74">
        <v>2</v>
      </c>
      <c r="AE74">
        <v>5</v>
      </c>
      <c r="AF74">
        <v>3</v>
      </c>
      <c r="AG74">
        <v>5</v>
      </c>
      <c r="AH74">
        <v>1</v>
      </c>
      <c r="AI74">
        <v>4</v>
      </c>
      <c r="AJ74">
        <v>3</v>
      </c>
      <c r="AK74">
        <v>3</v>
      </c>
      <c r="AL74">
        <v>2</v>
      </c>
      <c r="AM74">
        <v>3</v>
      </c>
      <c r="AN74">
        <v>4</v>
      </c>
      <c r="AO74">
        <v>3</v>
      </c>
      <c r="AP74">
        <v>1</v>
      </c>
      <c r="AQ74">
        <v>2525375</v>
      </c>
    </row>
    <row r="75" spans="1:43" x14ac:dyDescent="0.25">
      <c r="A75">
        <v>73</v>
      </c>
      <c r="B75" s="1">
        <v>40820</v>
      </c>
      <c r="C75" t="s">
        <v>46</v>
      </c>
      <c r="D75" t="s">
        <v>44</v>
      </c>
      <c r="E75" t="s">
        <v>47</v>
      </c>
      <c r="F75">
        <v>4</v>
      </c>
      <c r="G75">
        <v>5</v>
      </c>
      <c r="H75">
        <v>4</v>
      </c>
      <c r="I75">
        <v>5</v>
      </c>
      <c r="J75">
        <v>2</v>
      </c>
      <c r="K75">
        <v>2</v>
      </c>
      <c r="L75">
        <v>5</v>
      </c>
      <c r="M75">
        <v>3</v>
      </c>
      <c r="N75">
        <v>4</v>
      </c>
      <c r="O75">
        <v>5</v>
      </c>
      <c r="P75">
        <v>5</v>
      </c>
      <c r="Q75">
        <v>4</v>
      </c>
      <c r="R75">
        <v>5</v>
      </c>
      <c r="S75">
        <v>0</v>
      </c>
      <c r="T75">
        <v>0</v>
      </c>
      <c r="U75">
        <v>0</v>
      </c>
      <c r="V75">
        <v>0</v>
      </c>
      <c r="W75">
        <v>0</v>
      </c>
      <c r="X75">
        <v>5</v>
      </c>
      <c r="Y75">
        <v>5</v>
      </c>
      <c r="Z75">
        <v>5</v>
      </c>
      <c r="AA75">
        <v>5</v>
      </c>
      <c r="AB75">
        <v>5</v>
      </c>
      <c r="AC75">
        <v>0</v>
      </c>
      <c r="AD75">
        <v>0</v>
      </c>
      <c r="AE75">
        <v>0</v>
      </c>
      <c r="AF75">
        <v>0</v>
      </c>
      <c r="AG75">
        <v>5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3347767</v>
      </c>
    </row>
    <row r="76" spans="1:43" x14ac:dyDescent="0.25">
      <c r="A76">
        <v>74</v>
      </c>
      <c r="B76" s="1">
        <v>40878</v>
      </c>
      <c r="C76" t="s">
        <v>43</v>
      </c>
      <c r="D76" t="s">
        <v>44</v>
      </c>
      <c r="E76" t="s">
        <v>45</v>
      </c>
      <c r="F76">
        <v>12</v>
      </c>
      <c r="G76">
        <v>7.5</v>
      </c>
      <c r="H76">
        <v>6</v>
      </c>
      <c r="I76">
        <v>6</v>
      </c>
      <c r="J76">
        <v>2</v>
      </c>
      <c r="K76">
        <v>8</v>
      </c>
      <c r="L76">
        <v>10</v>
      </c>
      <c r="M76">
        <v>8</v>
      </c>
      <c r="N76">
        <v>8</v>
      </c>
      <c r="O76">
        <v>8</v>
      </c>
      <c r="P76">
        <v>8</v>
      </c>
      <c r="Q76">
        <v>8</v>
      </c>
      <c r="R76">
        <v>6</v>
      </c>
      <c r="S76">
        <v>12</v>
      </c>
      <c r="T76">
        <v>10</v>
      </c>
      <c r="U76">
        <v>12</v>
      </c>
      <c r="V76">
        <v>9</v>
      </c>
      <c r="W76">
        <v>9</v>
      </c>
      <c r="X76">
        <v>20</v>
      </c>
      <c r="Y76">
        <v>15</v>
      </c>
      <c r="Z76">
        <v>6</v>
      </c>
      <c r="AA76">
        <v>4</v>
      </c>
      <c r="AB76">
        <v>25</v>
      </c>
      <c r="AC76">
        <v>10</v>
      </c>
      <c r="AD76">
        <v>8</v>
      </c>
      <c r="AE76">
        <v>10</v>
      </c>
      <c r="AF76">
        <v>2.5</v>
      </c>
      <c r="AG76">
        <v>12.5</v>
      </c>
      <c r="AH76">
        <v>2.5</v>
      </c>
      <c r="AI76">
        <v>20</v>
      </c>
      <c r="AJ76">
        <v>9</v>
      </c>
      <c r="AK76">
        <v>15</v>
      </c>
      <c r="AL76">
        <v>4</v>
      </c>
      <c r="AM76">
        <v>12</v>
      </c>
      <c r="AN76">
        <v>12</v>
      </c>
      <c r="AO76">
        <v>12</v>
      </c>
      <c r="AP76">
        <v>4</v>
      </c>
      <c r="AQ76">
        <v>5500818</v>
      </c>
    </row>
    <row r="77" spans="1:43" x14ac:dyDescent="0.25">
      <c r="A77">
        <v>75</v>
      </c>
      <c r="B77" s="1">
        <v>38640</v>
      </c>
      <c r="C77" t="s">
        <v>43</v>
      </c>
      <c r="D77" t="s">
        <v>44</v>
      </c>
      <c r="E77" t="s">
        <v>47</v>
      </c>
      <c r="F77">
        <v>5</v>
      </c>
      <c r="G77">
        <v>5</v>
      </c>
      <c r="H77">
        <v>4</v>
      </c>
      <c r="I77">
        <v>5</v>
      </c>
      <c r="J77">
        <v>1</v>
      </c>
      <c r="K77">
        <v>4</v>
      </c>
      <c r="L77">
        <v>5</v>
      </c>
      <c r="M77">
        <v>3</v>
      </c>
      <c r="N77">
        <v>4</v>
      </c>
      <c r="O77">
        <v>4</v>
      </c>
      <c r="P77">
        <v>5</v>
      </c>
      <c r="Q77">
        <v>3</v>
      </c>
      <c r="R77">
        <v>4</v>
      </c>
      <c r="S77">
        <v>0</v>
      </c>
      <c r="T77">
        <v>0</v>
      </c>
      <c r="U77">
        <v>0</v>
      </c>
      <c r="V77">
        <v>0</v>
      </c>
      <c r="W77">
        <v>0</v>
      </c>
      <c r="X77">
        <v>5</v>
      </c>
      <c r="Y77">
        <v>5</v>
      </c>
      <c r="Z77">
        <v>5</v>
      </c>
      <c r="AA77">
        <v>5</v>
      </c>
      <c r="AB77">
        <v>4</v>
      </c>
      <c r="AC77">
        <v>0</v>
      </c>
      <c r="AD77">
        <v>0</v>
      </c>
      <c r="AE77">
        <v>0</v>
      </c>
      <c r="AF77">
        <v>0</v>
      </c>
      <c r="AG77">
        <v>5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16549064</v>
      </c>
    </row>
    <row r="78" spans="1:43" x14ac:dyDescent="0.25">
      <c r="A78">
        <v>76</v>
      </c>
      <c r="B78" s="1">
        <v>39777</v>
      </c>
      <c r="C78" t="s">
        <v>43</v>
      </c>
      <c r="D78" t="s">
        <v>44</v>
      </c>
      <c r="E78" t="s">
        <v>47</v>
      </c>
      <c r="F78">
        <v>2</v>
      </c>
      <c r="G78">
        <v>2</v>
      </c>
      <c r="H78">
        <v>4</v>
      </c>
      <c r="I78">
        <v>4</v>
      </c>
      <c r="J78">
        <v>2</v>
      </c>
      <c r="K78">
        <v>2</v>
      </c>
      <c r="L78">
        <v>5</v>
      </c>
      <c r="M78">
        <v>5</v>
      </c>
      <c r="N78">
        <v>5</v>
      </c>
      <c r="O78">
        <v>5</v>
      </c>
      <c r="P78">
        <v>2</v>
      </c>
      <c r="Q78">
        <v>5</v>
      </c>
      <c r="R78">
        <v>5</v>
      </c>
      <c r="S78">
        <v>0</v>
      </c>
      <c r="T78">
        <v>0</v>
      </c>
      <c r="U78">
        <v>0</v>
      </c>
      <c r="V78">
        <v>0</v>
      </c>
      <c r="W78">
        <v>0</v>
      </c>
      <c r="X78">
        <v>3</v>
      </c>
      <c r="Y78">
        <v>4</v>
      </c>
      <c r="Z78">
        <v>1</v>
      </c>
      <c r="AA78">
        <v>2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2</v>
      </c>
      <c r="AH78">
        <v>3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4590423</v>
      </c>
    </row>
    <row r="79" spans="1:43" x14ac:dyDescent="0.25">
      <c r="A79">
        <v>77</v>
      </c>
      <c r="B79" s="1">
        <v>41572</v>
      </c>
      <c r="C79" t="s">
        <v>46</v>
      </c>
      <c r="D79" t="s">
        <v>44</v>
      </c>
      <c r="E79" t="s">
        <v>47</v>
      </c>
      <c r="F79">
        <v>3</v>
      </c>
      <c r="G79">
        <v>5</v>
      </c>
      <c r="H79">
        <v>3</v>
      </c>
      <c r="I79">
        <v>5</v>
      </c>
      <c r="J79">
        <v>3</v>
      </c>
      <c r="K79">
        <v>4</v>
      </c>
      <c r="L79">
        <v>5</v>
      </c>
      <c r="M79">
        <v>4</v>
      </c>
      <c r="N79">
        <v>4</v>
      </c>
      <c r="O79">
        <v>4</v>
      </c>
      <c r="P79">
        <v>5</v>
      </c>
      <c r="Q79">
        <v>4</v>
      </c>
      <c r="R79">
        <v>4</v>
      </c>
      <c r="S79">
        <v>0</v>
      </c>
      <c r="T79">
        <v>0</v>
      </c>
      <c r="U79">
        <v>0</v>
      </c>
      <c r="V79">
        <v>0</v>
      </c>
      <c r="W79">
        <v>0</v>
      </c>
      <c r="X79">
        <v>5</v>
      </c>
      <c r="Y79">
        <v>5</v>
      </c>
      <c r="Z79">
        <v>1</v>
      </c>
      <c r="AA79">
        <v>3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3</v>
      </c>
      <c r="AH79">
        <v>2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1904842</v>
      </c>
    </row>
    <row r="80" spans="1:43" x14ac:dyDescent="0.25">
      <c r="A80">
        <v>78</v>
      </c>
      <c r="B80" s="1">
        <v>41181</v>
      </c>
      <c r="C80" t="s">
        <v>46</v>
      </c>
      <c r="D80" t="s">
        <v>44</v>
      </c>
      <c r="E80" t="s">
        <v>45</v>
      </c>
      <c r="F80">
        <v>9</v>
      </c>
      <c r="G80">
        <v>7.5</v>
      </c>
      <c r="H80">
        <v>6</v>
      </c>
      <c r="I80">
        <v>7.5</v>
      </c>
      <c r="J80">
        <v>8</v>
      </c>
      <c r="K80">
        <v>6</v>
      </c>
      <c r="L80">
        <v>10</v>
      </c>
      <c r="M80">
        <v>10</v>
      </c>
      <c r="N80">
        <v>8</v>
      </c>
      <c r="O80">
        <v>8</v>
      </c>
      <c r="P80">
        <v>4</v>
      </c>
      <c r="Q80">
        <v>6</v>
      </c>
      <c r="R80">
        <v>6</v>
      </c>
      <c r="S80">
        <v>3</v>
      </c>
      <c r="T80">
        <v>2</v>
      </c>
      <c r="U80">
        <v>9</v>
      </c>
      <c r="V80">
        <v>3</v>
      </c>
      <c r="W80">
        <v>12</v>
      </c>
      <c r="X80">
        <v>25</v>
      </c>
      <c r="Y80">
        <v>12</v>
      </c>
      <c r="Z80">
        <v>6</v>
      </c>
      <c r="AA80">
        <v>2</v>
      </c>
      <c r="AB80">
        <v>10</v>
      </c>
      <c r="AC80">
        <v>4</v>
      </c>
      <c r="AD80">
        <v>4</v>
      </c>
      <c r="AE80">
        <v>5</v>
      </c>
      <c r="AF80">
        <v>2.5</v>
      </c>
      <c r="AG80">
        <v>7.5</v>
      </c>
      <c r="AH80">
        <v>2.5</v>
      </c>
      <c r="AI80">
        <v>20</v>
      </c>
      <c r="AJ80">
        <v>9</v>
      </c>
      <c r="AK80">
        <v>20</v>
      </c>
      <c r="AL80">
        <v>4</v>
      </c>
      <c r="AM80">
        <v>18</v>
      </c>
      <c r="AN80">
        <v>12</v>
      </c>
      <c r="AO80">
        <v>12</v>
      </c>
      <c r="AP80">
        <v>2</v>
      </c>
      <c r="AQ80">
        <v>3871344</v>
      </c>
    </row>
    <row r="81" spans="1:43" x14ac:dyDescent="0.25">
      <c r="A81">
        <v>79</v>
      </c>
      <c r="B81" s="1">
        <v>40203</v>
      </c>
      <c r="C81" t="s">
        <v>63</v>
      </c>
      <c r="D81" t="s">
        <v>49</v>
      </c>
      <c r="E81" t="s">
        <v>45</v>
      </c>
      <c r="F81">
        <v>4</v>
      </c>
      <c r="G81">
        <v>5</v>
      </c>
      <c r="H81">
        <v>4</v>
      </c>
      <c r="I81">
        <v>3</v>
      </c>
      <c r="J81">
        <v>1</v>
      </c>
      <c r="K81">
        <v>3</v>
      </c>
      <c r="L81">
        <v>5</v>
      </c>
      <c r="M81">
        <v>5</v>
      </c>
      <c r="N81">
        <v>5</v>
      </c>
      <c r="O81">
        <v>5</v>
      </c>
      <c r="P81">
        <v>1</v>
      </c>
      <c r="Q81">
        <v>5</v>
      </c>
      <c r="R81">
        <v>5</v>
      </c>
      <c r="S81">
        <v>2</v>
      </c>
      <c r="T81">
        <v>2</v>
      </c>
      <c r="U81">
        <v>4</v>
      </c>
      <c r="V81">
        <v>2</v>
      </c>
      <c r="W81">
        <v>4</v>
      </c>
      <c r="X81">
        <v>3</v>
      </c>
      <c r="Y81">
        <v>3</v>
      </c>
      <c r="Z81">
        <v>1</v>
      </c>
      <c r="AA81">
        <v>4</v>
      </c>
      <c r="AB81">
        <v>4</v>
      </c>
      <c r="AC81">
        <v>3</v>
      </c>
      <c r="AD81">
        <v>3</v>
      </c>
      <c r="AE81">
        <v>3</v>
      </c>
      <c r="AF81">
        <v>2</v>
      </c>
      <c r="AG81">
        <v>2</v>
      </c>
      <c r="AH81">
        <v>3</v>
      </c>
      <c r="AI81">
        <v>4</v>
      </c>
      <c r="AJ81">
        <v>5</v>
      </c>
      <c r="AK81">
        <v>5</v>
      </c>
      <c r="AL81">
        <v>3</v>
      </c>
      <c r="AM81">
        <v>3</v>
      </c>
      <c r="AN81">
        <v>4</v>
      </c>
      <c r="AO81">
        <v>4</v>
      </c>
      <c r="AP81">
        <v>3</v>
      </c>
      <c r="AQ81">
        <v>6313221</v>
      </c>
    </row>
    <row r="82" spans="1:43" x14ac:dyDescent="0.25">
      <c r="A82">
        <v>80</v>
      </c>
      <c r="B82" s="1">
        <v>40102</v>
      </c>
      <c r="C82" t="s">
        <v>43</v>
      </c>
      <c r="D82" t="s">
        <v>44</v>
      </c>
      <c r="E82" t="s">
        <v>47</v>
      </c>
      <c r="F82">
        <v>4</v>
      </c>
      <c r="G82">
        <v>5</v>
      </c>
      <c r="H82">
        <v>4</v>
      </c>
      <c r="I82">
        <v>5</v>
      </c>
      <c r="J82">
        <v>1</v>
      </c>
      <c r="K82">
        <v>3</v>
      </c>
      <c r="L82">
        <v>5</v>
      </c>
      <c r="M82">
        <v>5</v>
      </c>
      <c r="N82">
        <v>5</v>
      </c>
      <c r="O82">
        <v>5</v>
      </c>
      <c r="P82">
        <v>2</v>
      </c>
      <c r="Q82">
        <v>5</v>
      </c>
      <c r="R82">
        <v>5</v>
      </c>
      <c r="S82">
        <v>0</v>
      </c>
      <c r="T82">
        <v>0</v>
      </c>
      <c r="U82">
        <v>0</v>
      </c>
      <c r="V82">
        <v>0</v>
      </c>
      <c r="W82">
        <v>0</v>
      </c>
      <c r="X82">
        <v>3</v>
      </c>
      <c r="Y82">
        <v>5</v>
      </c>
      <c r="Z82">
        <v>2</v>
      </c>
      <c r="AA82">
        <v>5</v>
      </c>
      <c r="AB82">
        <v>3</v>
      </c>
      <c r="AC82">
        <v>0</v>
      </c>
      <c r="AD82">
        <v>0</v>
      </c>
      <c r="AE82">
        <v>0</v>
      </c>
      <c r="AF82">
        <v>0</v>
      </c>
      <c r="AG82">
        <v>5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3727364</v>
      </c>
    </row>
    <row r="83" spans="1:43" x14ac:dyDescent="0.25">
      <c r="A83">
        <v>81</v>
      </c>
      <c r="B83" s="1">
        <v>38702</v>
      </c>
      <c r="C83" t="s">
        <v>43</v>
      </c>
      <c r="D83" t="s">
        <v>44</v>
      </c>
      <c r="E83" t="s">
        <v>47</v>
      </c>
      <c r="F83">
        <v>2</v>
      </c>
      <c r="G83">
        <v>4</v>
      </c>
      <c r="H83">
        <v>4</v>
      </c>
      <c r="I83">
        <v>4</v>
      </c>
      <c r="J83">
        <v>1</v>
      </c>
      <c r="K83">
        <v>3</v>
      </c>
      <c r="L83">
        <v>5</v>
      </c>
      <c r="M83">
        <v>4</v>
      </c>
      <c r="N83">
        <v>5</v>
      </c>
      <c r="O83">
        <v>5</v>
      </c>
      <c r="P83">
        <v>3</v>
      </c>
      <c r="Q83">
        <v>5</v>
      </c>
      <c r="R83">
        <v>5</v>
      </c>
      <c r="S83">
        <v>0</v>
      </c>
      <c r="T83">
        <v>0</v>
      </c>
      <c r="U83">
        <v>0</v>
      </c>
      <c r="V83">
        <v>0</v>
      </c>
      <c r="W83">
        <v>0</v>
      </c>
      <c r="X83">
        <v>2</v>
      </c>
      <c r="Y83">
        <v>4</v>
      </c>
      <c r="Z83">
        <v>2</v>
      </c>
      <c r="AA83">
        <v>2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2</v>
      </c>
      <c r="AH83">
        <v>3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4066618</v>
      </c>
    </row>
    <row r="84" spans="1:43" x14ac:dyDescent="0.25">
      <c r="A84">
        <v>82</v>
      </c>
      <c r="B84" s="1">
        <v>40232</v>
      </c>
      <c r="C84" t="s">
        <v>70</v>
      </c>
      <c r="D84" t="s">
        <v>49</v>
      </c>
      <c r="E84" t="s">
        <v>47</v>
      </c>
      <c r="F84">
        <v>2</v>
      </c>
      <c r="G84">
        <v>2</v>
      </c>
      <c r="H84">
        <v>4</v>
      </c>
      <c r="I84">
        <v>3</v>
      </c>
      <c r="J84">
        <v>2</v>
      </c>
      <c r="K84">
        <v>1</v>
      </c>
      <c r="L84">
        <v>5</v>
      </c>
      <c r="M84">
        <v>4</v>
      </c>
      <c r="N84">
        <v>5</v>
      </c>
      <c r="O84">
        <v>5</v>
      </c>
      <c r="P84">
        <v>5</v>
      </c>
      <c r="Q84">
        <v>5</v>
      </c>
      <c r="R84">
        <v>5</v>
      </c>
      <c r="S84">
        <v>0</v>
      </c>
      <c r="T84">
        <v>0</v>
      </c>
      <c r="U84">
        <v>0</v>
      </c>
      <c r="V84">
        <v>0</v>
      </c>
      <c r="W84">
        <v>0</v>
      </c>
      <c r="X84">
        <v>5</v>
      </c>
      <c r="Y84">
        <v>4</v>
      </c>
      <c r="Z84">
        <v>2</v>
      </c>
      <c r="AA84">
        <v>2</v>
      </c>
      <c r="AB84">
        <v>2</v>
      </c>
      <c r="AC84">
        <v>0</v>
      </c>
      <c r="AD84">
        <v>0</v>
      </c>
      <c r="AE84">
        <v>0</v>
      </c>
      <c r="AF84">
        <v>0</v>
      </c>
      <c r="AG84">
        <v>2</v>
      </c>
      <c r="AH84">
        <v>3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3807496</v>
      </c>
    </row>
    <row r="85" spans="1:43" x14ac:dyDescent="0.25">
      <c r="A85">
        <v>83</v>
      </c>
      <c r="B85" s="1">
        <v>36019</v>
      </c>
      <c r="C85" t="s">
        <v>43</v>
      </c>
      <c r="D85" t="s">
        <v>44</v>
      </c>
      <c r="E85" t="s">
        <v>45</v>
      </c>
      <c r="F85">
        <v>2</v>
      </c>
      <c r="G85">
        <v>4</v>
      </c>
      <c r="H85">
        <v>4</v>
      </c>
      <c r="I85">
        <v>4</v>
      </c>
      <c r="J85">
        <v>2</v>
      </c>
      <c r="K85">
        <v>5</v>
      </c>
      <c r="L85">
        <v>5</v>
      </c>
      <c r="M85">
        <v>4</v>
      </c>
      <c r="N85">
        <v>5</v>
      </c>
      <c r="O85">
        <v>4</v>
      </c>
      <c r="P85">
        <v>3</v>
      </c>
      <c r="Q85">
        <v>5</v>
      </c>
      <c r="R85">
        <v>4</v>
      </c>
      <c r="S85">
        <v>4</v>
      </c>
      <c r="T85">
        <v>4</v>
      </c>
      <c r="U85">
        <v>5</v>
      </c>
      <c r="V85">
        <v>5</v>
      </c>
      <c r="W85">
        <v>5</v>
      </c>
      <c r="X85">
        <v>2</v>
      </c>
      <c r="Y85">
        <v>4</v>
      </c>
      <c r="Z85">
        <v>1</v>
      </c>
      <c r="AA85">
        <v>2</v>
      </c>
      <c r="AB85">
        <v>1</v>
      </c>
      <c r="AC85">
        <v>5</v>
      </c>
      <c r="AD85">
        <v>5</v>
      </c>
      <c r="AE85">
        <v>5</v>
      </c>
      <c r="AF85">
        <v>1</v>
      </c>
      <c r="AG85">
        <v>2</v>
      </c>
      <c r="AH85">
        <v>3</v>
      </c>
      <c r="AI85">
        <v>5</v>
      </c>
      <c r="AJ85">
        <v>5</v>
      </c>
      <c r="AK85">
        <v>5</v>
      </c>
      <c r="AL85">
        <v>3</v>
      </c>
      <c r="AM85">
        <v>4</v>
      </c>
      <c r="AN85">
        <v>4</v>
      </c>
      <c r="AO85">
        <v>5</v>
      </c>
      <c r="AP85">
        <v>3</v>
      </c>
      <c r="AQ85">
        <v>5966193</v>
      </c>
    </row>
    <row r="86" spans="1:43" x14ac:dyDescent="0.25">
      <c r="A86">
        <v>84</v>
      </c>
      <c r="B86" s="1">
        <v>40095</v>
      </c>
      <c r="C86" t="s">
        <v>56</v>
      </c>
      <c r="D86" t="s">
        <v>44</v>
      </c>
      <c r="E86" t="s">
        <v>45</v>
      </c>
      <c r="F86">
        <v>4</v>
      </c>
      <c r="G86">
        <v>4</v>
      </c>
      <c r="H86">
        <v>5</v>
      </c>
      <c r="I86">
        <v>3</v>
      </c>
      <c r="J86">
        <v>1</v>
      </c>
      <c r="K86">
        <v>3</v>
      </c>
      <c r="L86">
        <v>5</v>
      </c>
      <c r="M86">
        <v>5</v>
      </c>
      <c r="N86">
        <v>5</v>
      </c>
      <c r="O86">
        <v>5</v>
      </c>
      <c r="P86">
        <v>2</v>
      </c>
      <c r="Q86">
        <v>5</v>
      </c>
      <c r="R86">
        <v>5</v>
      </c>
      <c r="S86">
        <v>3</v>
      </c>
      <c r="T86">
        <v>2</v>
      </c>
      <c r="U86">
        <v>4</v>
      </c>
      <c r="V86">
        <v>1</v>
      </c>
      <c r="W86">
        <v>4</v>
      </c>
      <c r="X86">
        <v>1</v>
      </c>
      <c r="Y86">
        <v>3</v>
      </c>
      <c r="Z86">
        <v>2</v>
      </c>
      <c r="AA86">
        <v>2</v>
      </c>
      <c r="AB86">
        <v>3</v>
      </c>
      <c r="AC86">
        <v>3</v>
      </c>
      <c r="AD86">
        <v>2</v>
      </c>
      <c r="AE86">
        <v>3</v>
      </c>
      <c r="AF86">
        <v>5</v>
      </c>
      <c r="AG86">
        <v>2</v>
      </c>
      <c r="AH86">
        <v>3</v>
      </c>
      <c r="AI86">
        <v>4</v>
      </c>
      <c r="AJ86">
        <v>3</v>
      </c>
      <c r="AK86">
        <v>3</v>
      </c>
      <c r="AL86">
        <v>2</v>
      </c>
      <c r="AM86">
        <v>4</v>
      </c>
      <c r="AN86">
        <v>4</v>
      </c>
      <c r="AO86">
        <v>3</v>
      </c>
      <c r="AP86">
        <v>1</v>
      </c>
      <c r="AQ86">
        <v>4250553</v>
      </c>
    </row>
    <row r="87" spans="1:43" x14ac:dyDescent="0.25">
      <c r="A87">
        <v>85</v>
      </c>
      <c r="B87" s="1">
        <v>36532</v>
      </c>
      <c r="C87" t="s">
        <v>43</v>
      </c>
      <c r="D87" t="s">
        <v>44</v>
      </c>
      <c r="E87" t="s">
        <v>47</v>
      </c>
      <c r="F87">
        <v>3</v>
      </c>
      <c r="G87">
        <v>5</v>
      </c>
      <c r="H87">
        <v>4</v>
      </c>
      <c r="I87">
        <v>4</v>
      </c>
      <c r="J87">
        <v>2</v>
      </c>
      <c r="K87">
        <v>5</v>
      </c>
      <c r="L87">
        <v>5</v>
      </c>
      <c r="M87">
        <v>4</v>
      </c>
      <c r="N87">
        <v>5</v>
      </c>
      <c r="O87">
        <v>4</v>
      </c>
      <c r="P87">
        <v>3</v>
      </c>
      <c r="Q87">
        <v>5</v>
      </c>
      <c r="R87">
        <v>4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4</v>
      </c>
      <c r="Z87">
        <v>1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2</v>
      </c>
      <c r="AH87">
        <v>3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7495092</v>
      </c>
    </row>
    <row r="88" spans="1:43" x14ac:dyDescent="0.25">
      <c r="A88">
        <v>86</v>
      </c>
      <c r="B88" s="1">
        <v>40750</v>
      </c>
      <c r="C88" t="s">
        <v>55</v>
      </c>
      <c r="D88" t="s">
        <v>49</v>
      </c>
      <c r="E88" t="s">
        <v>47</v>
      </c>
      <c r="F88">
        <v>3</v>
      </c>
      <c r="G88">
        <v>3</v>
      </c>
      <c r="H88">
        <v>4</v>
      </c>
      <c r="I88">
        <v>4</v>
      </c>
      <c r="J88">
        <v>2</v>
      </c>
      <c r="K88">
        <v>2</v>
      </c>
      <c r="L88">
        <v>5</v>
      </c>
      <c r="M88">
        <v>4</v>
      </c>
      <c r="N88">
        <v>5</v>
      </c>
      <c r="O88">
        <v>5</v>
      </c>
      <c r="P88">
        <v>3</v>
      </c>
      <c r="Q88">
        <v>5</v>
      </c>
      <c r="R88">
        <v>5</v>
      </c>
      <c r="S88">
        <v>0</v>
      </c>
      <c r="T88">
        <v>0</v>
      </c>
      <c r="U88">
        <v>0</v>
      </c>
      <c r="V88">
        <v>0</v>
      </c>
      <c r="W88">
        <v>0</v>
      </c>
      <c r="X88">
        <v>3</v>
      </c>
      <c r="Y88">
        <v>5</v>
      </c>
      <c r="Z88">
        <v>1</v>
      </c>
      <c r="AA88">
        <v>3</v>
      </c>
      <c r="AB88">
        <v>2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3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3351383</v>
      </c>
    </row>
    <row r="89" spans="1:43" x14ac:dyDescent="0.25">
      <c r="A89">
        <v>87</v>
      </c>
      <c r="B89" s="1">
        <v>39489</v>
      </c>
      <c r="C89" t="s">
        <v>43</v>
      </c>
      <c r="D89" t="s">
        <v>44</v>
      </c>
      <c r="E89" t="s">
        <v>47</v>
      </c>
      <c r="F89">
        <v>5</v>
      </c>
      <c r="G89">
        <v>5</v>
      </c>
      <c r="H89">
        <v>4</v>
      </c>
      <c r="I89">
        <v>4</v>
      </c>
      <c r="J89">
        <v>1</v>
      </c>
      <c r="K89">
        <v>3</v>
      </c>
      <c r="L89">
        <v>5</v>
      </c>
      <c r="M89">
        <v>5</v>
      </c>
      <c r="N89">
        <v>4</v>
      </c>
      <c r="O89">
        <v>4</v>
      </c>
      <c r="P89">
        <v>2</v>
      </c>
      <c r="Q89">
        <v>4</v>
      </c>
      <c r="R89">
        <v>4</v>
      </c>
      <c r="S89">
        <v>0</v>
      </c>
      <c r="T89">
        <v>0</v>
      </c>
      <c r="U89">
        <v>0</v>
      </c>
      <c r="V89">
        <v>0</v>
      </c>
      <c r="W89">
        <v>0</v>
      </c>
      <c r="X89">
        <v>5</v>
      </c>
      <c r="Y89">
        <v>5</v>
      </c>
      <c r="Z89">
        <v>3</v>
      </c>
      <c r="AA89">
        <v>4</v>
      </c>
      <c r="AB89">
        <v>2</v>
      </c>
      <c r="AC89">
        <v>0</v>
      </c>
      <c r="AD89">
        <v>0</v>
      </c>
      <c r="AE89">
        <v>0</v>
      </c>
      <c r="AF89">
        <v>0</v>
      </c>
      <c r="AG89">
        <v>5</v>
      </c>
      <c r="AH89">
        <v>2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5906596</v>
      </c>
    </row>
    <row r="90" spans="1:43" x14ac:dyDescent="0.25">
      <c r="A90">
        <v>88</v>
      </c>
      <c r="B90" s="1">
        <v>41465</v>
      </c>
      <c r="C90" t="s">
        <v>64</v>
      </c>
      <c r="D90" t="s">
        <v>49</v>
      </c>
      <c r="E90" t="s">
        <v>47</v>
      </c>
      <c r="F90">
        <v>1</v>
      </c>
      <c r="G90">
        <v>2</v>
      </c>
      <c r="H90">
        <v>5</v>
      </c>
      <c r="I90">
        <v>4</v>
      </c>
      <c r="J90">
        <v>1</v>
      </c>
      <c r="K90">
        <v>2</v>
      </c>
      <c r="L90">
        <v>1</v>
      </c>
      <c r="M90">
        <v>4</v>
      </c>
      <c r="N90">
        <v>5</v>
      </c>
      <c r="O90">
        <v>5</v>
      </c>
      <c r="P90">
        <v>3</v>
      </c>
      <c r="Q90">
        <v>5</v>
      </c>
      <c r="R90">
        <v>5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2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2025297</v>
      </c>
    </row>
    <row r="91" spans="1:43" x14ac:dyDescent="0.25">
      <c r="A91">
        <v>89</v>
      </c>
      <c r="B91" s="1">
        <v>39944</v>
      </c>
      <c r="C91" t="s">
        <v>43</v>
      </c>
      <c r="D91" t="s">
        <v>44</v>
      </c>
      <c r="E91" t="s">
        <v>45</v>
      </c>
      <c r="F91">
        <v>1</v>
      </c>
      <c r="G91">
        <v>1</v>
      </c>
      <c r="H91">
        <v>4</v>
      </c>
      <c r="I91">
        <v>3</v>
      </c>
      <c r="J91">
        <v>1</v>
      </c>
      <c r="K91">
        <v>2</v>
      </c>
      <c r="L91">
        <v>1</v>
      </c>
      <c r="M91">
        <v>5</v>
      </c>
      <c r="N91">
        <v>5</v>
      </c>
      <c r="O91">
        <v>5</v>
      </c>
      <c r="P91">
        <v>1</v>
      </c>
      <c r="Q91">
        <v>5</v>
      </c>
      <c r="R91">
        <v>5</v>
      </c>
      <c r="S91">
        <v>1</v>
      </c>
      <c r="T91">
        <v>1</v>
      </c>
      <c r="U91">
        <v>1</v>
      </c>
      <c r="V91">
        <v>1</v>
      </c>
      <c r="W91">
        <v>1</v>
      </c>
      <c r="X91">
        <v>2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5</v>
      </c>
      <c r="AG91">
        <v>1</v>
      </c>
      <c r="AH91">
        <v>3</v>
      </c>
      <c r="AI91">
        <v>5</v>
      </c>
      <c r="AJ91">
        <v>4</v>
      </c>
      <c r="AK91">
        <v>4</v>
      </c>
      <c r="AL91">
        <v>3</v>
      </c>
      <c r="AM91">
        <v>3</v>
      </c>
      <c r="AN91">
        <v>4</v>
      </c>
      <c r="AO91">
        <v>2</v>
      </c>
      <c r="AP91">
        <v>3</v>
      </c>
      <c r="AQ91">
        <v>2364478</v>
      </c>
    </row>
    <row r="92" spans="1:43" x14ac:dyDescent="0.25">
      <c r="A92">
        <v>90</v>
      </c>
      <c r="B92" s="1">
        <v>41494</v>
      </c>
      <c r="C92" t="s">
        <v>43</v>
      </c>
      <c r="D92" t="s">
        <v>44</v>
      </c>
      <c r="E92" t="s">
        <v>47</v>
      </c>
      <c r="F92">
        <v>12</v>
      </c>
      <c r="G92">
        <v>7.5</v>
      </c>
      <c r="H92">
        <v>6</v>
      </c>
      <c r="I92">
        <v>6</v>
      </c>
      <c r="J92">
        <v>2</v>
      </c>
      <c r="K92">
        <v>8</v>
      </c>
      <c r="L92">
        <v>10</v>
      </c>
      <c r="M92">
        <v>10</v>
      </c>
      <c r="N92">
        <v>8</v>
      </c>
      <c r="O92">
        <v>8</v>
      </c>
      <c r="P92">
        <v>4</v>
      </c>
      <c r="Q92">
        <v>8</v>
      </c>
      <c r="R92">
        <v>6</v>
      </c>
      <c r="S92">
        <v>0</v>
      </c>
      <c r="T92">
        <v>0</v>
      </c>
      <c r="U92">
        <v>0</v>
      </c>
      <c r="V92">
        <v>0</v>
      </c>
      <c r="W92">
        <v>0</v>
      </c>
      <c r="X92">
        <v>15</v>
      </c>
      <c r="Y92">
        <v>9</v>
      </c>
      <c r="Z92">
        <v>3</v>
      </c>
      <c r="AA92">
        <v>3</v>
      </c>
      <c r="AB92">
        <v>5</v>
      </c>
      <c r="AC92">
        <v>0</v>
      </c>
      <c r="AD92">
        <v>0</v>
      </c>
      <c r="AE92">
        <v>0</v>
      </c>
      <c r="AF92">
        <v>0</v>
      </c>
      <c r="AG92">
        <v>5</v>
      </c>
      <c r="AH92">
        <v>7.5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3426169</v>
      </c>
    </row>
    <row r="93" spans="1:43" x14ac:dyDescent="0.25">
      <c r="A93">
        <v>91</v>
      </c>
      <c r="B93" s="1">
        <v>39253</v>
      </c>
      <c r="C93" t="s">
        <v>55</v>
      </c>
      <c r="D93" t="s">
        <v>49</v>
      </c>
      <c r="E93" t="s">
        <v>45</v>
      </c>
      <c r="F93">
        <v>3</v>
      </c>
      <c r="G93">
        <v>5</v>
      </c>
      <c r="H93">
        <v>4</v>
      </c>
      <c r="I93">
        <v>4</v>
      </c>
      <c r="J93">
        <v>1</v>
      </c>
      <c r="K93">
        <v>2</v>
      </c>
      <c r="L93">
        <v>5</v>
      </c>
      <c r="M93">
        <v>5</v>
      </c>
      <c r="N93">
        <v>5</v>
      </c>
      <c r="O93">
        <v>5</v>
      </c>
      <c r="P93">
        <v>1</v>
      </c>
      <c r="Q93">
        <v>5</v>
      </c>
      <c r="R93">
        <v>5</v>
      </c>
      <c r="S93">
        <v>0</v>
      </c>
      <c r="T93">
        <v>0</v>
      </c>
      <c r="U93">
        <v>0</v>
      </c>
      <c r="V93">
        <v>0</v>
      </c>
      <c r="W93">
        <v>0</v>
      </c>
      <c r="X93">
        <v>3</v>
      </c>
      <c r="Y93">
        <v>2</v>
      </c>
      <c r="Z93">
        <v>1</v>
      </c>
      <c r="AA93">
        <v>2</v>
      </c>
      <c r="AB93">
        <v>2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3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2083447</v>
      </c>
    </row>
    <row r="94" spans="1:43" x14ac:dyDescent="0.25">
      <c r="A94">
        <v>92</v>
      </c>
      <c r="B94" s="1">
        <v>37561</v>
      </c>
      <c r="C94" t="s">
        <v>43</v>
      </c>
      <c r="D94" t="s">
        <v>44</v>
      </c>
      <c r="E94" t="s">
        <v>47</v>
      </c>
      <c r="F94">
        <v>12</v>
      </c>
      <c r="G94">
        <v>7.5</v>
      </c>
      <c r="H94">
        <v>7.5</v>
      </c>
      <c r="I94">
        <v>6</v>
      </c>
      <c r="J94">
        <v>2</v>
      </c>
      <c r="K94">
        <v>10</v>
      </c>
      <c r="L94">
        <v>10</v>
      </c>
      <c r="M94">
        <v>8</v>
      </c>
      <c r="N94">
        <v>8</v>
      </c>
      <c r="O94">
        <v>10</v>
      </c>
      <c r="P94">
        <v>8</v>
      </c>
      <c r="Q94">
        <v>8</v>
      </c>
      <c r="R94">
        <v>7.5</v>
      </c>
      <c r="S94">
        <v>0</v>
      </c>
      <c r="T94">
        <v>0</v>
      </c>
      <c r="U94">
        <v>0</v>
      </c>
      <c r="V94">
        <v>0</v>
      </c>
      <c r="W94">
        <v>0</v>
      </c>
      <c r="X94">
        <v>25</v>
      </c>
      <c r="Y94">
        <v>15</v>
      </c>
      <c r="Z94">
        <v>6</v>
      </c>
      <c r="AA94">
        <v>3</v>
      </c>
      <c r="AB94">
        <v>25</v>
      </c>
      <c r="AC94">
        <v>0</v>
      </c>
      <c r="AD94">
        <v>0</v>
      </c>
      <c r="AE94">
        <v>0</v>
      </c>
      <c r="AF94">
        <v>0</v>
      </c>
      <c r="AG94">
        <v>10</v>
      </c>
      <c r="AH94">
        <v>7.5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6782425</v>
      </c>
    </row>
    <row r="95" spans="1:43" x14ac:dyDescent="0.25">
      <c r="A95">
        <v>93</v>
      </c>
      <c r="B95" s="1">
        <v>41196</v>
      </c>
      <c r="C95" t="s">
        <v>71</v>
      </c>
      <c r="D95" t="s">
        <v>49</v>
      </c>
      <c r="E95" t="s">
        <v>45</v>
      </c>
      <c r="F95">
        <v>3</v>
      </c>
      <c r="G95">
        <v>4</v>
      </c>
      <c r="H95">
        <v>4</v>
      </c>
      <c r="I95">
        <v>4</v>
      </c>
      <c r="J95">
        <v>1</v>
      </c>
      <c r="K95">
        <v>2</v>
      </c>
      <c r="L95">
        <v>5</v>
      </c>
      <c r="M95">
        <v>4</v>
      </c>
      <c r="N95">
        <v>4</v>
      </c>
      <c r="O95">
        <v>5</v>
      </c>
      <c r="P95">
        <v>4</v>
      </c>
      <c r="Q95">
        <v>4</v>
      </c>
      <c r="R95">
        <v>5</v>
      </c>
      <c r="S95">
        <v>5</v>
      </c>
      <c r="T95">
        <v>5</v>
      </c>
      <c r="U95">
        <v>3</v>
      </c>
      <c r="V95">
        <v>2</v>
      </c>
      <c r="W95">
        <v>4</v>
      </c>
      <c r="X95">
        <v>3</v>
      </c>
      <c r="Y95">
        <v>5</v>
      </c>
      <c r="Z95">
        <v>1</v>
      </c>
      <c r="AA95">
        <v>3</v>
      </c>
      <c r="AB95">
        <v>1</v>
      </c>
      <c r="AC95">
        <v>2</v>
      </c>
      <c r="AD95">
        <v>2</v>
      </c>
      <c r="AE95">
        <v>2</v>
      </c>
      <c r="AF95">
        <v>1</v>
      </c>
      <c r="AG95">
        <v>2</v>
      </c>
      <c r="AH95">
        <v>2</v>
      </c>
      <c r="AI95">
        <v>3</v>
      </c>
      <c r="AJ95">
        <v>1</v>
      </c>
      <c r="AK95">
        <v>4</v>
      </c>
      <c r="AL95">
        <v>3</v>
      </c>
      <c r="AM95">
        <v>4</v>
      </c>
      <c r="AN95">
        <v>5</v>
      </c>
      <c r="AO95">
        <v>5</v>
      </c>
      <c r="AP95">
        <v>3</v>
      </c>
      <c r="AQ95">
        <v>3410878</v>
      </c>
    </row>
    <row r="96" spans="1:43" x14ac:dyDescent="0.25">
      <c r="A96">
        <v>94</v>
      </c>
      <c r="B96" s="1">
        <v>40763</v>
      </c>
      <c r="C96" t="s">
        <v>62</v>
      </c>
      <c r="D96" t="s">
        <v>49</v>
      </c>
      <c r="E96" t="s">
        <v>47</v>
      </c>
      <c r="F96">
        <v>2</v>
      </c>
      <c r="G96">
        <v>3</v>
      </c>
      <c r="H96">
        <v>4</v>
      </c>
      <c r="I96">
        <v>4</v>
      </c>
      <c r="J96">
        <v>2</v>
      </c>
      <c r="K96">
        <v>2</v>
      </c>
      <c r="L96">
        <v>5</v>
      </c>
      <c r="M96">
        <v>5</v>
      </c>
      <c r="N96">
        <v>5</v>
      </c>
      <c r="O96">
        <v>5</v>
      </c>
      <c r="P96">
        <v>1</v>
      </c>
      <c r="Q96">
        <v>5</v>
      </c>
      <c r="R96">
        <v>5</v>
      </c>
      <c r="S96">
        <v>3</v>
      </c>
      <c r="T96">
        <v>2</v>
      </c>
      <c r="U96">
        <v>4</v>
      </c>
      <c r="V96">
        <v>1</v>
      </c>
      <c r="W96">
        <v>3</v>
      </c>
      <c r="X96">
        <v>3</v>
      </c>
      <c r="Y96">
        <v>2</v>
      </c>
      <c r="Z96">
        <v>1</v>
      </c>
      <c r="AA96">
        <v>2</v>
      </c>
      <c r="AB96">
        <v>1</v>
      </c>
      <c r="AC96">
        <v>5</v>
      </c>
      <c r="AD96">
        <v>1</v>
      </c>
      <c r="AE96">
        <v>2</v>
      </c>
      <c r="AF96">
        <v>5</v>
      </c>
      <c r="AG96">
        <v>1</v>
      </c>
      <c r="AH96">
        <v>3</v>
      </c>
      <c r="AI96">
        <v>4</v>
      </c>
      <c r="AJ96">
        <v>4</v>
      </c>
      <c r="AK96">
        <v>3</v>
      </c>
      <c r="AL96">
        <v>4</v>
      </c>
      <c r="AM96">
        <v>4</v>
      </c>
      <c r="AN96">
        <v>4</v>
      </c>
      <c r="AO96">
        <v>3</v>
      </c>
      <c r="AP96">
        <v>5</v>
      </c>
      <c r="AQ96">
        <v>3753720</v>
      </c>
    </row>
    <row r="97" spans="1:43" x14ac:dyDescent="0.25">
      <c r="A97">
        <v>95</v>
      </c>
      <c r="B97" s="1">
        <v>41068</v>
      </c>
      <c r="C97" t="s">
        <v>62</v>
      </c>
      <c r="D97" t="s">
        <v>49</v>
      </c>
      <c r="E97" t="s">
        <v>47</v>
      </c>
      <c r="F97">
        <v>2</v>
      </c>
      <c r="G97">
        <v>4</v>
      </c>
      <c r="H97">
        <v>4</v>
      </c>
      <c r="I97">
        <v>4</v>
      </c>
      <c r="J97">
        <v>2</v>
      </c>
      <c r="K97">
        <v>2</v>
      </c>
      <c r="L97">
        <v>5</v>
      </c>
      <c r="M97">
        <v>5</v>
      </c>
      <c r="N97">
        <v>5</v>
      </c>
      <c r="O97">
        <v>5</v>
      </c>
      <c r="P97">
        <v>2</v>
      </c>
      <c r="Q97">
        <v>5</v>
      </c>
      <c r="R97">
        <v>5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1</v>
      </c>
      <c r="Z97">
        <v>1</v>
      </c>
      <c r="AA97">
        <v>1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3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1270499</v>
      </c>
    </row>
    <row r="98" spans="1:43" x14ac:dyDescent="0.25">
      <c r="A98">
        <v>96</v>
      </c>
      <c r="B98" s="1">
        <v>40874</v>
      </c>
      <c r="C98" t="s">
        <v>48</v>
      </c>
      <c r="D98" t="s">
        <v>49</v>
      </c>
      <c r="E98" t="s">
        <v>47</v>
      </c>
      <c r="F98">
        <v>4</v>
      </c>
      <c r="G98">
        <v>5</v>
      </c>
      <c r="H98">
        <v>2</v>
      </c>
      <c r="I98">
        <v>4</v>
      </c>
      <c r="J98">
        <v>2</v>
      </c>
      <c r="K98">
        <v>2</v>
      </c>
      <c r="L98">
        <v>5</v>
      </c>
      <c r="M98">
        <v>4</v>
      </c>
      <c r="N98">
        <v>4</v>
      </c>
      <c r="O98">
        <v>4</v>
      </c>
      <c r="P98">
        <v>3</v>
      </c>
      <c r="Q98">
        <v>4</v>
      </c>
      <c r="R98">
        <v>4</v>
      </c>
      <c r="S98">
        <v>0</v>
      </c>
      <c r="T98">
        <v>0</v>
      </c>
      <c r="U98">
        <v>0</v>
      </c>
      <c r="V98">
        <v>0</v>
      </c>
      <c r="W98">
        <v>0</v>
      </c>
      <c r="X98">
        <v>3</v>
      </c>
      <c r="Y98">
        <v>2</v>
      </c>
      <c r="Z98">
        <v>1</v>
      </c>
      <c r="AA98">
        <v>2</v>
      </c>
      <c r="AB98">
        <v>3</v>
      </c>
      <c r="AC98">
        <v>0</v>
      </c>
      <c r="AD98">
        <v>0</v>
      </c>
      <c r="AE98">
        <v>0</v>
      </c>
      <c r="AF98">
        <v>0</v>
      </c>
      <c r="AG98">
        <v>2</v>
      </c>
      <c r="AH98">
        <v>2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6412623</v>
      </c>
    </row>
    <row r="99" spans="1:43" x14ac:dyDescent="0.25">
      <c r="A99">
        <v>97</v>
      </c>
      <c r="B99" s="1">
        <v>39839</v>
      </c>
      <c r="C99" t="s">
        <v>43</v>
      </c>
      <c r="D99" t="s">
        <v>44</v>
      </c>
      <c r="E99" t="s">
        <v>47</v>
      </c>
      <c r="F99">
        <v>3</v>
      </c>
      <c r="G99">
        <v>5</v>
      </c>
      <c r="H99">
        <v>4</v>
      </c>
      <c r="I99">
        <v>4</v>
      </c>
      <c r="J99">
        <v>1</v>
      </c>
      <c r="K99">
        <v>4</v>
      </c>
      <c r="L99">
        <v>5</v>
      </c>
      <c r="M99">
        <v>4</v>
      </c>
      <c r="N99">
        <v>5</v>
      </c>
      <c r="O99">
        <v>4</v>
      </c>
      <c r="P99">
        <v>4</v>
      </c>
      <c r="Q99">
        <v>5</v>
      </c>
      <c r="R99">
        <v>4</v>
      </c>
      <c r="S99">
        <v>0</v>
      </c>
      <c r="T99">
        <v>0</v>
      </c>
      <c r="U99">
        <v>0</v>
      </c>
      <c r="V99">
        <v>0</v>
      </c>
      <c r="W99">
        <v>0</v>
      </c>
      <c r="X99">
        <v>4</v>
      </c>
      <c r="Y99">
        <v>5</v>
      </c>
      <c r="Z99">
        <v>2</v>
      </c>
      <c r="AA99">
        <v>4</v>
      </c>
      <c r="AB99">
        <v>5</v>
      </c>
      <c r="AC99">
        <v>0</v>
      </c>
      <c r="AD99">
        <v>0</v>
      </c>
      <c r="AE99">
        <v>0</v>
      </c>
      <c r="AF99">
        <v>0</v>
      </c>
      <c r="AG99">
        <v>5</v>
      </c>
      <c r="AH99">
        <v>1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6694797</v>
      </c>
    </row>
    <row r="100" spans="1:43" x14ac:dyDescent="0.25">
      <c r="A100">
        <v>98</v>
      </c>
      <c r="B100" s="1">
        <v>40613</v>
      </c>
      <c r="C100" t="s">
        <v>72</v>
      </c>
      <c r="D100" t="s">
        <v>49</v>
      </c>
      <c r="E100" t="s">
        <v>47</v>
      </c>
      <c r="F100">
        <v>3</v>
      </c>
      <c r="G100">
        <v>4</v>
      </c>
      <c r="H100">
        <v>4</v>
      </c>
      <c r="I100">
        <v>4</v>
      </c>
      <c r="J100">
        <v>1</v>
      </c>
      <c r="K100">
        <v>2</v>
      </c>
      <c r="L100">
        <v>5</v>
      </c>
      <c r="M100">
        <v>2</v>
      </c>
      <c r="N100">
        <v>4</v>
      </c>
      <c r="O100">
        <v>5</v>
      </c>
      <c r="P100">
        <v>5</v>
      </c>
      <c r="Q100">
        <v>4</v>
      </c>
      <c r="R100">
        <v>5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3</v>
      </c>
      <c r="Y100">
        <v>5</v>
      </c>
      <c r="Z100">
        <v>1</v>
      </c>
      <c r="AA100">
        <v>3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2</v>
      </c>
      <c r="AH100">
        <v>3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2344689</v>
      </c>
    </row>
    <row r="101" spans="1:43" x14ac:dyDescent="0.25">
      <c r="A101">
        <v>99</v>
      </c>
      <c r="B101" s="1">
        <v>36512</v>
      </c>
      <c r="C101" t="s">
        <v>43</v>
      </c>
      <c r="D101" t="s">
        <v>44</v>
      </c>
      <c r="E101" t="s">
        <v>45</v>
      </c>
      <c r="F101">
        <v>4</v>
      </c>
      <c r="G101">
        <v>5</v>
      </c>
      <c r="H101">
        <v>4</v>
      </c>
      <c r="I101">
        <v>4</v>
      </c>
      <c r="J101">
        <v>2</v>
      </c>
      <c r="K101">
        <v>4</v>
      </c>
      <c r="L101">
        <v>5</v>
      </c>
      <c r="M101">
        <v>4</v>
      </c>
      <c r="N101">
        <v>4</v>
      </c>
      <c r="O101">
        <v>4</v>
      </c>
      <c r="P101">
        <v>5</v>
      </c>
      <c r="Q101">
        <v>3</v>
      </c>
      <c r="R101">
        <v>4</v>
      </c>
      <c r="S101">
        <v>5</v>
      </c>
      <c r="T101">
        <v>5</v>
      </c>
      <c r="U101">
        <v>5</v>
      </c>
      <c r="V101">
        <v>5</v>
      </c>
      <c r="W101">
        <v>5</v>
      </c>
      <c r="X101">
        <v>5</v>
      </c>
      <c r="Y101">
        <v>5</v>
      </c>
      <c r="Z101">
        <v>5</v>
      </c>
      <c r="AA101">
        <v>3</v>
      </c>
      <c r="AB101">
        <v>1</v>
      </c>
      <c r="AC101">
        <v>5</v>
      </c>
      <c r="AD101">
        <v>5</v>
      </c>
      <c r="AE101">
        <v>5</v>
      </c>
      <c r="AF101">
        <v>1</v>
      </c>
      <c r="AG101">
        <v>5</v>
      </c>
      <c r="AH101">
        <v>1</v>
      </c>
      <c r="AI101">
        <v>5</v>
      </c>
      <c r="AJ101">
        <v>5</v>
      </c>
      <c r="AK101">
        <v>4</v>
      </c>
      <c r="AL101">
        <v>2</v>
      </c>
      <c r="AM101">
        <v>5</v>
      </c>
      <c r="AN101">
        <v>5</v>
      </c>
      <c r="AO101">
        <v>5</v>
      </c>
      <c r="AP101">
        <v>3</v>
      </c>
      <c r="AQ101">
        <v>13575224</v>
      </c>
    </row>
    <row r="102" spans="1:43" x14ac:dyDescent="0.25">
      <c r="A102">
        <v>100</v>
      </c>
      <c r="B102" s="1">
        <v>39346</v>
      </c>
      <c r="C102" t="s">
        <v>43</v>
      </c>
      <c r="D102" t="s">
        <v>44</v>
      </c>
      <c r="E102" t="s">
        <v>47</v>
      </c>
      <c r="F102">
        <v>3</v>
      </c>
      <c r="G102">
        <v>5</v>
      </c>
      <c r="H102">
        <v>4</v>
      </c>
      <c r="I102">
        <v>4</v>
      </c>
      <c r="J102">
        <v>2</v>
      </c>
      <c r="K102">
        <v>5</v>
      </c>
      <c r="L102">
        <v>5</v>
      </c>
      <c r="M102">
        <v>5</v>
      </c>
      <c r="N102">
        <v>5</v>
      </c>
      <c r="O102">
        <v>5</v>
      </c>
      <c r="P102">
        <v>2</v>
      </c>
      <c r="Q102">
        <v>5</v>
      </c>
      <c r="R102">
        <v>5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4</v>
      </c>
      <c r="Y102">
        <v>5</v>
      </c>
      <c r="Z102">
        <v>2</v>
      </c>
      <c r="AA102">
        <v>2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4</v>
      </c>
      <c r="AH102">
        <v>3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9652350</v>
      </c>
    </row>
    <row r="103" spans="1:43" x14ac:dyDescent="0.25">
      <c r="A103">
        <v>101</v>
      </c>
      <c r="B103" s="1">
        <v>41161</v>
      </c>
      <c r="C103" t="s">
        <v>73</v>
      </c>
      <c r="D103" t="s">
        <v>49</v>
      </c>
      <c r="E103" t="s">
        <v>45</v>
      </c>
      <c r="F103">
        <v>3</v>
      </c>
      <c r="G103">
        <v>4</v>
      </c>
      <c r="H103">
        <v>5</v>
      </c>
      <c r="I103">
        <v>4</v>
      </c>
      <c r="J103">
        <v>2</v>
      </c>
      <c r="K103">
        <v>2</v>
      </c>
      <c r="L103">
        <v>5</v>
      </c>
      <c r="M103">
        <v>4</v>
      </c>
      <c r="N103">
        <v>5</v>
      </c>
      <c r="O103">
        <v>5</v>
      </c>
      <c r="P103">
        <v>4</v>
      </c>
      <c r="Q103">
        <v>5</v>
      </c>
      <c r="R103">
        <v>5</v>
      </c>
      <c r="S103">
        <v>5</v>
      </c>
      <c r="T103">
        <v>4</v>
      </c>
      <c r="U103">
        <v>5</v>
      </c>
      <c r="V103">
        <v>5</v>
      </c>
      <c r="W103">
        <v>4</v>
      </c>
      <c r="X103">
        <v>5</v>
      </c>
      <c r="Y103">
        <v>5</v>
      </c>
      <c r="Z103">
        <v>4</v>
      </c>
      <c r="AA103">
        <v>2</v>
      </c>
      <c r="AB103">
        <v>5</v>
      </c>
      <c r="AC103">
        <v>1</v>
      </c>
      <c r="AD103">
        <v>1</v>
      </c>
      <c r="AE103">
        <v>1</v>
      </c>
      <c r="AF103">
        <v>0</v>
      </c>
      <c r="AG103">
        <v>2</v>
      </c>
      <c r="AH103">
        <v>3</v>
      </c>
      <c r="AI103">
        <v>5</v>
      </c>
      <c r="AJ103">
        <v>5</v>
      </c>
      <c r="AK103">
        <v>5</v>
      </c>
      <c r="AL103">
        <v>5</v>
      </c>
      <c r="AM103">
        <v>4</v>
      </c>
      <c r="AN103">
        <v>5</v>
      </c>
      <c r="AO103">
        <v>5</v>
      </c>
      <c r="AP103">
        <v>4</v>
      </c>
      <c r="AQ103">
        <v>4758476</v>
      </c>
    </row>
    <row r="104" spans="1:43" x14ac:dyDescent="0.25">
      <c r="A104">
        <v>102</v>
      </c>
      <c r="B104" s="1">
        <v>38241</v>
      </c>
      <c r="C104" t="s">
        <v>48</v>
      </c>
      <c r="D104" t="s">
        <v>49</v>
      </c>
      <c r="E104" t="s">
        <v>47</v>
      </c>
      <c r="F104">
        <v>4</v>
      </c>
      <c r="G104">
        <v>5</v>
      </c>
      <c r="H104">
        <v>2</v>
      </c>
      <c r="I104">
        <v>5</v>
      </c>
      <c r="J104">
        <v>2</v>
      </c>
      <c r="K104">
        <v>2</v>
      </c>
      <c r="L104">
        <v>5</v>
      </c>
      <c r="M104">
        <v>4</v>
      </c>
      <c r="N104">
        <v>4</v>
      </c>
      <c r="O104">
        <v>4</v>
      </c>
      <c r="P104">
        <v>3</v>
      </c>
      <c r="Q104">
        <v>4</v>
      </c>
      <c r="R104">
        <v>4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4</v>
      </c>
      <c r="Y104">
        <v>4</v>
      </c>
      <c r="Z104">
        <v>1</v>
      </c>
      <c r="AA104">
        <v>2</v>
      </c>
      <c r="AB104">
        <v>3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3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2738052</v>
      </c>
    </row>
    <row r="105" spans="1:43" x14ac:dyDescent="0.25">
      <c r="A105">
        <v>103</v>
      </c>
      <c r="B105" s="1">
        <v>40883</v>
      </c>
      <c r="C105" t="s">
        <v>71</v>
      </c>
      <c r="D105" t="s">
        <v>49</v>
      </c>
      <c r="E105" t="s">
        <v>47</v>
      </c>
      <c r="F105">
        <v>2</v>
      </c>
      <c r="G105">
        <v>4</v>
      </c>
      <c r="H105">
        <v>4</v>
      </c>
      <c r="I105">
        <v>4</v>
      </c>
      <c r="J105">
        <v>1</v>
      </c>
      <c r="K105">
        <v>2</v>
      </c>
      <c r="L105">
        <v>5</v>
      </c>
      <c r="M105">
        <v>5</v>
      </c>
      <c r="N105">
        <v>5</v>
      </c>
      <c r="O105">
        <v>5</v>
      </c>
      <c r="P105">
        <v>2</v>
      </c>
      <c r="Q105">
        <v>5</v>
      </c>
      <c r="R105">
        <v>5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</v>
      </c>
      <c r="Y105">
        <v>3</v>
      </c>
      <c r="Z105">
        <v>1</v>
      </c>
      <c r="AA105">
        <v>2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2</v>
      </c>
      <c r="AH105">
        <v>2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4429512</v>
      </c>
    </row>
    <row r="106" spans="1:43" x14ac:dyDescent="0.25">
      <c r="A106">
        <v>104</v>
      </c>
      <c r="B106" s="1">
        <v>39104</v>
      </c>
      <c r="C106" t="s">
        <v>63</v>
      </c>
      <c r="D106" t="s">
        <v>49</v>
      </c>
      <c r="E106" t="s">
        <v>45</v>
      </c>
      <c r="F106">
        <v>4</v>
      </c>
      <c r="G106">
        <v>5</v>
      </c>
      <c r="H106">
        <v>4</v>
      </c>
      <c r="I106">
        <v>3</v>
      </c>
      <c r="J106">
        <v>1</v>
      </c>
      <c r="K106">
        <v>3</v>
      </c>
      <c r="L106">
        <v>5</v>
      </c>
      <c r="M106">
        <v>5</v>
      </c>
      <c r="N106">
        <v>5</v>
      </c>
      <c r="O106">
        <v>5</v>
      </c>
      <c r="P106">
        <v>2</v>
      </c>
      <c r="Q106">
        <v>5</v>
      </c>
      <c r="R106">
        <v>5</v>
      </c>
      <c r="S106">
        <v>1</v>
      </c>
      <c r="T106">
        <v>2</v>
      </c>
      <c r="U106">
        <v>2</v>
      </c>
      <c r="V106">
        <v>1</v>
      </c>
      <c r="W106">
        <v>3</v>
      </c>
      <c r="X106">
        <v>2</v>
      </c>
      <c r="Y106">
        <v>5</v>
      </c>
      <c r="Z106">
        <v>1</v>
      </c>
      <c r="AA106">
        <v>3</v>
      </c>
      <c r="AB106">
        <v>4</v>
      </c>
      <c r="AC106">
        <v>1</v>
      </c>
      <c r="AD106">
        <v>1</v>
      </c>
      <c r="AE106">
        <v>4</v>
      </c>
      <c r="AF106">
        <v>3</v>
      </c>
      <c r="AG106">
        <v>2</v>
      </c>
      <c r="AH106">
        <v>3</v>
      </c>
      <c r="AI106">
        <v>5</v>
      </c>
      <c r="AJ106">
        <v>5</v>
      </c>
      <c r="AK106">
        <v>3</v>
      </c>
      <c r="AL106">
        <v>3</v>
      </c>
      <c r="AM106">
        <v>5</v>
      </c>
      <c r="AN106">
        <v>4</v>
      </c>
      <c r="AO106">
        <v>3</v>
      </c>
      <c r="AP106">
        <v>2</v>
      </c>
      <c r="AQ106">
        <v>4467728</v>
      </c>
    </row>
    <row r="107" spans="1:43" x14ac:dyDescent="0.25">
      <c r="A107">
        <v>105</v>
      </c>
      <c r="B107" s="1">
        <v>39522</v>
      </c>
      <c r="C107" t="s">
        <v>74</v>
      </c>
      <c r="D107" t="s">
        <v>49</v>
      </c>
      <c r="E107" t="s">
        <v>47</v>
      </c>
      <c r="F107">
        <v>1</v>
      </c>
      <c r="G107">
        <v>2</v>
      </c>
      <c r="H107">
        <v>5</v>
      </c>
      <c r="I107">
        <v>3</v>
      </c>
      <c r="J107">
        <v>1</v>
      </c>
      <c r="K107">
        <v>2</v>
      </c>
      <c r="L107">
        <v>1</v>
      </c>
      <c r="M107">
        <v>5</v>
      </c>
      <c r="N107">
        <v>5</v>
      </c>
      <c r="O107">
        <v>5</v>
      </c>
      <c r="P107">
        <v>1</v>
      </c>
      <c r="Q107">
        <v>5</v>
      </c>
      <c r="R107">
        <v>5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v>2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2792031</v>
      </c>
    </row>
    <row r="108" spans="1:43" x14ac:dyDescent="0.25">
      <c r="A108">
        <v>106</v>
      </c>
      <c r="B108" s="1">
        <v>39614</v>
      </c>
      <c r="C108" t="s">
        <v>64</v>
      </c>
      <c r="D108" t="s">
        <v>49</v>
      </c>
      <c r="E108" t="s">
        <v>47</v>
      </c>
      <c r="F108">
        <v>3</v>
      </c>
      <c r="G108">
        <v>3</v>
      </c>
      <c r="H108">
        <v>6</v>
      </c>
      <c r="I108">
        <v>6</v>
      </c>
      <c r="J108">
        <v>4</v>
      </c>
      <c r="K108">
        <v>2</v>
      </c>
      <c r="L108">
        <v>2</v>
      </c>
      <c r="M108">
        <v>8</v>
      </c>
      <c r="N108">
        <v>10</v>
      </c>
      <c r="O108">
        <v>10</v>
      </c>
      <c r="P108">
        <v>6</v>
      </c>
      <c r="Q108">
        <v>10</v>
      </c>
      <c r="R108">
        <v>7.5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5</v>
      </c>
      <c r="Y108">
        <v>3</v>
      </c>
      <c r="Z108">
        <v>3</v>
      </c>
      <c r="AA108">
        <v>1</v>
      </c>
      <c r="AB108">
        <v>5</v>
      </c>
      <c r="AC108">
        <v>0</v>
      </c>
      <c r="AD108">
        <v>0</v>
      </c>
      <c r="AE108">
        <v>0</v>
      </c>
      <c r="AF108">
        <v>0</v>
      </c>
      <c r="AG108">
        <v>2.5</v>
      </c>
      <c r="AH108">
        <v>7.5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4888774</v>
      </c>
    </row>
    <row r="109" spans="1:43" x14ac:dyDescent="0.25">
      <c r="A109">
        <v>107</v>
      </c>
      <c r="B109" s="1">
        <v>40664</v>
      </c>
      <c r="C109" t="s">
        <v>62</v>
      </c>
      <c r="D109" t="s">
        <v>49</v>
      </c>
      <c r="E109" t="s">
        <v>45</v>
      </c>
      <c r="F109">
        <v>4</v>
      </c>
      <c r="G109">
        <v>4</v>
      </c>
      <c r="H109">
        <v>4</v>
      </c>
      <c r="I109">
        <v>4</v>
      </c>
      <c r="J109">
        <v>1</v>
      </c>
      <c r="K109">
        <v>2</v>
      </c>
      <c r="L109">
        <v>5</v>
      </c>
      <c r="M109">
        <v>4</v>
      </c>
      <c r="N109">
        <v>5</v>
      </c>
      <c r="O109">
        <v>5</v>
      </c>
      <c r="P109">
        <v>3</v>
      </c>
      <c r="Q109">
        <v>5</v>
      </c>
      <c r="R109">
        <v>5</v>
      </c>
      <c r="S109">
        <v>3</v>
      </c>
      <c r="T109">
        <v>5</v>
      </c>
      <c r="U109">
        <v>5</v>
      </c>
      <c r="V109">
        <v>3</v>
      </c>
      <c r="W109">
        <v>4</v>
      </c>
      <c r="X109">
        <v>5</v>
      </c>
      <c r="Y109">
        <v>5</v>
      </c>
      <c r="Z109">
        <v>3</v>
      </c>
      <c r="AA109">
        <v>3</v>
      </c>
      <c r="AB109">
        <v>5</v>
      </c>
      <c r="AC109">
        <v>2</v>
      </c>
      <c r="AD109">
        <v>2</v>
      </c>
      <c r="AE109">
        <v>2</v>
      </c>
      <c r="AF109">
        <v>3</v>
      </c>
      <c r="AG109">
        <v>3</v>
      </c>
      <c r="AH109">
        <v>1</v>
      </c>
      <c r="AI109">
        <v>5</v>
      </c>
      <c r="AJ109">
        <v>5</v>
      </c>
      <c r="AK109">
        <v>5</v>
      </c>
      <c r="AL109">
        <v>3</v>
      </c>
      <c r="AM109">
        <v>4</v>
      </c>
      <c r="AN109">
        <v>4</v>
      </c>
      <c r="AO109">
        <v>4</v>
      </c>
      <c r="AP109">
        <v>3</v>
      </c>
      <c r="AQ109">
        <v>3248660</v>
      </c>
    </row>
    <row r="110" spans="1:43" x14ac:dyDescent="0.25">
      <c r="A110">
        <v>108</v>
      </c>
      <c r="B110" s="1">
        <v>41099</v>
      </c>
      <c r="C110" t="s">
        <v>67</v>
      </c>
      <c r="D110" t="s">
        <v>49</v>
      </c>
      <c r="E110" t="s">
        <v>47</v>
      </c>
      <c r="F110">
        <v>1</v>
      </c>
      <c r="G110">
        <v>2</v>
      </c>
      <c r="H110">
        <v>5</v>
      </c>
      <c r="I110">
        <v>4</v>
      </c>
      <c r="J110">
        <v>1</v>
      </c>
      <c r="K110">
        <v>2</v>
      </c>
      <c r="L110">
        <v>1</v>
      </c>
      <c r="M110">
        <v>5</v>
      </c>
      <c r="N110">
        <v>4</v>
      </c>
      <c r="O110">
        <v>4</v>
      </c>
      <c r="P110">
        <v>2</v>
      </c>
      <c r="Q110">
        <v>4</v>
      </c>
      <c r="R110">
        <v>3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2</v>
      </c>
      <c r="AH110">
        <v>3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3570392</v>
      </c>
    </row>
    <row r="111" spans="1:43" x14ac:dyDescent="0.25">
      <c r="A111">
        <v>109</v>
      </c>
      <c r="B111" s="1">
        <v>39319</v>
      </c>
      <c r="C111" t="s">
        <v>46</v>
      </c>
      <c r="D111" t="s">
        <v>44</v>
      </c>
      <c r="E111" t="s">
        <v>47</v>
      </c>
      <c r="F111">
        <v>2</v>
      </c>
      <c r="G111">
        <v>4</v>
      </c>
      <c r="H111">
        <v>3</v>
      </c>
      <c r="I111">
        <v>5</v>
      </c>
      <c r="J111">
        <v>4</v>
      </c>
      <c r="K111">
        <v>5</v>
      </c>
      <c r="L111">
        <v>5</v>
      </c>
      <c r="M111">
        <v>4</v>
      </c>
      <c r="N111">
        <v>4</v>
      </c>
      <c r="O111">
        <v>4</v>
      </c>
      <c r="P111">
        <v>5</v>
      </c>
      <c r="Q111">
        <v>4</v>
      </c>
      <c r="R111">
        <v>4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2</v>
      </c>
      <c r="Z111">
        <v>1</v>
      </c>
      <c r="AA111">
        <v>1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3</v>
      </c>
      <c r="AH111">
        <v>2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4219263</v>
      </c>
    </row>
    <row r="112" spans="1:43" x14ac:dyDescent="0.25">
      <c r="A112">
        <v>110</v>
      </c>
      <c r="B112" s="1">
        <v>41178</v>
      </c>
      <c r="C112" t="s">
        <v>75</v>
      </c>
      <c r="D112" t="s">
        <v>49</v>
      </c>
      <c r="E112" t="s">
        <v>45</v>
      </c>
      <c r="F112">
        <v>6</v>
      </c>
      <c r="G112">
        <v>3</v>
      </c>
      <c r="H112">
        <v>6</v>
      </c>
      <c r="I112">
        <v>6</v>
      </c>
      <c r="J112">
        <v>4</v>
      </c>
      <c r="K112">
        <v>4</v>
      </c>
      <c r="L112">
        <v>10</v>
      </c>
      <c r="M112">
        <v>8</v>
      </c>
      <c r="N112">
        <v>10</v>
      </c>
      <c r="O112">
        <v>10</v>
      </c>
      <c r="P112">
        <v>6</v>
      </c>
      <c r="Q112">
        <v>10</v>
      </c>
      <c r="R112">
        <v>7.5</v>
      </c>
      <c r="S112">
        <v>9</v>
      </c>
      <c r="T112">
        <v>8</v>
      </c>
      <c r="U112">
        <v>12</v>
      </c>
      <c r="V112">
        <v>3</v>
      </c>
      <c r="W112">
        <v>12</v>
      </c>
      <c r="X112">
        <v>10</v>
      </c>
      <c r="Y112">
        <v>12</v>
      </c>
      <c r="Z112">
        <v>6</v>
      </c>
      <c r="AA112">
        <v>1</v>
      </c>
      <c r="AB112">
        <v>10</v>
      </c>
      <c r="AC112">
        <v>2</v>
      </c>
      <c r="AD112">
        <v>2</v>
      </c>
      <c r="AE112">
        <v>2.5</v>
      </c>
      <c r="AF112">
        <v>2.5</v>
      </c>
      <c r="AG112">
        <v>5</v>
      </c>
      <c r="AH112">
        <v>7.5</v>
      </c>
      <c r="AI112">
        <v>15</v>
      </c>
      <c r="AJ112">
        <v>3</v>
      </c>
      <c r="AK112">
        <v>15</v>
      </c>
      <c r="AL112">
        <v>6</v>
      </c>
      <c r="AM112">
        <v>18</v>
      </c>
      <c r="AN112">
        <v>12</v>
      </c>
      <c r="AO112">
        <v>16</v>
      </c>
      <c r="AP112">
        <v>6</v>
      </c>
      <c r="AQ112">
        <v>2954086</v>
      </c>
    </row>
    <row r="113" spans="1:43" x14ac:dyDescent="0.25">
      <c r="A113">
        <v>111</v>
      </c>
      <c r="B113" s="1">
        <v>41131</v>
      </c>
      <c r="C113" t="s">
        <v>76</v>
      </c>
      <c r="D113" t="s">
        <v>49</v>
      </c>
      <c r="E113" t="s">
        <v>47</v>
      </c>
      <c r="F113">
        <v>2</v>
      </c>
      <c r="G113">
        <v>3</v>
      </c>
      <c r="H113">
        <v>4</v>
      </c>
      <c r="I113">
        <v>4</v>
      </c>
      <c r="J113">
        <v>2</v>
      </c>
      <c r="K113">
        <v>1</v>
      </c>
      <c r="L113">
        <v>5</v>
      </c>
      <c r="M113">
        <v>5</v>
      </c>
      <c r="N113">
        <v>5</v>
      </c>
      <c r="O113">
        <v>5</v>
      </c>
      <c r="P113">
        <v>1</v>
      </c>
      <c r="Q113">
        <v>5</v>
      </c>
      <c r="R113">
        <v>5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2</v>
      </c>
      <c r="AH113">
        <v>3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2993069</v>
      </c>
    </row>
    <row r="114" spans="1:43" x14ac:dyDescent="0.25">
      <c r="A114">
        <v>112</v>
      </c>
      <c r="B114" s="1">
        <v>35868</v>
      </c>
      <c r="C114" t="s">
        <v>43</v>
      </c>
      <c r="D114" t="s">
        <v>44</v>
      </c>
      <c r="E114" t="s">
        <v>45</v>
      </c>
      <c r="F114">
        <v>4</v>
      </c>
      <c r="G114">
        <v>5</v>
      </c>
      <c r="H114">
        <v>5</v>
      </c>
      <c r="I114">
        <v>4</v>
      </c>
      <c r="J114">
        <v>1</v>
      </c>
      <c r="K114">
        <v>5</v>
      </c>
      <c r="L114">
        <v>5</v>
      </c>
      <c r="M114">
        <v>5</v>
      </c>
      <c r="N114">
        <v>4</v>
      </c>
      <c r="O114">
        <v>4</v>
      </c>
      <c r="P114">
        <v>2</v>
      </c>
      <c r="Q114">
        <v>4</v>
      </c>
      <c r="R114">
        <v>4</v>
      </c>
      <c r="S114">
        <v>3</v>
      </c>
      <c r="T114">
        <v>4</v>
      </c>
      <c r="U114">
        <v>2</v>
      </c>
      <c r="V114">
        <v>1</v>
      </c>
      <c r="W114">
        <v>4</v>
      </c>
      <c r="X114">
        <v>2</v>
      </c>
      <c r="Y114">
        <v>3</v>
      </c>
      <c r="Z114">
        <v>2</v>
      </c>
      <c r="AA114">
        <v>2</v>
      </c>
      <c r="AB114">
        <v>1</v>
      </c>
      <c r="AC114">
        <v>3</v>
      </c>
      <c r="AD114">
        <v>3</v>
      </c>
      <c r="AE114">
        <v>4</v>
      </c>
      <c r="AF114">
        <v>5</v>
      </c>
      <c r="AG114">
        <v>3</v>
      </c>
      <c r="AH114">
        <v>3</v>
      </c>
      <c r="AI114">
        <v>3</v>
      </c>
      <c r="AJ114">
        <v>2</v>
      </c>
      <c r="AK114">
        <v>1</v>
      </c>
      <c r="AL114">
        <v>2</v>
      </c>
      <c r="AM114">
        <v>2</v>
      </c>
      <c r="AN114">
        <v>1</v>
      </c>
      <c r="AO114">
        <v>3</v>
      </c>
      <c r="AP114">
        <v>3</v>
      </c>
      <c r="AQ114">
        <v>3784230</v>
      </c>
    </row>
    <row r="115" spans="1:43" x14ac:dyDescent="0.25">
      <c r="A115">
        <v>113</v>
      </c>
      <c r="B115" s="1">
        <v>39060</v>
      </c>
      <c r="C115" t="s">
        <v>71</v>
      </c>
      <c r="D115" t="s">
        <v>49</v>
      </c>
      <c r="E115" t="s">
        <v>47</v>
      </c>
      <c r="F115">
        <v>3</v>
      </c>
      <c r="G115">
        <v>4</v>
      </c>
      <c r="H115">
        <v>4</v>
      </c>
      <c r="I115">
        <v>4</v>
      </c>
      <c r="J115">
        <v>1</v>
      </c>
      <c r="K115">
        <v>2</v>
      </c>
      <c r="L115">
        <v>5</v>
      </c>
      <c r="M115">
        <v>5</v>
      </c>
      <c r="N115">
        <v>5</v>
      </c>
      <c r="O115">
        <v>5</v>
      </c>
      <c r="P115">
        <v>2</v>
      </c>
      <c r="Q115">
        <v>5</v>
      </c>
      <c r="R115">
        <v>5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</v>
      </c>
      <c r="Y115">
        <v>3</v>
      </c>
      <c r="Z115">
        <v>1</v>
      </c>
      <c r="AA115">
        <v>2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2</v>
      </c>
      <c r="AH115">
        <v>2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2097022</v>
      </c>
    </row>
    <row r="116" spans="1:43" x14ac:dyDescent="0.25">
      <c r="A116">
        <v>114</v>
      </c>
      <c r="B116" s="1">
        <v>39788</v>
      </c>
      <c r="C116" t="s">
        <v>60</v>
      </c>
      <c r="D116" t="s">
        <v>49</v>
      </c>
      <c r="E116" t="s">
        <v>45</v>
      </c>
      <c r="F116">
        <v>4</v>
      </c>
      <c r="G116">
        <v>5</v>
      </c>
      <c r="H116">
        <v>5</v>
      </c>
      <c r="I116">
        <v>4</v>
      </c>
      <c r="J116">
        <v>2</v>
      </c>
      <c r="K116">
        <v>2</v>
      </c>
      <c r="L116">
        <v>5</v>
      </c>
      <c r="M116">
        <v>4</v>
      </c>
      <c r="N116">
        <v>5</v>
      </c>
      <c r="O116">
        <v>5</v>
      </c>
      <c r="P116">
        <v>3</v>
      </c>
      <c r="Q116">
        <v>5</v>
      </c>
      <c r="R116">
        <v>5</v>
      </c>
      <c r="S116">
        <v>3</v>
      </c>
      <c r="T116">
        <v>4</v>
      </c>
      <c r="U116">
        <v>3</v>
      </c>
      <c r="V116">
        <v>1</v>
      </c>
      <c r="W116">
        <v>3</v>
      </c>
      <c r="X116">
        <v>5</v>
      </c>
      <c r="Y116">
        <v>5</v>
      </c>
      <c r="Z116">
        <v>4</v>
      </c>
      <c r="AA116">
        <v>5</v>
      </c>
      <c r="AB116">
        <v>5</v>
      </c>
      <c r="AC116">
        <v>3</v>
      </c>
      <c r="AD116">
        <v>3</v>
      </c>
      <c r="AE116">
        <v>3</v>
      </c>
      <c r="AF116">
        <v>2</v>
      </c>
      <c r="AG116">
        <v>4</v>
      </c>
      <c r="AH116">
        <v>1</v>
      </c>
      <c r="AI116">
        <v>5</v>
      </c>
      <c r="AJ116">
        <v>3</v>
      </c>
      <c r="AK116">
        <v>3</v>
      </c>
      <c r="AL116">
        <v>2</v>
      </c>
      <c r="AM116">
        <v>3</v>
      </c>
      <c r="AN116">
        <v>4</v>
      </c>
      <c r="AO116">
        <v>3</v>
      </c>
      <c r="AP116">
        <v>1</v>
      </c>
      <c r="AQ116">
        <v>4155435</v>
      </c>
    </row>
    <row r="117" spans="1:43" x14ac:dyDescent="0.25">
      <c r="A117">
        <v>115</v>
      </c>
      <c r="B117" s="1">
        <v>41033</v>
      </c>
      <c r="C117" t="s">
        <v>43</v>
      </c>
      <c r="D117" t="s">
        <v>44</v>
      </c>
      <c r="E117" t="s">
        <v>45</v>
      </c>
      <c r="F117">
        <v>6</v>
      </c>
      <c r="G117">
        <v>4.5</v>
      </c>
      <c r="H117">
        <v>6</v>
      </c>
      <c r="I117">
        <v>6</v>
      </c>
      <c r="J117">
        <v>4</v>
      </c>
      <c r="K117">
        <v>8</v>
      </c>
      <c r="L117">
        <v>10</v>
      </c>
      <c r="M117">
        <v>10</v>
      </c>
      <c r="N117">
        <v>10</v>
      </c>
      <c r="O117">
        <v>10</v>
      </c>
      <c r="P117">
        <v>4</v>
      </c>
      <c r="Q117">
        <v>10</v>
      </c>
      <c r="R117">
        <v>7.5</v>
      </c>
      <c r="S117">
        <v>6</v>
      </c>
      <c r="T117">
        <v>4</v>
      </c>
      <c r="U117">
        <v>12</v>
      </c>
      <c r="V117">
        <v>6</v>
      </c>
      <c r="W117">
        <v>12</v>
      </c>
      <c r="X117">
        <v>5</v>
      </c>
      <c r="Y117">
        <v>9</v>
      </c>
      <c r="Z117">
        <v>3</v>
      </c>
      <c r="AA117">
        <v>2</v>
      </c>
      <c r="AB117">
        <v>5</v>
      </c>
      <c r="AC117">
        <v>8</v>
      </c>
      <c r="AD117">
        <v>8</v>
      </c>
      <c r="AE117">
        <v>10</v>
      </c>
      <c r="AF117">
        <v>12.5</v>
      </c>
      <c r="AG117">
        <v>5</v>
      </c>
      <c r="AH117">
        <v>7.5</v>
      </c>
      <c r="AI117">
        <v>25</v>
      </c>
      <c r="AJ117">
        <v>15</v>
      </c>
      <c r="AK117">
        <v>25</v>
      </c>
      <c r="AL117">
        <v>4</v>
      </c>
      <c r="AM117">
        <v>18</v>
      </c>
      <c r="AN117">
        <v>12</v>
      </c>
      <c r="AO117">
        <v>16</v>
      </c>
      <c r="AP117">
        <v>8</v>
      </c>
      <c r="AQ117">
        <v>4882985</v>
      </c>
    </row>
    <row r="118" spans="1:43" x14ac:dyDescent="0.25">
      <c r="A118">
        <v>116</v>
      </c>
      <c r="B118" s="1">
        <v>40998</v>
      </c>
      <c r="C118" t="s">
        <v>56</v>
      </c>
      <c r="D118" t="s">
        <v>44</v>
      </c>
      <c r="E118" t="s">
        <v>47</v>
      </c>
      <c r="F118">
        <v>2</v>
      </c>
      <c r="G118">
        <v>4</v>
      </c>
      <c r="H118">
        <v>4</v>
      </c>
      <c r="I118">
        <v>4</v>
      </c>
      <c r="J118">
        <v>2</v>
      </c>
      <c r="K118">
        <v>2</v>
      </c>
      <c r="L118">
        <v>5</v>
      </c>
      <c r="M118">
        <v>4</v>
      </c>
      <c r="N118">
        <v>4</v>
      </c>
      <c r="O118">
        <v>5</v>
      </c>
      <c r="P118">
        <v>3</v>
      </c>
      <c r="Q118">
        <v>4</v>
      </c>
      <c r="R118">
        <v>5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</v>
      </c>
      <c r="Y118">
        <v>2</v>
      </c>
      <c r="Z118">
        <v>1</v>
      </c>
      <c r="AA118">
        <v>1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3</v>
      </c>
      <c r="AH118">
        <v>3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8894598</v>
      </c>
    </row>
    <row r="119" spans="1:43" x14ac:dyDescent="0.25">
      <c r="A119">
        <v>117</v>
      </c>
      <c r="B119" s="1">
        <v>38713</v>
      </c>
      <c r="C119" t="s">
        <v>46</v>
      </c>
      <c r="D119" t="s">
        <v>44</v>
      </c>
      <c r="E119" t="s">
        <v>45</v>
      </c>
      <c r="F119">
        <v>3</v>
      </c>
      <c r="G119">
        <v>5</v>
      </c>
      <c r="H119">
        <v>4</v>
      </c>
      <c r="I119">
        <v>5</v>
      </c>
      <c r="J119">
        <v>3</v>
      </c>
      <c r="K119">
        <v>3</v>
      </c>
      <c r="L119">
        <v>5</v>
      </c>
      <c r="M119">
        <v>4</v>
      </c>
      <c r="N119">
        <v>4</v>
      </c>
      <c r="O119">
        <v>5</v>
      </c>
      <c r="P119">
        <v>4</v>
      </c>
      <c r="Q119">
        <v>2</v>
      </c>
      <c r="R119">
        <v>5</v>
      </c>
      <c r="S119">
        <v>1</v>
      </c>
      <c r="T119">
        <v>3</v>
      </c>
      <c r="U119">
        <v>3</v>
      </c>
      <c r="V119">
        <v>1</v>
      </c>
      <c r="W119">
        <v>4</v>
      </c>
      <c r="X119">
        <v>5</v>
      </c>
      <c r="Y119">
        <v>5</v>
      </c>
      <c r="Z119">
        <v>4</v>
      </c>
      <c r="AA119">
        <v>2</v>
      </c>
      <c r="AB119">
        <v>2</v>
      </c>
      <c r="AC119">
        <v>1</v>
      </c>
      <c r="AD119">
        <v>1</v>
      </c>
      <c r="AE119">
        <v>1</v>
      </c>
      <c r="AF119">
        <v>1</v>
      </c>
      <c r="AG119">
        <v>3</v>
      </c>
      <c r="AH119">
        <v>1</v>
      </c>
      <c r="AI119">
        <v>3</v>
      </c>
      <c r="AJ119">
        <v>3</v>
      </c>
      <c r="AK119">
        <v>3</v>
      </c>
      <c r="AL119">
        <v>2</v>
      </c>
      <c r="AM119">
        <v>3</v>
      </c>
      <c r="AN119">
        <v>4</v>
      </c>
      <c r="AO119">
        <v>3</v>
      </c>
      <c r="AP119">
        <v>1</v>
      </c>
      <c r="AQ119">
        <v>2018785</v>
      </c>
    </row>
    <row r="120" spans="1:43" x14ac:dyDescent="0.25">
      <c r="A120">
        <v>118</v>
      </c>
      <c r="B120" s="1">
        <v>40172</v>
      </c>
      <c r="C120" t="s">
        <v>43</v>
      </c>
      <c r="D120" t="s">
        <v>44</v>
      </c>
      <c r="E120" t="s">
        <v>45</v>
      </c>
      <c r="F120">
        <v>12</v>
      </c>
      <c r="G120">
        <v>7.5</v>
      </c>
      <c r="H120">
        <v>7.5</v>
      </c>
      <c r="I120">
        <v>4.5</v>
      </c>
      <c r="J120">
        <v>2</v>
      </c>
      <c r="K120">
        <v>10</v>
      </c>
      <c r="L120">
        <v>10</v>
      </c>
      <c r="M120">
        <v>10</v>
      </c>
      <c r="N120">
        <v>10</v>
      </c>
      <c r="O120">
        <v>10</v>
      </c>
      <c r="P120">
        <v>4</v>
      </c>
      <c r="Q120">
        <v>10</v>
      </c>
      <c r="R120">
        <v>7.5</v>
      </c>
      <c r="S120">
        <v>3</v>
      </c>
      <c r="T120">
        <v>4</v>
      </c>
      <c r="U120">
        <v>9</v>
      </c>
      <c r="V120">
        <v>3</v>
      </c>
      <c r="W120">
        <v>3</v>
      </c>
      <c r="X120">
        <v>10</v>
      </c>
      <c r="Y120">
        <v>15</v>
      </c>
      <c r="Z120">
        <v>3</v>
      </c>
      <c r="AA120">
        <v>4</v>
      </c>
      <c r="AB120">
        <v>5</v>
      </c>
      <c r="AC120">
        <v>6</v>
      </c>
      <c r="AD120">
        <v>4</v>
      </c>
      <c r="AE120">
        <v>7.5</v>
      </c>
      <c r="AF120">
        <v>5</v>
      </c>
      <c r="AG120">
        <v>10</v>
      </c>
      <c r="AH120">
        <v>5</v>
      </c>
      <c r="AI120">
        <v>25</v>
      </c>
      <c r="AJ120">
        <v>6</v>
      </c>
      <c r="AK120">
        <v>10</v>
      </c>
      <c r="AL120">
        <v>4</v>
      </c>
      <c r="AM120">
        <v>18</v>
      </c>
      <c r="AN120">
        <v>12</v>
      </c>
      <c r="AO120">
        <v>12</v>
      </c>
      <c r="AP120">
        <v>2</v>
      </c>
      <c r="AQ120">
        <v>1847826</v>
      </c>
    </row>
    <row r="121" spans="1:43" x14ac:dyDescent="0.25">
      <c r="A121">
        <v>119</v>
      </c>
      <c r="B121" s="1">
        <v>41642</v>
      </c>
      <c r="C121" t="s">
        <v>43</v>
      </c>
      <c r="D121" t="s">
        <v>44</v>
      </c>
      <c r="E121" t="s">
        <v>45</v>
      </c>
      <c r="F121">
        <v>4</v>
      </c>
      <c r="G121">
        <v>5</v>
      </c>
      <c r="H121">
        <v>4</v>
      </c>
      <c r="I121">
        <v>4</v>
      </c>
      <c r="J121">
        <v>2</v>
      </c>
      <c r="K121">
        <v>3</v>
      </c>
      <c r="L121">
        <v>5</v>
      </c>
      <c r="M121">
        <v>5</v>
      </c>
      <c r="N121">
        <v>5</v>
      </c>
      <c r="O121">
        <v>5</v>
      </c>
      <c r="P121">
        <v>1</v>
      </c>
      <c r="Q121">
        <v>5</v>
      </c>
      <c r="R121">
        <v>5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</v>
      </c>
      <c r="Y121">
        <v>2</v>
      </c>
      <c r="Z121">
        <v>2</v>
      </c>
      <c r="AA121">
        <v>1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2</v>
      </c>
      <c r="AH121">
        <v>3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3780019</v>
      </c>
    </row>
    <row r="122" spans="1:43" x14ac:dyDescent="0.25">
      <c r="A122">
        <v>120</v>
      </c>
      <c r="B122" s="1">
        <v>40773</v>
      </c>
      <c r="C122" t="s">
        <v>74</v>
      </c>
      <c r="D122" t="s">
        <v>49</v>
      </c>
      <c r="E122" t="s">
        <v>47</v>
      </c>
      <c r="F122">
        <v>2</v>
      </c>
      <c r="G122">
        <v>3</v>
      </c>
      <c r="H122">
        <v>4</v>
      </c>
      <c r="I122">
        <v>4</v>
      </c>
      <c r="J122">
        <v>2</v>
      </c>
      <c r="K122">
        <v>2</v>
      </c>
      <c r="L122">
        <v>5</v>
      </c>
      <c r="M122">
        <v>4</v>
      </c>
      <c r="N122">
        <v>5</v>
      </c>
      <c r="O122">
        <v>5</v>
      </c>
      <c r="P122">
        <v>3</v>
      </c>
      <c r="Q122">
        <v>5</v>
      </c>
      <c r="R122">
        <v>5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5</v>
      </c>
      <c r="Y122">
        <v>4</v>
      </c>
      <c r="Z122">
        <v>2</v>
      </c>
      <c r="AA122">
        <v>2</v>
      </c>
      <c r="AB122">
        <v>3</v>
      </c>
      <c r="AC122">
        <v>0</v>
      </c>
      <c r="AD122">
        <v>0</v>
      </c>
      <c r="AE122">
        <v>0</v>
      </c>
      <c r="AF122">
        <v>0</v>
      </c>
      <c r="AG122">
        <v>2</v>
      </c>
      <c r="AH122">
        <v>3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4067566</v>
      </c>
    </row>
    <row r="123" spans="1:43" x14ac:dyDescent="0.25">
      <c r="A123">
        <v>121</v>
      </c>
      <c r="B123" s="1">
        <v>38304</v>
      </c>
      <c r="C123" t="s">
        <v>56</v>
      </c>
      <c r="D123" t="s">
        <v>44</v>
      </c>
      <c r="E123" t="s">
        <v>47</v>
      </c>
      <c r="F123">
        <v>2</v>
      </c>
      <c r="G123">
        <v>4</v>
      </c>
      <c r="H123">
        <v>4</v>
      </c>
      <c r="I123">
        <v>4</v>
      </c>
      <c r="J123">
        <v>2</v>
      </c>
      <c r="K123">
        <v>3</v>
      </c>
      <c r="L123">
        <v>5</v>
      </c>
      <c r="M123">
        <v>5</v>
      </c>
      <c r="N123">
        <v>5</v>
      </c>
      <c r="O123">
        <v>4</v>
      </c>
      <c r="P123">
        <v>2</v>
      </c>
      <c r="Q123">
        <v>5</v>
      </c>
      <c r="R123">
        <v>4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</v>
      </c>
      <c r="Y123">
        <v>2</v>
      </c>
      <c r="Z123">
        <v>1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2</v>
      </c>
      <c r="AH123">
        <v>3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3445076</v>
      </c>
    </row>
    <row r="124" spans="1:43" x14ac:dyDescent="0.25">
      <c r="A124">
        <v>122</v>
      </c>
      <c r="B124" s="1">
        <v>35530</v>
      </c>
      <c r="C124" t="s">
        <v>43</v>
      </c>
      <c r="D124" t="s">
        <v>44</v>
      </c>
      <c r="E124" t="s">
        <v>45</v>
      </c>
      <c r="F124">
        <v>12</v>
      </c>
      <c r="G124">
        <v>7.5</v>
      </c>
      <c r="H124">
        <v>6</v>
      </c>
      <c r="I124">
        <v>7.5</v>
      </c>
      <c r="J124">
        <v>2</v>
      </c>
      <c r="K124">
        <v>8</v>
      </c>
      <c r="L124">
        <v>10</v>
      </c>
      <c r="M124">
        <v>8</v>
      </c>
      <c r="N124">
        <v>8</v>
      </c>
      <c r="O124">
        <v>8</v>
      </c>
      <c r="P124">
        <v>10</v>
      </c>
      <c r="Q124">
        <v>6</v>
      </c>
      <c r="R124">
        <v>6</v>
      </c>
      <c r="S124">
        <v>15</v>
      </c>
      <c r="T124">
        <v>8</v>
      </c>
      <c r="U124">
        <v>12</v>
      </c>
      <c r="V124">
        <v>6</v>
      </c>
      <c r="W124">
        <v>9</v>
      </c>
      <c r="X124">
        <v>25</v>
      </c>
      <c r="Y124">
        <v>15</v>
      </c>
      <c r="Z124">
        <v>9</v>
      </c>
      <c r="AA124">
        <v>5</v>
      </c>
      <c r="AB124">
        <v>15</v>
      </c>
      <c r="AC124">
        <v>6</v>
      </c>
      <c r="AD124">
        <v>10</v>
      </c>
      <c r="AE124">
        <v>10</v>
      </c>
      <c r="AF124">
        <v>5</v>
      </c>
      <c r="AG124">
        <v>12.5</v>
      </c>
      <c r="AH124">
        <v>2.5</v>
      </c>
      <c r="AI124">
        <v>25</v>
      </c>
      <c r="AJ124">
        <v>15</v>
      </c>
      <c r="AK124">
        <v>25</v>
      </c>
      <c r="AL124">
        <v>6</v>
      </c>
      <c r="AM124">
        <v>18</v>
      </c>
      <c r="AN124">
        <v>3</v>
      </c>
      <c r="AO124">
        <v>16</v>
      </c>
      <c r="AP124">
        <v>6</v>
      </c>
      <c r="AQ124">
        <v>4286645</v>
      </c>
    </row>
    <row r="125" spans="1:43" x14ac:dyDescent="0.25">
      <c r="A125">
        <v>123</v>
      </c>
      <c r="B125" s="1">
        <v>40852</v>
      </c>
      <c r="C125" t="s">
        <v>77</v>
      </c>
      <c r="D125" t="s">
        <v>49</v>
      </c>
      <c r="E125" t="s">
        <v>47</v>
      </c>
      <c r="F125">
        <v>1</v>
      </c>
      <c r="G125">
        <v>1</v>
      </c>
      <c r="H125">
        <v>4</v>
      </c>
      <c r="I125">
        <v>3</v>
      </c>
      <c r="J125">
        <v>1</v>
      </c>
      <c r="K125">
        <v>1</v>
      </c>
      <c r="L125">
        <v>1</v>
      </c>
      <c r="M125">
        <v>4</v>
      </c>
      <c r="N125">
        <v>5</v>
      </c>
      <c r="O125">
        <v>5</v>
      </c>
      <c r="P125">
        <v>3</v>
      </c>
      <c r="Q125">
        <v>5</v>
      </c>
      <c r="R125">
        <v>5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2</v>
      </c>
      <c r="AH125">
        <v>3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4263629</v>
      </c>
    </row>
    <row r="126" spans="1:43" x14ac:dyDescent="0.25">
      <c r="A126">
        <v>124</v>
      </c>
      <c r="B126" s="1">
        <v>38582</v>
      </c>
      <c r="C126" t="s">
        <v>46</v>
      </c>
      <c r="D126" t="s">
        <v>44</v>
      </c>
      <c r="E126" t="s">
        <v>78</v>
      </c>
      <c r="F126">
        <v>1</v>
      </c>
      <c r="G126">
        <v>3</v>
      </c>
      <c r="H126">
        <v>0</v>
      </c>
      <c r="I126">
        <v>5</v>
      </c>
      <c r="J126">
        <v>5</v>
      </c>
      <c r="K126">
        <v>5</v>
      </c>
      <c r="L126">
        <v>1</v>
      </c>
      <c r="M126">
        <v>5</v>
      </c>
      <c r="N126">
        <v>5</v>
      </c>
      <c r="O126">
        <v>5</v>
      </c>
      <c r="P126">
        <v>2</v>
      </c>
      <c r="Q126">
        <v>5</v>
      </c>
      <c r="R126">
        <v>5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2</v>
      </c>
      <c r="Z126">
        <v>2</v>
      </c>
      <c r="AA126">
        <v>1</v>
      </c>
      <c r="AB126">
        <v>2</v>
      </c>
      <c r="AC126">
        <v>0</v>
      </c>
      <c r="AD126">
        <v>0</v>
      </c>
      <c r="AE126">
        <v>0</v>
      </c>
      <c r="AF126">
        <v>0</v>
      </c>
      <c r="AG126">
        <v>2</v>
      </c>
      <c r="AH126">
        <v>3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3810007</v>
      </c>
    </row>
    <row r="127" spans="1:43" x14ac:dyDescent="0.25">
      <c r="A127">
        <v>125</v>
      </c>
      <c r="B127" s="1">
        <v>40422</v>
      </c>
      <c r="C127" t="s">
        <v>79</v>
      </c>
      <c r="D127" t="s">
        <v>49</v>
      </c>
      <c r="E127" t="s">
        <v>45</v>
      </c>
      <c r="F127">
        <v>9</v>
      </c>
      <c r="G127">
        <v>6</v>
      </c>
      <c r="H127">
        <v>6</v>
      </c>
      <c r="I127">
        <v>6</v>
      </c>
      <c r="J127">
        <v>4</v>
      </c>
      <c r="K127">
        <v>6</v>
      </c>
      <c r="L127">
        <v>10</v>
      </c>
      <c r="M127">
        <v>6</v>
      </c>
      <c r="N127">
        <v>8</v>
      </c>
      <c r="O127">
        <v>10</v>
      </c>
      <c r="P127">
        <v>10</v>
      </c>
      <c r="Q127">
        <v>8</v>
      </c>
      <c r="R127">
        <v>7.5</v>
      </c>
      <c r="S127">
        <v>9</v>
      </c>
      <c r="T127">
        <v>10</v>
      </c>
      <c r="U127">
        <v>15</v>
      </c>
      <c r="V127">
        <v>3</v>
      </c>
      <c r="W127">
        <v>12</v>
      </c>
      <c r="X127">
        <v>15</v>
      </c>
      <c r="Y127">
        <v>15</v>
      </c>
      <c r="Z127">
        <v>9</v>
      </c>
      <c r="AA127">
        <v>2</v>
      </c>
      <c r="AB127">
        <v>25</v>
      </c>
      <c r="AC127">
        <v>6</v>
      </c>
      <c r="AD127">
        <v>4</v>
      </c>
      <c r="AE127">
        <v>7.5</v>
      </c>
      <c r="AF127">
        <v>2.5</v>
      </c>
      <c r="AG127">
        <v>5</v>
      </c>
      <c r="AH127">
        <v>7.5</v>
      </c>
      <c r="AI127">
        <v>20</v>
      </c>
      <c r="AJ127">
        <v>9</v>
      </c>
      <c r="AK127">
        <v>15</v>
      </c>
      <c r="AL127">
        <v>4</v>
      </c>
      <c r="AM127">
        <v>24</v>
      </c>
      <c r="AN127">
        <v>12</v>
      </c>
      <c r="AO127">
        <v>16</v>
      </c>
      <c r="AP127">
        <v>2</v>
      </c>
      <c r="AQ127">
        <v>4780607</v>
      </c>
    </row>
    <row r="128" spans="1:43" x14ac:dyDescent="0.25">
      <c r="A128">
        <v>126</v>
      </c>
      <c r="B128" s="1">
        <v>39649</v>
      </c>
      <c r="C128" t="s">
        <v>80</v>
      </c>
      <c r="D128" t="s">
        <v>49</v>
      </c>
      <c r="E128" t="s">
        <v>45</v>
      </c>
      <c r="F128">
        <v>3</v>
      </c>
      <c r="G128">
        <v>3</v>
      </c>
      <c r="H128">
        <v>4</v>
      </c>
      <c r="I128">
        <v>4</v>
      </c>
      <c r="J128">
        <v>2</v>
      </c>
      <c r="K128">
        <v>2</v>
      </c>
      <c r="L128">
        <v>5</v>
      </c>
      <c r="M128">
        <v>4</v>
      </c>
      <c r="N128">
        <v>5</v>
      </c>
      <c r="O128">
        <v>5</v>
      </c>
      <c r="P128">
        <v>3</v>
      </c>
      <c r="Q128">
        <v>5</v>
      </c>
      <c r="R128">
        <v>5</v>
      </c>
      <c r="S128">
        <v>1</v>
      </c>
      <c r="T128">
        <v>5</v>
      </c>
      <c r="U128">
        <v>4</v>
      </c>
      <c r="V128">
        <v>2</v>
      </c>
      <c r="W128">
        <v>4</v>
      </c>
      <c r="X128">
        <v>5</v>
      </c>
      <c r="Y128">
        <v>5</v>
      </c>
      <c r="Z128">
        <v>2</v>
      </c>
      <c r="AA128">
        <v>1</v>
      </c>
      <c r="AB128">
        <v>4</v>
      </c>
      <c r="AC128">
        <v>3</v>
      </c>
      <c r="AD128">
        <v>3</v>
      </c>
      <c r="AE128">
        <v>3</v>
      </c>
      <c r="AF128">
        <v>2</v>
      </c>
      <c r="AG128">
        <v>2</v>
      </c>
      <c r="AH128">
        <v>3</v>
      </c>
      <c r="AI128">
        <v>5</v>
      </c>
      <c r="AJ128">
        <v>5</v>
      </c>
      <c r="AK128">
        <v>5</v>
      </c>
      <c r="AL128">
        <v>4</v>
      </c>
      <c r="AM128">
        <v>2</v>
      </c>
      <c r="AN128">
        <v>5</v>
      </c>
      <c r="AO128">
        <v>3</v>
      </c>
      <c r="AP128">
        <v>2</v>
      </c>
      <c r="AQ128">
        <v>4015749</v>
      </c>
    </row>
    <row r="129" spans="1:43" x14ac:dyDescent="0.25">
      <c r="A129">
        <v>127</v>
      </c>
      <c r="B129" s="1">
        <v>39332</v>
      </c>
      <c r="C129" t="s">
        <v>55</v>
      </c>
      <c r="D129" t="s">
        <v>49</v>
      </c>
      <c r="E129" t="s">
        <v>47</v>
      </c>
      <c r="F129">
        <v>3</v>
      </c>
      <c r="G129">
        <v>4</v>
      </c>
      <c r="H129">
        <v>4</v>
      </c>
      <c r="I129">
        <v>4</v>
      </c>
      <c r="J129">
        <v>2</v>
      </c>
      <c r="K129">
        <v>2</v>
      </c>
      <c r="L129">
        <v>5</v>
      </c>
      <c r="M129">
        <v>5</v>
      </c>
      <c r="N129">
        <v>5</v>
      </c>
      <c r="O129">
        <v>5</v>
      </c>
      <c r="P129">
        <v>1</v>
      </c>
      <c r="Q129">
        <v>5</v>
      </c>
      <c r="R129">
        <v>5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3</v>
      </c>
      <c r="Y129">
        <v>2</v>
      </c>
      <c r="Z129">
        <v>1</v>
      </c>
      <c r="AA129">
        <v>2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3</v>
      </c>
      <c r="AH129">
        <v>3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7592272</v>
      </c>
    </row>
    <row r="130" spans="1:43" x14ac:dyDescent="0.25">
      <c r="A130">
        <v>128</v>
      </c>
      <c r="B130" s="1">
        <v>40830</v>
      </c>
      <c r="C130" t="s">
        <v>46</v>
      </c>
      <c r="D130" t="s">
        <v>44</v>
      </c>
      <c r="E130" t="s">
        <v>47</v>
      </c>
      <c r="F130">
        <v>2</v>
      </c>
      <c r="G130">
        <v>4</v>
      </c>
      <c r="H130">
        <v>4</v>
      </c>
      <c r="I130">
        <v>4</v>
      </c>
      <c r="J130">
        <v>1</v>
      </c>
      <c r="K130">
        <v>2</v>
      </c>
      <c r="L130">
        <v>5</v>
      </c>
      <c r="M130">
        <v>5</v>
      </c>
      <c r="N130">
        <v>5</v>
      </c>
      <c r="O130">
        <v>5</v>
      </c>
      <c r="P130">
        <v>1</v>
      </c>
      <c r="Q130">
        <v>5</v>
      </c>
      <c r="R130">
        <v>5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3</v>
      </c>
      <c r="AH130">
        <v>2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2383840</v>
      </c>
    </row>
    <row r="131" spans="1:43" x14ac:dyDescent="0.25">
      <c r="A131">
        <v>129</v>
      </c>
      <c r="B131" s="1">
        <v>39121</v>
      </c>
      <c r="C131" t="s">
        <v>60</v>
      </c>
      <c r="D131" t="s">
        <v>49</v>
      </c>
      <c r="E131" t="s">
        <v>47</v>
      </c>
      <c r="F131">
        <v>4</v>
      </c>
      <c r="G131">
        <v>5</v>
      </c>
      <c r="H131">
        <v>5</v>
      </c>
      <c r="I131">
        <v>4</v>
      </c>
      <c r="J131">
        <v>2</v>
      </c>
      <c r="K131">
        <v>2</v>
      </c>
      <c r="L131">
        <v>5</v>
      </c>
      <c r="M131">
        <v>4</v>
      </c>
      <c r="N131">
        <v>5</v>
      </c>
      <c r="O131">
        <v>5</v>
      </c>
      <c r="P131">
        <v>3</v>
      </c>
      <c r="Q131">
        <v>5</v>
      </c>
      <c r="R131">
        <v>5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5</v>
      </c>
      <c r="Y131">
        <v>5</v>
      </c>
      <c r="Z131">
        <v>4</v>
      </c>
      <c r="AA131">
        <v>5</v>
      </c>
      <c r="AB131">
        <v>5</v>
      </c>
      <c r="AC131">
        <v>0</v>
      </c>
      <c r="AD131">
        <v>0</v>
      </c>
      <c r="AE131">
        <v>0</v>
      </c>
      <c r="AF131">
        <v>0</v>
      </c>
      <c r="AG131">
        <v>4</v>
      </c>
      <c r="AH131">
        <v>1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3939804</v>
      </c>
    </row>
    <row r="132" spans="1:43" x14ac:dyDescent="0.25">
      <c r="A132">
        <v>130</v>
      </c>
      <c r="B132" s="1">
        <v>40845</v>
      </c>
      <c r="C132" t="s">
        <v>81</v>
      </c>
      <c r="D132" t="s">
        <v>49</v>
      </c>
      <c r="E132" t="s">
        <v>47</v>
      </c>
      <c r="F132">
        <v>3</v>
      </c>
      <c r="G132">
        <v>4</v>
      </c>
      <c r="H132">
        <v>3</v>
      </c>
      <c r="I132">
        <v>4</v>
      </c>
      <c r="J132">
        <v>2</v>
      </c>
      <c r="K132">
        <v>1</v>
      </c>
      <c r="L132">
        <v>5</v>
      </c>
      <c r="M132">
        <v>5</v>
      </c>
      <c r="N132">
        <v>5</v>
      </c>
      <c r="O132">
        <v>5</v>
      </c>
      <c r="P132">
        <v>2</v>
      </c>
      <c r="Q132">
        <v>5</v>
      </c>
      <c r="R132">
        <v>5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3</v>
      </c>
      <c r="Y132">
        <v>1</v>
      </c>
      <c r="Z132">
        <v>1</v>
      </c>
      <c r="AA132">
        <v>1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2</v>
      </c>
      <c r="AH132">
        <v>3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3376145</v>
      </c>
    </row>
    <row r="133" spans="1:43" x14ac:dyDescent="0.25">
      <c r="A133">
        <v>131</v>
      </c>
      <c r="B133" s="1">
        <v>37566</v>
      </c>
      <c r="C133" t="s">
        <v>46</v>
      </c>
      <c r="D133" t="s">
        <v>44</v>
      </c>
      <c r="E133" t="s">
        <v>47</v>
      </c>
      <c r="F133">
        <v>3</v>
      </c>
      <c r="G133">
        <v>4</v>
      </c>
      <c r="H133">
        <v>4</v>
      </c>
      <c r="I133">
        <v>5</v>
      </c>
      <c r="J133">
        <v>3</v>
      </c>
      <c r="K133">
        <v>4</v>
      </c>
      <c r="L133">
        <v>5</v>
      </c>
      <c r="M133">
        <v>4</v>
      </c>
      <c r="N133">
        <v>4</v>
      </c>
      <c r="O133">
        <v>4</v>
      </c>
      <c r="P133">
        <v>5</v>
      </c>
      <c r="Q133">
        <v>4</v>
      </c>
      <c r="R133">
        <v>4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4</v>
      </c>
      <c r="Y133">
        <v>5</v>
      </c>
      <c r="Z133">
        <v>1</v>
      </c>
      <c r="AA133">
        <v>2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3</v>
      </c>
      <c r="AH133">
        <v>2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3199619</v>
      </c>
    </row>
    <row r="134" spans="1:43" x14ac:dyDescent="0.25">
      <c r="A134">
        <v>132</v>
      </c>
      <c r="B134" s="1">
        <v>39624</v>
      </c>
      <c r="C134" t="s">
        <v>79</v>
      </c>
      <c r="D134" t="s">
        <v>49</v>
      </c>
      <c r="E134" t="s">
        <v>47</v>
      </c>
      <c r="F134">
        <v>2</v>
      </c>
      <c r="G134">
        <v>3</v>
      </c>
      <c r="H134">
        <v>3</v>
      </c>
      <c r="I134">
        <v>5</v>
      </c>
      <c r="J134">
        <v>4</v>
      </c>
      <c r="K134">
        <v>2</v>
      </c>
      <c r="L134">
        <v>4</v>
      </c>
      <c r="M134">
        <v>4</v>
      </c>
      <c r="N134">
        <v>4</v>
      </c>
      <c r="O134">
        <v>4</v>
      </c>
      <c r="P134">
        <v>4</v>
      </c>
      <c r="Q134">
        <v>4</v>
      </c>
      <c r="R134">
        <v>4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4</v>
      </c>
      <c r="Y134">
        <v>3</v>
      </c>
      <c r="Z134">
        <v>2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2</v>
      </c>
      <c r="AH134">
        <v>3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5787594</v>
      </c>
    </row>
    <row r="135" spans="1:43" x14ac:dyDescent="0.25">
      <c r="A135">
        <v>133</v>
      </c>
      <c r="B135" s="1">
        <v>39002</v>
      </c>
      <c r="C135" t="s">
        <v>56</v>
      </c>
      <c r="D135" t="s">
        <v>44</v>
      </c>
      <c r="E135" t="s">
        <v>47</v>
      </c>
      <c r="F135">
        <v>4</v>
      </c>
      <c r="G135">
        <v>5</v>
      </c>
      <c r="H135">
        <v>4</v>
      </c>
      <c r="I135">
        <v>4</v>
      </c>
      <c r="J135">
        <v>2</v>
      </c>
      <c r="K135">
        <v>3</v>
      </c>
      <c r="L135">
        <v>5</v>
      </c>
      <c r="M135">
        <v>4</v>
      </c>
      <c r="N135">
        <v>4</v>
      </c>
      <c r="O135">
        <v>5</v>
      </c>
      <c r="P135">
        <v>5</v>
      </c>
      <c r="Q135">
        <v>4</v>
      </c>
      <c r="R135">
        <v>5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3</v>
      </c>
      <c r="Y135">
        <v>2</v>
      </c>
      <c r="Z135">
        <v>2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3</v>
      </c>
      <c r="AH135">
        <v>3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9262754</v>
      </c>
    </row>
    <row r="136" spans="1:43" x14ac:dyDescent="0.25">
      <c r="A136">
        <v>134</v>
      </c>
      <c r="B136" s="1">
        <v>38906</v>
      </c>
      <c r="C136" t="s">
        <v>59</v>
      </c>
      <c r="D136" t="s">
        <v>49</v>
      </c>
      <c r="E136" t="s">
        <v>47</v>
      </c>
      <c r="F136">
        <v>3</v>
      </c>
      <c r="G136">
        <v>4</v>
      </c>
      <c r="H136">
        <v>4</v>
      </c>
      <c r="I136">
        <v>4</v>
      </c>
      <c r="J136">
        <v>2</v>
      </c>
      <c r="K136">
        <v>3</v>
      </c>
      <c r="L136">
        <v>5</v>
      </c>
      <c r="M136">
        <v>5</v>
      </c>
      <c r="N136">
        <v>5</v>
      </c>
      <c r="O136">
        <v>5</v>
      </c>
      <c r="P136">
        <v>1</v>
      </c>
      <c r="Q136">
        <v>5</v>
      </c>
      <c r="R136">
        <v>5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</v>
      </c>
      <c r="Y136">
        <v>3</v>
      </c>
      <c r="Z136">
        <v>1</v>
      </c>
      <c r="AA136">
        <v>2</v>
      </c>
      <c r="AB136">
        <v>2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3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2544857</v>
      </c>
    </row>
    <row r="137" spans="1:43" x14ac:dyDescent="0.25">
      <c r="A137">
        <v>135</v>
      </c>
      <c r="B137" s="1">
        <v>40480</v>
      </c>
      <c r="C137" t="s">
        <v>43</v>
      </c>
      <c r="D137" t="s">
        <v>44</v>
      </c>
      <c r="E137" t="s">
        <v>47</v>
      </c>
      <c r="F137">
        <v>4</v>
      </c>
      <c r="G137">
        <v>5</v>
      </c>
      <c r="H137">
        <v>4</v>
      </c>
      <c r="I137">
        <v>5</v>
      </c>
      <c r="J137">
        <v>2</v>
      </c>
      <c r="K137">
        <v>2</v>
      </c>
      <c r="L137">
        <v>5</v>
      </c>
      <c r="M137">
        <v>5</v>
      </c>
      <c r="N137">
        <v>5</v>
      </c>
      <c r="O137">
        <v>5</v>
      </c>
      <c r="P137">
        <v>2</v>
      </c>
      <c r="Q137">
        <v>5</v>
      </c>
      <c r="R137">
        <v>5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3</v>
      </c>
      <c r="AH137">
        <v>3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7217634</v>
      </c>
    </row>
    <row r="138" spans="1:43" x14ac:dyDescent="0.25">
      <c r="A138">
        <v>136</v>
      </c>
      <c r="B138" s="1">
        <v>40057</v>
      </c>
      <c r="C138" t="s">
        <v>43</v>
      </c>
      <c r="D138" t="s">
        <v>44</v>
      </c>
      <c r="E138" t="s">
        <v>47</v>
      </c>
      <c r="F138">
        <v>4</v>
      </c>
      <c r="G138">
        <v>5</v>
      </c>
      <c r="H138">
        <v>3</v>
      </c>
      <c r="I138">
        <v>5</v>
      </c>
      <c r="J138">
        <v>2</v>
      </c>
      <c r="K138">
        <v>2</v>
      </c>
      <c r="L138">
        <v>5</v>
      </c>
      <c r="M138">
        <v>4</v>
      </c>
      <c r="N138">
        <v>4</v>
      </c>
      <c r="O138">
        <v>5</v>
      </c>
      <c r="P138">
        <v>4</v>
      </c>
      <c r="Q138">
        <v>4</v>
      </c>
      <c r="R138">
        <v>5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2</v>
      </c>
      <c r="Y138">
        <v>1</v>
      </c>
      <c r="Z138">
        <v>1</v>
      </c>
      <c r="AA138">
        <v>1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3</v>
      </c>
      <c r="AH138">
        <v>3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6363241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9"/>
  <sheetViews>
    <sheetView tabSelected="1" workbookViewId="0">
      <selection activeCell="C11" sqref="C11"/>
    </sheetView>
  </sheetViews>
  <sheetFormatPr defaultRowHeight="15" x14ac:dyDescent="0.25"/>
  <cols>
    <col min="1" max="1" width="18" customWidth="1"/>
    <col min="3" max="3" width="11.5703125" customWidth="1"/>
    <col min="4" max="4" width="11" customWidth="1"/>
    <col min="5" max="5" width="12.7109375" customWidth="1"/>
    <col min="7" max="43" width="9.28515625" bestFit="1" customWidth="1"/>
    <col min="44" max="44" width="11.85546875" customWidth="1"/>
  </cols>
  <sheetData>
    <row r="1" spans="1:44" ht="15.75" thickBot="1" x14ac:dyDescent="0.3">
      <c r="A1" s="7"/>
      <c r="B1" s="8"/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9" t="s">
        <v>87</v>
      </c>
    </row>
    <row r="2" spans="1:44" x14ac:dyDescent="0.25">
      <c r="A2" t="s">
        <v>82</v>
      </c>
      <c r="C2" s="1">
        <f>AVERAGE(train!B2:B138)</f>
        <v>39893.737226277372</v>
      </c>
      <c r="D2" s="1"/>
      <c r="E2" s="1"/>
      <c r="F2" s="1"/>
      <c r="G2" s="2">
        <f>AVERAGE(train!F2:F138)</f>
        <v>4.0145985401459852</v>
      </c>
      <c r="H2" s="2">
        <f>AVERAGE(train!G2:G138)</f>
        <v>4.4087591240875916</v>
      </c>
      <c r="I2" s="2">
        <f>AVERAGE(train!H2:H138)</f>
        <v>4.3175182481751824</v>
      </c>
      <c r="J2" s="2">
        <f>AVERAGE(train!I2:I138)</f>
        <v>4.3722627737226274</v>
      </c>
      <c r="K2" s="2">
        <f>AVERAGE(train!J2:J138)</f>
        <v>2.0072992700729926</v>
      </c>
      <c r="L2" s="2">
        <f>AVERAGE(train!K2:K138)</f>
        <v>3.3576642335766422</v>
      </c>
      <c r="M2" s="2">
        <f>AVERAGE(train!L2:L138)</f>
        <v>5.4233576642335768</v>
      </c>
      <c r="N2" s="2">
        <f>AVERAGE(train!M2:M138)</f>
        <v>5.1532846715328464</v>
      </c>
      <c r="O2" s="2">
        <f>AVERAGE(train!N2:N138)</f>
        <v>5.445255474452555</v>
      </c>
      <c r="P2" s="2">
        <f>AVERAGE(train!O2:O138)</f>
        <v>5.4890510948905114</v>
      </c>
      <c r="Q2" s="2">
        <f>AVERAGE(train!P2:P138)</f>
        <v>3.2627737226277373</v>
      </c>
      <c r="R2" s="2">
        <f>AVERAGE(train!Q2:Q138)</f>
        <v>5.2992700729927007</v>
      </c>
      <c r="S2" s="2">
        <f>AVERAGE(train!R2:R138)</f>
        <v>5.0802919708029197</v>
      </c>
      <c r="T2" s="2">
        <f>AVERAGE(train!S2:S138)</f>
        <v>1.416058394160584</v>
      </c>
      <c r="U2" s="2">
        <f>AVERAGE(train!T2:T138)</f>
        <v>1.3868613138686132</v>
      </c>
      <c r="V2" s="2">
        <f>AVERAGE(train!U2:U138)</f>
        <v>1.9416058394160585</v>
      </c>
      <c r="W2" s="2">
        <f>AVERAGE(train!V2:V138)</f>
        <v>1.0364963503649636</v>
      </c>
      <c r="X2" s="2">
        <f>AVERAGE(train!W2:W138)</f>
        <v>1.9416058394160585</v>
      </c>
      <c r="Y2" s="2">
        <f>AVERAGE(train!X2:X138)</f>
        <v>4.9051094890510951</v>
      </c>
      <c r="Z2" s="2">
        <f>AVERAGE(train!Y2:Y138)</f>
        <v>4.5474452554744529</v>
      </c>
      <c r="AA2" s="2">
        <f>AVERAGE(train!Z2:Z138)</f>
        <v>2.2700729927007299</v>
      </c>
      <c r="AB2" s="2">
        <f>AVERAGE(train!AA2:AA138)</f>
        <v>2.2262773722627736</v>
      </c>
      <c r="AC2" s="2">
        <f>AVERAGE(train!AB2:AB138)</f>
        <v>3.4233576642335768</v>
      </c>
      <c r="AD2" s="2">
        <f>AVERAGE(train!AC2:AC138)</f>
        <v>1.3722627737226278</v>
      </c>
      <c r="AE2" s="2">
        <f>AVERAGE(train!AD2:AD138)</f>
        <v>1.2116788321167884</v>
      </c>
      <c r="AF2" s="2">
        <f>AVERAGE(train!AE2:AE138)</f>
        <v>1.4708029197080292</v>
      </c>
      <c r="AG2" s="2">
        <f>AVERAGE(train!AF2:AF138)</f>
        <v>1.1459854014598541</v>
      </c>
      <c r="AH2" s="2">
        <f>AVERAGE(train!AG2:AG138)</f>
        <v>3.2226277372262775</v>
      </c>
      <c r="AI2" s="2">
        <f>AVERAGE(train!AH2:AH138)</f>
        <v>3.1350364963503647</v>
      </c>
      <c r="AJ2" s="2">
        <f>AVERAGE(train!AI2:AI138)</f>
        <v>2.7299270072992701</v>
      </c>
      <c r="AK2" s="2">
        <f>AVERAGE(train!AJ2:AJ138)</f>
        <v>1.9416058394160585</v>
      </c>
      <c r="AL2" s="2">
        <f>AVERAGE(train!AK2:AK138)</f>
        <v>2.5255474452554743</v>
      </c>
      <c r="AM2" s="2">
        <f>AVERAGE(train!AL2:AL138)</f>
        <v>1.1386861313868613</v>
      </c>
      <c r="AN2" s="2">
        <f>AVERAGE(train!AM2:AM138)</f>
        <v>2.4890510948905109</v>
      </c>
      <c r="AO2" s="2">
        <f>AVERAGE(train!AN2:AN138)</f>
        <v>2.0291970802919708</v>
      </c>
      <c r="AP2" s="2">
        <f>AVERAGE(train!AO2:AO138)</f>
        <v>2.2116788321167884</v>
      </c>
      <c r="AQ2" s="2">
        <f>AVERAGE(train!AP2:AP138)</f>
        <v>1.1167883211678833</v>
      </c>
      <c r="AR2" s="2">
        <f>AVERAGE(train!AQ2:AQ138)</f>
        <v>4453532.6131386859</v>
      </c>
    </row>
    <row r="3" spans="1:44" x14ac:dyDescent="0.25">
      <c r="A3" t="s">
        <v>83</v>
      </c>
      <c r="C3">
        <f>_xlfn.STDEV.S(train!B2:B138)</f>
        <v>1471.2575067031892</v>
      </c>
      <c r="G3" s="2">
        <f>_xlfn.STDEV.S(train!F2:F138)</f>
        <v>2.9103906182641888</v>
      </c>
      <c r="H3" s="2">
        <f>_xlfn.STDEV.S(train!G2:G138)</f>
        <v>1.5149002322301597</v>
      </c>
      <c r="I3" s="2">
        <f>_xlfn.STDEV.S(train!H2:H138)</f>
        <v>1.0323372831631499</v>
      </c>
      <c r="J3" s="2">
        <f>_xlfn.STDEV.S(train!I2:I138)</f>
        <v>1.0164622853313707</v>
      </c>
      <c r="K3" s="2">
        <f>_xlfn.STDEV.S(train!J2:J138)</f>
        <v>1.2096204458482709</v>
      </c>
      <c r="L3" s="2">
        <f>_xlfn.STDEV.S(train!K2:K138)</f>
        <v>2.1342350409365314</v>
      </c>
      <c r="M3" s="2">
        <f>_xlfn.STDEV.S(train!L2:L138)</f>
        <v>2.2968092565212208</v>
      </c>
      <c r="N3" s="2">
        <f>_xlfn.STDEV.S(train!M2:M138)</f>
        <v>1.858567249210219</v>
      </c>
      <c r="O3" s="2">
        <f>_xlfn.STDEV.S(train!N2:N138)</f>
        <v>1.8347932566223959</v>
      </c>
      <c r="P3" s="2">
        <f>_xlfn.STDEV.S(train!O2:O138)</f>
        <v>1.8475611441015003</v>
      </c>
      <c r="Q3" s="2">
        <f>_xlfn.STDEV.S(train!P2:P138)</f>
        <v>1.9107669887212244</v>
      </c>
      <c r="R3" s="2">
        <f>_xlfn.STDEV.S(train!Q2:Q138)</f>
        <v>1.941667580380517</v>
      </c>
      <c r="S3" s="2">
        <f>_xlfn.STDEV.S(train!R2:R138)</f>
        <v>1.0365269651197464</v>
      </c>
      <c r="T3" s="2">
        <f>_xlfn.STDEV.S(train!S2:S138)</f>
        <v>2.7295828591197488</v>
      </c>
      <c r="U3" s="2">
        <f>_xlfn.STDEV.S(train!T2:T138)</f>
        <v>2.398676642450269</v>
      </c>
      <c r="V3" s="2">
        <f>_xlfn.STDEV.S(train!U2:U138)</f>
        <v>3.5058069964611911</v>
      </c>
      <c r="W3" s="2">
        <f>_xlfn.STDEV.S(train!V2:V138)</f>
        <v>2.030679251485338</v>
      </c>
      <c r="X3" s="2">
        <f>_xlfn.STDEV.S(train!W2:W138)</f>
        <v>3.3005490259814092</v>
      </c>
      <c r="Y3" s="2">
        <f>_xlfn.STDEV.S(train!X2:X138)</f>
        <v>5.6044667213367463</v>
      </c>
      <c r="Z3" s="2">
        <f>_xlfn.STDEV.S(train!Y2:Y138)</f>
        <v>3.7080413470149138</v>
      </c>
      <c r="AA3" s="2">
        <f>_xlfn.STDEV.S(train!Z2:Z138)</f>
        <v>2.0526297681805952</v>
      </c>
      <c r="AB3" s="2">
        <f>_xlfn.STDEV.S(train!AA2:AA138)</f>
        <v>1.2306902697860194</v>
      </c>
      <c r="AC3" s="2">
        <f>_xlfn.STDEV.S(train!AB2:AB138)</f>
        <v>4.5596094836284502</v>
      </c>
      <c r="AD3" s="2">
        <f>_xlfn.STDEV.S(train!AC2:AC138)</f>
        <v>2.3041117315830673</v>
      </c>
      <c r="AE3" s="2">
        <f>_xlfn.STDEV.S(train!AD2:AD138)</f>
        <v>2.1331785760383997</v>
      </c>
      <c r="AF3" s="2">
        <f>_xlfn.STDEV.S(train!AE2:AE138)</f>
        <v>2.6120242483769287</v>
      </c>
      <c r="AG3" s="2">
        <f>_xlfn.STDEV.S(train!AF2:AF138)</f>
        <v>2.0670387528219369</v>
      </c>
      <c r="AH3" s="2">
        <f>_xlfn.STDEV.S(train!AG2:AG138)</f>
        <v>2.3088064366403795</v>
      </c>
      <c r="AI3" s="2">
        <f>_xlfn.STDEV.S(train!AH2:AH138)</f>
        <v>1.6808869875261376</v>
      </c>
      <c r="AJ3" s="2">
        <f>_xlfn.STDEV.S(train!AI2:AI138)</f>
        <v>5.5366474906579848</v>
      </c>
      <c r="AK3" s="2">
        <f>_xlfn.STDEV.S(train!AJ2:AJ138)</f>
        <v>3.5120934417374294</v>
      </c>
      <c r="AL3" s="2">
        <f>_xlfn.STDEV.S(train!AK2:AK138)</f>
        <v>5.2301168190344569</v>
      </c>
      <c r="AM3" s="2">
        <f>_xlfn.STDEV.S(train!AL2:AL138)</f>
        <v>1.6985395186307455</v>
      </c>
      <c r="AN3" s="2">
        <f>_xlfn.STDEV.S(train!AM2:AM138)</f>
        <v>5.1650932289307798</v>
      </c>
      <c r="AO3" s="2">
        <f>_xlfn.STDEV.S(train!AN2:AN138)</f>
        <v>3.4362719321608002</v>
      </c>
      <c r="AP3" s="2">
        <f>_xlfn.STDEV.S(train!AO2:AO138)</f>
        <v>4.168210677141202</v>
      </c>
      <c r="AQ3" s="2">
        <f>_xlfn.STDEV.S(train!AP2:AP138)</f>
        <v>1.7907675540962256</v>
      </c>
      <c r="AR3" s="2">
        <f>_xlfn.STDEV.S(train!AQ2:AQ138)</f>
        <v>2576071.5957081886</v>
      </c>
    </row>
    <row r="5" spans="1:44" x14ac:dyDescent="0.25">
      <c r="A5" t="s">
        <v>84</v>
      </c>
      <c r="B5" t="s">
        <v>85</v>
      </c>
      <c r="C5" s="1">
        <f>MIN(train!B2:B138)</f>
        <v>35193</v>
      </c>
      <c r="G5">
        <f>MIN(train!F2:F138)</f>
        <v>1</v>
      </c>
      <c r="H5">
        <f>MIN(train!G2:G138)</f>
        <v>1</v>
      </c>
      <c r="I5">
        <f>MIN(train!H2:H138)</f>
        <v>0</v>
      </c>
      <c r="J5">
        <f>MIN(train!I2:I138)</f>
        <v>3</v>
      </c>
      <c r="K5">
        <f>MIN(train!J2:J138)</f>
        <v>1</v>
      </c>
      <c r="L5">
        <f>MIN(train!K2:K138)</f>
        <v>1</v>
      </c>
      <c r="M5">
        <f>MIN(train!L2:L138)</f>
        <v>1</v>
      </c>
      <c r="N5">
        <f>MIN(train!M2:M138)</f>
        <v>1</v>
      </c>
      <c r="O5">
        <f>MIN(train!N2:N138)</f>
        <v>4</v>
      </c>
      <c r="P5">
        <f>MIN(train!O2:O138)</f>
        <v>4</v>
      </c>
      <c r="Q5">
        <f>MIN(train!P2:P138)</f>
        <v>1</v>
      </c>
      <c r="R5">
        <f>MIN(train!Q2:Q138)</f>
        <v>2</v>
      </c>
      <c r="S5">
        <f>MIN(train!R2:R138)</f>
        <v>3</v>
      </c>
      <c r="T5">
        <f>MIN(train!S2:S138)</f>
        <v>0</v>
      </c>
      <c r="U5">
        <f>MIN(train!T2:T138)</f>
        <v>0</v>
      </c>
      <c r="V5">
        <f>MIN(train!U2:U138)</f>
        <v>0</v>
      </c>
      <c r="W5">
        <f>MIN(train!V2:V138)</f>
        <v>0</v>
      </c>
      <c r="X5">
        <f>MIN(train!W2:W138)</f>
        <v>0</v>
      </c>
      <c r="Y5">
        <f>MIN(train!X2:X138)</f>
        <v>1</v>
      </c>
      <c r="Z5">
        <f>MIN(train!Y2:Y138)</f>
        <v>1</v>
      </c>
      <c r="AA5">
        <f>MIN(train!Z2:Z138)</f>
        <v>1</v>
      </c>
      <c r="AB5">
        <f>MIN(train!AA2:AA138)</f>
        <v>1</v>
      </c>
      <c r="AC5">
        <f>MIN(train!AB2:AB138)</f>
        <v>1</v>
      </c>
      <c r="AD5">
        <f>MIN(train!AC2:AC138)</f>
        <v>0</v>
      </c>
      <c r="AE5">
        <f>MIN(train!AD2:AD138)</f>
        <v>0</v>
      </c>
      <c r="AF5">
        <f>MIN(train!AE2:AE138)</f>
        <v>0</v>
      </c>
      <c r="AG5">
        <f>MIN(train!AF2:AF138)</f>
        <v>0</v>
      </c>
      <c r="AH5">
        <f>MIN(train!AG2:AG138)</f>
        <v>1</v>
      </c>
      <c r="AI5">
        <f>MIN(train!AH2:AH138)</f>
        <v>0</v>
      </c>
      <c r="AJ5">
        <f>MIN(train!AI2:AI138)</f>
        <v>0</v>
      </c>
      <c r="AK5">
        <f>MIN(train!AJ2:AJ138)</f>
        <v>0</v>
      </c>
      <c r="AL5">
        <f>MIN(train!AK2:AK138)</f>
        <v>0</v>
      </c>
      <c r="AM5">
        <f>MIN(train!AL2:AL138)</f>
        <v>0</v>
      </c>
      <c r="AN5">
        <f>MIN(train!AM2:AM138)</f>
        <v>0</v>
      </c>
      <c r="AO5">
        <f>MIN(train!AN2:AN138)</f>
        <v>0</v>
      </c>
      <c r="AP5">
        <f>MIN(train!AO2:AO138)</f>
        <v>0</v>
      </c>
      <c r="AQ5">
        <f>MIN(train!AP2:AP138)</f>
        <v>0</v>
      </c>
      <c r="AR5">
        <f>MIN(train!AQ2:AQ138)</f>
        <v>1149870</v>
      </c>
    </row>
    <row r="6" spans="1:44" x14ac:dyDescent="0.25">
      <c r="B6">
        <v>1</v>
      </c>
      <c r="G6">
        <f>_xlfn.QUARTILE.INC(train!F2:F138,Sheet1!$B$6)</f>
        <v>2</v>
      </c>
      <c r="H6">
        <f>_xlfn.QUARTILE.INC(train!G2:G138,Sheet1!$B$6)</f>
        <v>4</v>
      </c>
      <c r="I6">
        <f>_xlfn.QUARTILE.INC(train!H2:H138,Sheet1!$B$6)</f>
        <v>4</v>
      </c>
      <c r="J6">
        <f>_xlfn.QUARTILE.INC(train!I2:I138,Sheet1!$B$6)</f>
        <v>4</v>
      </c>
      <c r="K6">
        <f>_xlfn.QUARTILE.INC(train!J2:J138,Sheet1!$B$6)</f>
        <v>1</v>
      </c>
      <c r="L6">
        <f>_xlfn.QUARTILE.INC(train!K2:K138,Sheet1!$B$6)</f>
        <v>2</v>
      </c>
      <c r="M6">
        <f>_xlfn.QUARTILE.INC(train!L2:L138,Sheet1!$B$6)</f>
        <v>5</v>
      </c>
      <c r="N6">
        <f>_xlfn.QUARTILE.INC(train!M2:M138,Sheet1!$B$6)</f>
        <v>4</v>
      </c>
      <c r="O6">
        <f>_xlfn.QUARTILE.INC(train!N2:N138,Sheet1!$B$6)</f>
        <v>4</v>
      </c>
      <c r="P6">
        <f>_xlfn.QUARTILE.INC(train!O2:O138,Sheet1!$B$6)</f>
        <v>5</v>
      </c>
      <c r="Q6">
        <f>_xlfn.QUARTILE.INC(train!P2:P138,Sheet1!$B$6)</f>
        <v>2</v>
      </c>
      <c r="R6">
        <f>_xlfn.QUARTILE.INC(train!Q2:Q138,Sheet1!$B$6)</f>
        <v>4</v>
      </c>
      <c r="S6">
        <f>_xlfn.QUARTILE.INC(train!R2:R138,Sheet1!$B$6)</f>
        <v>5</v>
      </c>
      <c r="T6">
        <f>_xlfn.QUARTILE.INC(train!S2:S138,Sheet1!$B$6)</f>
        <v>0</v>
      </c>
      <c r="U6">
        <f>_xlfn.QUARTILE.INC(train!T2:T138,Sheet1!$B$6)</f>
        <v>0</v>
      </c>
      <c r="V6">
        <f>_xlfn.QUARTILE.INC(train!U2:U138,Sheet1!$B$6)</f>
        <v>0</v>
      </c>
      <c r="W6">
        <f>_xlfn.QUARTILE.INC(train!V2:V138,Sheet1!$B$6)</f>
        <v>0</v>
      </c>
      <c r="X6">
        <f>_xlfn.QUARTILE.INC(train!W2:W138,Sheet1!$B$6)</f>
        <v>0</v>
      </c>
      <c r="Y6">
        <f>_xlfn.QUARTILE.INC(train!X2:X138,Sheet1!$B$6)</f>
        <v>2</v>
      </c>
      <c r="Z6">
        <f>_xlfn.QUARTILE.INC(train!Y2:Y138,Sheet1!$B$6)</f>
        <v>2</v>
      </c>
      <c r="AA6">
        <f>_xlfn.QUARTILE.INC(train!Z2:Z138,Sheet1!$B$6)</f>
        <v>1</v>
      </c>
      <c r="AB6">
        <f>_xlfn.QUARTILE.INC(train!AA2:AA138,Sheet1!$B$6)</f>
        <v>1</v>
      </c>
      <c r="AC6">
        <f>_xlfn.QUARTILE.INC(train!AB2:AB138,Sheet1!$B$6)</f>
        <v>1</v>
      </c>
      <c r="AD6">
        <f>_xlfn.QUARTILE.INC(train!AC2:AC138,Sheet1!$B$6)</f>
        <v>0</v>
      </c>
      <c r="AE6">
        <f>_xlfn.QUARTILE.INC(train!AD2:AD138,Sheet1!$B$6)</f>
        <v>0</v>
      </c>
      <c r="AF6">
        <f>_xlfn.QUARTILE.INC(train!AE2:AE138,Sheet1!$B$6)</f>
        <v>0</v>
      </c>
      <c r="AG6">
        <f>_xlfn.QUARTILE.INC(train!AF2:AF138,Sheet1!$B$6)</f>
        <v>0</v>
      </c>
      <c r="AH6">
        <f>_xlfn.QUARTILE.INC(train!AG2:AG138,Sheet1!$B$6)</f>
        <v>2</v>
      </c>
      <c r="AI6">
        <f>_xlfn.QUARTILE.INC(train!AH2:AH138,Sheet1!$B$6)</f>
        <v>2.5</v>
      </c>
      <c r="AJ6">
        <f>_xlfn.QUARTILE.INC(train!AI2:AI138,Sheet1!$B$6)</f>
        <v>0</v>
      </c>
      <c r="AK6">
        <f>_xlfn.QUARTILE.INC(train!AJ2:AJ138,Sheet1!$B$6)</f>
        <v>0</v>
      </c>
      <c r="AL6">
        <f>_xlfn.QUARTILE.INC(train!AK2:AK138,Sheet1!$B$6)</f>
        <v>0</v>
      </c>
      <c r="AM6">
        <f>_xlfn.QUARTILE.INC(train!AL2:AL138,Sheet1!$B$6)</f>
        <v>0</v>
      </c>
      <c r="AN6">
        <f>_xlfn.QUARTILE.INC(train!AM2:AM138,Sheet1!$B$6)</f>
        <v>0</v>
      </c>
      <c r="AO6">
        <f>_xlfn.QUARTILE.INC(train!AN2:AN138,Sheet1!$B$6)</f>
        <v>0</v>
      </c>
      <c r="AP6">
        <f>_xlfn.QUARTILE.INC(train!AO2:AO138,Sheet1!$B$6)</f>
        <v>0</v>
      </c>
      <c r="AQ6">
        <f>_xlfn.QUARTILE.INC(train!AP2:AP138,Sheet1!$B$6)</f>
        <v>0</v>
      </c>
      <c r="AR6">
        <f>_xlfn.QUARTILE.INC(train!AQ2:AQ138,Sheet1!$B$6)</f>
        <v>2999068</v>
      </c>
    </row>
    <row r="7" spans="1:44" x14ac:dyDescent="0.25">
      <c r="B7">
        <v>2</v>
      </c>
      <c r="G7">
        <f>_xlfn.QUARTILE.INC(train!F3:F139,Sheet1!$B$7)</f>
        <v>3</v>
      </c>
      <c r="H7">
        <f>_xlfn.QUARTILE.INC(train!G3:G139,Sheet1!$B$7)</f>
        <v>4.75</v>
      </c>
      <c r="I7">
        <f>_xlfn.QUARTILE.INC(train!H3:H139,Sheet1!$B$7)</f>
        <v>4</v>
      </c>
      <c r="J7">
        <f>_xlfn.QUARTILE.INC(train!I3:I139,Sheet1!$B$7)</f>
        <v>4</v>
      </c>
      <c r="K7">
        <f>_xlfn.QUARTILE.INC(train!J3:J139,Sheet1!$B$7)</f>
        <v>2</v>
      </c>
      <c r="L7">
        <f>_xlfn.QUARTILE.INC(train!K3:K139,Sheet1!$B$7)</f>
        <v>3</v>
      </c>
      <c r="M7">
        <f>_xlfn.QUARTILE.INC(train!L3:L139,Sheet1!$B$7)</f>
        <v>5</v>
      </c>
      <c r="N7">
        <f>_xlfn.QUARTILE.INC(train!M3:M139,Sheet1!$B$7)</f>
        <v>5</v>
      </c>
      <c r="O7">
        <f>_xlfn.QUARTILE.INC(train!N3:N139,Sheet1!$B$7)</f>
        <v>5</v>
      </c>
      <c r="P7">
        <f>_xlfn.QUARTILE.INC(train!O3:O139,Sheet1!$B$7)</f>
        <v>5</v>
      </c>
      <c r="Q7">
        <f>_xlfn.QUARTILE.INC(train!P3:P139,Sheet1!$B$7)</f>
        <v>3</v>
      </c>
      <c r="R7">
        <f>_xlfn.QUARTILE.INC(train!Q3:Q139,Sheet1!$B$7)</f>
        <v>5</v>
      </c>
      <c r="S7">
        <f>_xlfn.QUARTILE.INC(train!R3:R139,Sheet1!$B$7)</f>
        <v>5</v>
      </c>
      <c r="T7">
        <f>_xlfn.QUARTILE.INC(train!S3:S139,Sheet1!$B$7)</f>
        <v>0</v>
      </c>
      <c r="U7">
        <f>_xlfn.QUARTILE.INC(train!T3:T139,Sheet1!$B$7)</f>
        <v>0</v>
      </c>
      <c r="V7">
        <f>_xlfn.QUARTILE.INC(train!U3:U139,Sheet1!$B$7)</f>
        <v>0</v>
      </c>
      <c r="W7">
        <f>_xlfn.QUARTILE.INC(train!V3:V139,Sheet1!$B$7)</f>
        <v>0</v>
      </c>
      <c r="X7">
        <f>_xlfn.QUARTILE.INC(train!W3:W139,Sheet1!$B$7)</f>
        <v>0</v>
      </c>
      <c r="Y7">
        <f>_xlfn.QUARTILE.INC(train!X3:X139,Sheet1!$B$7)</f>
        <v>3</v>
      </c>
      <c r="Z7">
        <f>_xlfn.QUARTILE.INC(train!Y3:Y139,Sheet1!$B$7)</f>
        <v>4</v>
      </c>
      <c r="AA7">
        <f>_xlfn.QUARTILE.INC(train!Z3:Z139,Sheet1!$B$7)</f>
        <v>1</v>
      </c>
      <c r="AB7">
        <f>_xlfn.QUARTILE.INC(train!AA3:AA139,Sheet1!$B$7)</f>
        <v>2</v>
      </c>
      <c r="AC7">
        <f>_xlfn.QUARTILE.INC(train!AB3:AB139,Sheet1!$B$7)</f>
        <v>2</v>
      </c>
      <c r="AD7">
        <f>_xlfn.QUARTILE.INC(train!AC3:AC139,Sheet1!$B$7)</f>
        <v>0</v>
      </c>
      <c r="AE7">
        <f>_xlfn.QUARTILE.INC(train!AD3:AD139,Sheet1!$B$7)</f>
        <v>0</v>
      </c>
      <c r="AF7">
        <f>_xlfn.QUARTILE.INC(train!AE3:AE139,Sheet1!$B$7)</f>
        <v>0</v>
      </c>
      <c r="AG7">
        <f>_xlfn.QUARTILE.INC(train!AF3:AF139,Sheet1!$B$7)</f>
        <v>0</v>
      </c>
      <c r="AH7">
        <f>_xlfn.QUARTILE.INC(train!AG3:AG139,Sheet1!$B$7)</f>
        <v>2.5</v>
      </c>
      <c r="AI7">
        <f>_xlfn.QUARTILE.INC(train!AH3:AH139,Sheet1!$B$7)</f>
        <v>3</v>
      </c>
      <c r="AJ7">
        <f>_xlfn.QUARTILE.INC(train!AI3:AI139,Sheet1!$B$7)</f>
        <v>0</v>
      </c>
      <c r="AK7">
        <f>_xlfn.QUARTILE.INC(train!AJ3:AJ139,Sheet1!$B$7)</f>
        <v>0</v>
      </c>
      <c r="AL7">
        <f>_xlfn.QUARTILE.INC(train!AK3:AK139,Sheet1!$B$7)</f>
        <v>0</v>
      </c>
      <c r="AM7">
        <f>_xlfn.QUARTILE.INC(train!AL3:AL139,Sheet1!$B$7)</f>
        <v>0</v>
      </c>
      <c r="AN7">
        <f>_xlfn.QUARTILE.INC(train!AM3:AM139,Sheet1!$B$7)</f>
        <v>0</v>
      </c>
      <c r="AO7">
        <f>_xlfn.QUARTILE.INC(train!AN3:AN139,Sheet1!$B$7)</f>
        <v>0</v>
      </c>
      <c r="AP7">
        <f>_xlfn.QUARTILE.INC(train!AO3:AO139,Sheet1!$B$7)</f>
        <v>0</v>
      </c>
      <c r="AQ7">
        <f>_xlfn.QUARTILE.INC(train!AP3:AP139,Sheet1!$B$7)</f>
        <v>0</v>
      </c>
      <c r="AR7">
        <f>_xlfn.QUARTILE.INC(train!AQ3:AQ139,Sheet1!$B$7)</f>
        <v>3921844</v>
      </c>
    </row>
    <row r="8" spans="1:44" x14ac:dyDescent="0.25">
      <c r="B8">
        <v>3</v>
      </c>
      <c r="G8">
        <f>_xlfn.QUARTILE.INC(train!F4:F140,Sheet1!$B$8)</f>
        <v>4</v>
      </c>
      <c r="H8">
        <f>_xlfn.QUARTILE.INC(train!G4:G140,Sheet1!$B$8)</f>
        <v>5</v>
      </c>
      <c r="I8">
        <f>_xlfn.QUARTILE.INC(train!H4:H140,Sheet1!$B$8)</f>
        <v>5</v>
      </c>
      <c r="J8">
        <f>_xlfn.QUARTILE.INC(train!I4:I140,Sheet1!$B$8)</f>
        <v>5</v>
      </c>
      <c r="K8">
        <f>_xlfn.QUARTILE.INC(train!J4:J140,Sheet1!$B$8)</f>
        <v>2</v>
      </c>
      <c r="L8">
        <f>_xlfn.QUARTILE.INC(train!K4:K140,Sheet1!$B$8)</f>
        <v>4</v>
      </c>
      <c r="M8">
        <f>_xlfn.QUARTILE.INC(train!L4:L140,Sheet1!$B$8)</f>
        <v>5</v>
      </c>
      <c r="N8">
        <f>_xlfn.QUARTILE.INC(train!M4:M140,Sheet1!$B$8)</f>
        <v>5</v>
      </c>
      <c r="O8">
        <f>_xlfn.QUARTILE.INC(train!N4:N140,Sheet1!$B$8)</f>
        <v>5</v>
      </c>
      <c r="P8">
        <f>_xlfn.QUARTILE.INC(train!O4:O140,Sheet1!$B$8)</f>
        <v>5</v>
      </c>
      <c r="Q8">
        <f>_xlfn.QUARTILE.INC(train!P4:P140,Sheet1!$B$8)</f>
        <v>4</v>
      </c>
      <c r="R8">
        <f>_xlfn.QUARTILE.INC(train!Q4:Q140,Sheet1!$B$8)</f>
        <v>5</v>
      </c>
      <c r="S8">
        <f>_xlfn.QUARTILE.INC(train!R4:R140,Sheet1!$B$8)</f>
        <v>5</v>
      </c>
      <c r="T8">
        <f>_xlfn.QUARTILE.INC(train!S4:S140,Sheet1!$B$8)</f>
        <v>2</v>
      </c>
      <c r="U8">
        <f>_xlfn.QUARTILE.INC(train!T4:T140,Sheet1!$B$8)</f>
        <v>2</v>
      </c>
      <c r="V8">
        <f>_xlfn.QUARTILE.INC(train!U4:U140,Sheet1!$B$8)</f>
        <v>3</v>
      </c>
      <c r="W8">
        <f>_xlfn.QUARTILE.INC(train!V4:V140,Sheet1!$B$8)</f>
        <v>1</v>
      </c>
      <c r="X8">
        <f>_xlfn.QUARTILE.INC(train!W4:W140,Sheet1!$B$8)</f>
        <v>4</v>
      </c>
      <c r="Y8">
        <f>_xlfn.QUARTILE.INC(train!X4:X140,Sheet1!$B$8)</f>
        <v>5</v>
      </c>
      <c r="Z8">
        <f>_xlfn.QUARTILE.INC(train!Y4:Y140,Sheet1!$B$8)</f>
        <v>5</v>
      </c>
      <c r="AA8">
        <f>_xlfn.QUARTILE.INC(train!Z4:Z140,Sheet1!$B$8)</f>
        <v>3</v>
      </c>
      <c r="AB8">
        <f>_xlfn.QUARTILE.INC(train!AA4:AA140,Sheet1!$B$8)</f>
        <v>3</v>
      </c>
      <c r="AC8">
        <f>_xlfn.QUARTILE.INC(train!AB4:AB140,Sheet1!$B$8)</f>
        <v>5</v>
      </c>
      <c r="AD8">
        <f>_xlfn.QUARTILE.INC(train!AC4:AC140,Sheet1!$B$8)</f>
        <v>2</v>
      </c>
      <c r="AE8">
        <f>_xlfn.QUARTILE.INC(train!AD4:AD140,Sheet1!$B$8)</f>
        <v>2</v>
      </c>
      <c r="AF8">
        <f>_xlfn.QUARTILE.INC(train!AE4:AE140,Sheet1!$B$8)</f>
        <v>2.5</v>
      </c>
      <c r="AG8">
        <f>_xlfn.QUARTILE.INC(train!AF4:AF140,Sheet1!$B$8)</f>
        <v>2</v>
      </c>
      <c r="AH8">
        <f>_xlfn.QUARTILE.INC(train!AG4:AG140,Sheet1!$B$8)</f>
        <v>4</v>
      </c>
      <c r="AI8">
        <f>_xlfn.QUARTILE.INC(train!AH4:AH140,Sheet1!$B$8)</f>
        <v>3</v>
      </c>
      <c r="AJ8">
        <f>_xlfn.QUARTILE.INC(train!AI4:AI140,Sheet1!$B$8)</f>
        <v>4</v>
      </c>
      <c r="AK8">
        <f>_xlfn.QUARTILE.INC(train!AJ4:AJ140,Sheet1!$B$8)</f>
        <v>3</v>
      </c>
      <c r="AL8">
        <f>_xlfn.QUARTILE.INC(train!AK4:AK140,Sheet1!$B$8)</f>
        <v>3</v>
      </c>
      <c r="AM8">
        <f>_xlfn.QUARTILE.INC(train!AL4:AL140,Sheet1!$B$8)</f>
        <v>2</v>
      </c>
      <c r="AN8">
        <f>_xlfn.QUARTILE.INC(train!AM4:AM140,Sheet1!$B$8)</f>
        <v>3</v>
      </c>
      <c r="AO8">
        <f>_xlfn.QUARTILE.INC(train!AN4:AN140,Sheet1!$B$8)</f>
        <v>4</v>
      </c>
      <c r="AP8">
        <f>_xlfn.QUARTILE.INC(train!AO4:AO140,Sheet1!$B$8)</f>
        <v>3</v>
      </c>
      <c r="AQ8">
        <f>_xlfn.QUARTILE.INC(train!AP4:AP140,Sheet1!$B$8)</f>
        <v>2</v>
      </c>
      <c r="AR8">
        <f>_xlfn.QUARTILE.INC(train!AQ4:AQ140,Sheet1!$B$8)</f>
        <v>5089344.5</v>
      </c>
    </row>
    <row r="9" spans="1:44" x14ac:dyDescent="0.25">
      <c r="B9">
        <v>4</v>
      </c>
      <c r="G9">
        <f>_xlfn.QUARTILE.INC(train!F5:F141,Sheet1!$B$9)</f>
        <v>12</v>
      </c>
      <c r="H9">
        <f>_xlfn.QUARTILE.INC(train!G5:G141,Sheet1!$B$9)</f>
        <v>7.5</v>
      </c>
      <c r="I9">
        <f>_xlfn.QUARTILE.INC(train!H5:H141,Sheet1!$B$9)</f>
        <v>7.5</v>
      </c>
      <c r="J9">
        <f>_xlfn.QUARTILE.INC(train!I5:I141,Sheet1!$B$9)</f>
        <v>7.5</v>
      </c>
      <c r="K9">
        <f>_xlfn.QUARTILE.INC(train!J5:J141,Sheet1!$B$9)</f>
        <v>8</v>
      </c>
      <c r="L9">
        <f>_xlfn.QUARTILE.INC(train!K5:K141,Sheet1!$B$9)</f>
        <v>10</v>
      </c>
      <c r="M9">
        <f>_xlfn.QUARTILE.INC(train!L5:L141,Sheet1!$B$9)</f>
        <v>10</v>
      </c>
      <c r="N9">
        <f>_xlfn.QUARTILE.INC(train!M5:M141,Sheet1!$B$9)</f>
        <v>10</v>
      </c>
      <c r="O9">
        <f>_xlfn.QUARTILE.INC(train!N5:N141,Sheet1!$B$9)</f>
        <v>10</v>
      </c>
      <c r="P9">
        <f>_xlfn.QUARTILE.INC(train!O5:O141,Sheet1!$B$9)</f>
        <v>10</v>
      </c>
      <c r="Q9">
        <f>_xlfn.QUARTILE.INC(train!P5:P141,Sheet1!$B$9)</f>
        <v>10</v>
      </c>
      <c r="R9">
        <f>_xlfn.QUARTILE.INC(train!Q5:Q141,Sheet1!$B$9)</f>
        <v>10</v>
      </c>
      <c r="S9">
        <f>_xlfn.QUARTILE.INC(train!R5:R141,Sheet1!$B$9)</f>
        <v>7.5</v>
      </c>
      <c r="T9">
        <f>_xlfn.QUARTILE.INC(train!S5:S141,Sheet1!$B$9)</f>
        <v>15</v>
      </c>
      <c r="U9">
        <f>_xlfn.QUARTILE.INC(train!T5:T141,Sheet1!$B$9)</f>
        <v>10</v>
      </c>
      <c r="V9">
        <f>_xlfn.QUARTILE.INC(train!U5:U141,Sheet1!$B$9)</f>
        <v>15</v>
      </c>
      <c r="W9">
        <f>_xlfn.QUARTILE.INC(train!V5:V141,Sheet1!$B$9)</f>
        <v>15</v>
      </c>
      <c r="X9">
        <f>_xlfn.QUARTILE.INC(train!W5:W141,Sheet1!$B$9)</f>
        <v>12</v>
      </c>
      <c r="Y9">
        <f>_xlfn.QUARTILE.INC(train!X5:X141,Sheet1!$B$9)</f>
        <v>25</v>
      </c>
      <c r="Z9">
        <f>_xlfn.QUARTILE.INC(train!Y5:Y141,Sheet1!$B$9)</f>
        <v>15</v>
      </c>
      <c r="AA9">
        <f>_xlfn.QUARTILE.INC(train!Z5:Z141,Sheet1!$B$9)</f>
        <v>15</v>
      </c>
      <c r="AB9">
        <f>_xlfn.QUARTILE.INC(train!AA5:AA141,Sheet1!$B$9)</f>
        <v>5</v>
      </c>
      <c r="AC9">
        <f>_xlfn.QUARTILE.INC(train!AB5:AB141,Sheet1!$B$9)</f>
        <v>25</v>
      </c>
      <c r="AD9">
        <f>_xlfn.QUARTILE.INC(train!AC5:AC141,Sheet1!$B$9)</f>
        <v>10</v>
      </c>
      <c r="AE9">
        <f>_xlfn.QUARTILE.INC(train!AD5:AD141,Sheet1!$B$9)</f>
        <v>10</v>
      </c>
      <c r="AF9">
        <f>_xlfn.QUARTILE.INC(train!AE5:AE141,Sheet1!$B$9)</f>
        <v>12.5</v>
      </c>
      <c r="AG9">
        <f>_xlfn.QUARTILE.INC(train!AF5:AF141,Sheet1!$B$9)</f>
        <v>12.5</v>
      </c>
      <c r="AH9">
        <f>_xlfn.QUARTILE.INC(train!AG5:AG141,Sheet1!$B$9)</f>
        <v>12.5</v>
      </c>
      <c r="AI9">
        <f>_xlfn.QUARTILE.INC(train!AH5:AH141,Sheet1!$B$9)</f>
        <v>7.5</v>
      </c>
      <c r="AJ9">
        <f>_xlfn.QUARTILE.INC(train!AI5:AI141,Sheet1!$B$9)</f>
        <v>25</v>
      </c>
      <c r="AK9">
        <f>_xlfn.QUARTILE.INC(train!AJ5:AJ141,Sheet1!$B$9)</f>
        <v>15</v>
      </c>
      <c r="AL9">
        <f>_xlfn.QUARTILE.INC(train!AK5:AK141,Sheet1!$B$9)</f>
        <v>25</v>
      </c>
      <c r="AM9">
        <f>_xlfn.QUARTILE.INC(train!AL5:AL141,Sheet1!$B$9)</f>
        <v>6</v>
      </c>
      <c r="AN9">
        <f>_xlfn.QUARTILE.INC(train!AM5:AM141,Sheet1!$B$9)</f>
        <v>24</v>
      </c>
      <c r="AO9">
        <f>_xlfn.QUARTILE.INC(train!AN5:AN141,Sheet1!$B$9)</f>
        <v>15</v>
      </c>
      <c r="AP9">
        <f>_xlfn.QUARTILE.INC(train!AO5:AO141,Sheet1!$B$9)</f>
        <v>20</v>
      </c>
      <c r="AQ9">
        <f>_xlfn.QUARTILE.INC(train!AP5:AP141,Sheet1!$B$9)</f>
        <v>8</v>
      </c>
      <c r="AR9">
        <f>_xlfn.QUARTILE.INC(train!AQ5:AQ141,Sheet1!$B$9)</f>
        <v>19696939</v>
      </c>
    </row>
    <row r="10" spans="1:44" x14ac:dyDescent="0.25">
      <c r="B10" t="s">
        <v>86</v>
      </c>
      <c r="C10" s="1">
        <f>MAX(train!B2:B138)</f>
        <v>41664</v>
      </c>
      <c r="G10">
        <f>MAX(train!F2:F138)</f>
        <v>12</v>
      </c>
      <c r="H10">
        <f>MAX(train!G2:G138)</f>
        <v>7.5</v>
      </c>
      <c r="I10">
        <f>MAX(train!H2:H138)</f>
        <v>7.5</v>
      </c>
      <c r="J10">
        <f>MAX(train!I2:I138)</f>
        <v>7.5</v>
      </c>
      <c r="K10">
        <f>MAX(train!J2:J138)</f>
        <v>8</v>
      </c>
      <c r="L10">
        <f>MAX(train!K2:K138)</f>
        <v>10</v>
      </c>
      <c r="M10">
        <f>MAX(train!L2:L138)</f>
        <v>10</v>
      </c>
      <c r="N10">
        <f>MAX(train!M2:M138)</f>
        <v>10</v>
      </c>
      <c r="O10">
        <f>MAX(train!N2:N138)</f>
        <v>10</v>
      </c>
      <c r="P10">
        <f>MAX(train!O2:O138)</f>
        <v>10</v>
      </c>
      <c r="Q10">
        <f>MAX(train!P2:P138)</f>
        <v>10</v>
      </c>
      <c r="R10">
        <f>MAX(train!Q2:Q138)</f>
        <v>10</v>
      </c>
      <c r="S10">
        <f>MAX(train!R2:R138)</f>
        <v>7.5</v>
      </c>
      <c r="T10">
        <f>MAX(train!S2:S138)</f>
        <v>15</v>
      </c>
      <c r="U10">
        <f>MAX(train!T2:T138)</f>
        <v>10</v>
      </c>
      <c r="V10">
        <f>MAX(train!U2:U138)</f>
        <v>15</v>
      </c>
      <c r="W10">
        <f>MAX(train!V2:V138)</f>
        <v>15</v>
      </c>
      <c r="X10">
        <f>MAX(train!W2:W138)</f>
        <v>12</v>
      </c>
      <c r="Y10">
        <f>MAX(train!X2:X138)</f>
        <v>25</v>
      </c>
      <c r="Z10">
        <f>MAX(train!Y2:Y138)</f>
        <v>15</v>
      </c>
      <c r="AA10">
        <f>MAX(train!Z2:Z138)</f>
        <v>15</v>
      </c>
      <c r="AB10">
        <f>MAX(train!AA2:AA138)</f>
        <v>5</v>
      </c>
      <c r="AC10">
        <f>MAX(train!AB2:AB138)</f>
        <v>25</v>
      </c>
      <c r="AD10">
        <f>MAX(train!AC2:AC138)</f>
        <v>10</v>
      </c>
      <c r="AE10">
        <f>MAX(train!AD2:AD138)</f>
        <v>10</v>
      </c>
      <c r="AF10">
        <f>MAX(train!AE2:AE138)</f>
        <v>12.5</v>
      </c>
      <c r="AG10">
        <f>MAX(train!AF2:AF138)</f>
        <v>12.5</v>
      </c>
      <c r="AH10">
        <f>MAX(train!AG2:AG138)</f>
        <v>12.5</v>
      </c>
      <c r="AI10">
        <f>MAX(train!AH2:AH138)</f>
        <v>7.5</v>
      </c>
      <c r="AJ10">
        <f>MAX(train!AI2:AI138)</f>
        <v>25</v>
      </c>
      <c r="AK10">
        <f>MAX(train!AJ2:AJ138)</f>
        <v>15</v>
      </c>
      <c r="AL10">
        <f>MAX(train!AK2:AK138)</f>
        <v>25</v>
      </c>
      <c r="AM10">
        <f>MAX(train!AL2:AL138)</f>
        <v>6</v>
      </c>
      <c r="AN10">
        <f>MAX(train!AM2:AM138)</f>
        <v>24</v>
      </c>
      <c r="AO10">
        <f>MAX(train!AN2:AN138)</f>
        <v>15</v>
      </c>
      <c r="AP10">
        <f>MAX(train!AO2:AO138)</f>
        <v>20</v>
      </c>
      <c r="AQ10">
        <f>MAX(train!AP2:AP138)</f>
        <v>8</v>
      </c>
      <c r="AR10">
        <f>MAX(train!AQ2:AQ138)</f>
        <v>19696939</v>
      </c>
    </row>
    <row r="11" spans="1:44" x14ac:dyDescent="0.25">
      <c r="C11" s="1"/>
    </row>
    <row r="12" spans="1:44" x14ac:dyDescent="0.25">
      <c r="A12" s="14" t="s">
        <v>90</v>
      </c>
      <c r="B12" s="14">
        <v>0.05</v>
      </c>
      <c r="C12" s="1"/>
    </row>
    <row r="13" spans="1:44" x14ac:dyDescent="0.25">
      <c r="A13" s="14" t="s">
        <v>91</v>
      </c>
      <c r="B13" s="14">
        <v>137</v>
      </c>
      <c r="C13" s="1"/>
    </row>
    <row r="14" spans="1:44" x14ac:dyDescent="0.25">
      <c r="A14" t="s">
        <v>92</v>
      </c>
      <c r="C14" s="1"/>
      <c r="G14">
        <f>_xlfn.CONFIDENCE.NORM($B$12,G3,$B$13)</f>
        <v>0.48734788898918141</v>
      </c>
      <c r="H14">
        <f t="shared" ref="H14:AR14" si="0">_xlfn.CONFIDENCE.NORM($B$12,H3,$B$13)</f>
        <v>0.25367159499947639</v>
      </c>
      <c r="I14">
        <f t="shared" si="0"/>
        <v>0.17286593508003076</v>
      </c>
      <c r="J14">
        <f t="shared" si="0"/>
        <v>0.17020765043862424</v>
      </c>
      <c r="K14">
        <f t="shared" si="0"/>
        <v>0.20255218219260879</v>
      </c>
      <c r="L14">
        <f t="shared" si="0"/>
        <v>0.35737984285679897</v>
      </c>
      <c r="M14">
        <f t="shared" si="0"/>
        <v>0.38460306171685865</v>
      </c>
      <c r="N14">
        <f t="shared" si="0"/>
        <v>0.31121898887484989</v>
      </c>
      <c r="O14">
        <f t="shared" si="0"/>
        <v>0.30723800947373081</v>
      </c>
      <c r="P14">
        <f t="shared" si="0"/>
        <v>0.30937600530519893</v>
      </c>
      <c r="Q14">
        <f t="shared" si="0"/>
        <v>0.31995988870349429</v>
      </c>
      <c r="R14">
        <f t="shared" si="0"/>
        <v>0.32513422441608486</v>
      </c>
      <c r="S14">
        <f t="shared" si="0"/>
        <v>0.17356750161349535</v>
      </c>
      <c r="T14">
        <f t="shared" si="0"/>
        <v>0.4570714445906417</v>
      </c>
      <c r="U14">
        <f t="shared" si="0"/>
        <v>0.40166085979311034</v>
      </c>
      <c r="V14">
        <f t="shared" si="0"/>
        <v>0.58705097116753135</v>
      </c>
      <c r="W14">
        <f t="shared" si="0"/>
        <v>0.34003931988200081</v>
      </c>
      <c r="X14">
        <f t="shared" si="0"/>
        <v>0.55268031384621741</v>
      </c>
      <c r="Y14">
        <f t="shared" si="0"/>
        <v>0.9384736909242084</v>
      </c>
      <c r="Z14">
        <f t="shared" si="0"/>
        <v>0.62091532023632989</v>
      </c>
      <c r="AA14">
        <f t="shared" si="0"/>
        <v>0.34371495637784527</v>
      </c>
      <c r="AB14">
        <f t="shared" si="0"/>
        <v>0.20608034578446355</v>
      </c>
      <c r="AC14">
        <f t="shared" si="0"/>
        <v>0.76351127663636031</v>
      </c>
      <c r="AD14">
        <f t="shared" si="0"/>
        <v>0.38582586864299884</v>
      </c>
      <c r="AE14">
        <f t="shared" si="0"/>
        <v>0.35720293672788805</v>
      </c>
      <c r="AF14">
        <f t="shared" si="0"/>
        <v>0.43738613485301475</v>
      </c>
      <c r="AG14">
        <f t="shared" si="0"/>
        <v>0.34612775560945619</v>
      </c>
      <c r="AH14">
        <f t="shared" si="0"/>
        <v>0.38661200181177352</v>
      </c>
      <c r="AI14">
        <f t="shared" si="0"/>
        <v>0.2814662471283047</v>
      </c>
      <c r="AJ14">
        <f t="shared" si="0"/>
        <v>0.92711729130666254</v>
      </c>
      <c r="AK14">
        <f t="shared" si="0"/>
        <v>0.58810364286575445</v>
      </c>
      <c r="AL14">
        <f t="shared" si="0"/>
        <v>0.87578841648529582</v>
      </c>
      <c r="AM14">
        <f t="shared" si="0"/>
        <v>0.28442218153626997</v>
      </c>
      <c r="AN14">
        <f t="shared" si="0"/>
        <v>0.86490014974451557</v>
      </c>
      <c r="AO14">
        <f t="shared" si="0"/>
        <v>0.57540725345319454</v>
      </c>
      <c r="AP14">
        <f t="shared" si="0"/>
        <v>0.69797114573523367</v>
      </c>
      <c r="AQ14">
        <f t="shared" si="0"/>
        <v>0.29986586050762687</v>
      </c>
      <c r="AR14">
        <f t="shared" si="0"/>
        <v>431365.8263515663</v>
      </c>
    </row>
    <row r="15" spans="1:44" x14ac:dyDescent="0.25">
      <c r="A15" t="s">
        <v>93</v>
      </c>
      <c r="C15" s="1"/>
      <c r="G15" s="2">
        <f>G2+G14</f>
        <v>4.5019464291351667</v>
      </c>
      <c r="H15" s="2">
        <f t="shared" ref="H15:AR15" si="1">H2+H14</f>
        <v>4.6624307190870677</v>
      </c>
      <c r="I15" s="2">
        <f t="shared" si="1"/>
        <v>4.4903841832552134</v>
      </c>
      <c r="J15" s="2">
        <f t="shared" si="1"/>
        <v>4.5424704241612517</v>
      </c>
      <c r="K15" s="2">
        <f t="shared" si="1"/>
        <v>2.2098514522656014</v>
      </c>
      <c r="L15" s="2">
        <f t="shared" si="1"/>
        <v>3.7150440764334411</v>
      </c>
      <c r="M15" s="2">
        <f t="shared" si="1"/>
        <v>5.8079607259504353</v>
      </c>
      <c r="N15" s="2">
        <f t="shared" si="1"/>
        <v>5.4645036604076962</v>
      </c>
      <c r="O15" s="2">
        <f t="shared" si="1"/>
        <v>5.752493483926286</v>
      </c>
      <c r="P15" s="2">
        <f t="shared" si="1"/>
        <v>5.7984271001957106</v>
      </c>
      <c r="Q15" s="2">
        <f t="shared" si="1"/>
        <v>3.5827336113312316</v>
      </c>
      <c r="R15" s="2">
        <f t="shared" si="1"/>
        <v>5.6244042974087858</v>
      </c>
      <c r="S15" s="2">
        <f t="shared" si="1"/>
        <v>5.2538594724164147</v>
      </c>
      <c r="T15" s="2">
        <f t="shared" si="1"/>
        <v>1.8731298387512256</v>
      </c>
      <c r="U15" s="2">
        <f t="shared" si="1"/>
        <v>1.7885221736617236</v>
      </c>
      <c r="V15" s="2">
        <f t="shared" si="1"/>
        <v>2.5286568105835898</v>
      </c>
      <c r="W15" s="2">
        <f t="shared" si="1"/>
        <v>1.3765356702469644</v>
      </c>
      <c r="X15" s="2">
        <f t="shared" si="1"/>
        <v>2.494286153262276</v>
      </c>
      <c r="Y15" s="2">
        <f t="shared" si="1"/>
        <v>5.8435831799753037</v>
      </c>
      <c r="Z15" s="2">
        <f t="shared" si="1"/>
        <v>5.1683605757107829</v>
      </c>
      <c r="AA15" s="2">
        <f t="shared" si="1"/>
        <v>2.6137879490785751</v>
      </c>
      <c r="AB15" s="2">
        <f t="shared" si="1"/>
        <v>2.4323577180472373</v>
      </c>
      <c r="AC15" s="2">
        <f t="shared" si="1"/>
        <v>4.1868689408699371</v>
      </c>
      <c r="AD15" s="2">
        <f t="shared" si="1"/>
        <v>1.7580886423656268</v>
      </c>
      <c r="AE15" s="2">
        <f t="shared" si="1"/>
        <v>1.5688817688446766</v>
      </c>
      <c r="AF15" s="2">
        <f t="shared" si="1"/>
        <v>1.908189054561044</v>
      </c>
      <c r="AG15" s="2">
        <f t="shared" si="1"/>
        <v>1.4921131570693102</v>
      </c>
      <c r="AH15" s="2">
        <f t="shared" si="1"/>
        <v>3.6092397390380508</v>
      </c>
      <c r="AI15" s="2">
        <f t="shared" si="1"/>
        <v>3.4165027434786692</v>
      </c>
      <c r="AJ15" s="2">
        <f t="shared" si="1"/>
        <v>3.6570442986059328</v>
      </c>
      <c r="AK15" s="2">
        <f t="shared" si="1"/>
        <v>2.5297094822818131</v>
      </c>
      <c r="AL15" s="2">
        <f t="shared" si="1"/>
        <v>3.4013358617407699</v>
      </c>
      <c r="AM15" s="2">
        <f t="shared" si="1"/>
        <v>1.4231083129231312</v>
      </c>
      <c r="AN15" s="2">
        <f t="shared" si="1"/>
        <v>3.3539512446350264</v>
      </c>
      <c r="AO15" s="2">
        <f t="shared" si="1"/>
        <v>2.6046043337451654</v>
      </c>
      <c r="AP15" s="2">
        <f t="shared" si="1"/>
        <v>2.909649977852022</v>
      </c>
      <c r="AQ15" s="2">
        <f t="shared" si="1"/>
        <v>1.41665418167551</v>
      </c>
      <c r="AR15" s="2">
        <f t="shared" si="1"/>
        <v>4884898.4394902522</v>
      </c>
    </row>
    <row r="16" spans="1:44" x14ac:dyDescent="0.25">
      <c r="A16" t="s">
        <v>94</v>
      </c>
      <c r="C16" s="1"/>
      <c r="G16" s="2">
        <f>G2-G14</f>
        <v>3.5272506511568036</v>
      </c>
      <c r="H16" s="2">
        <f t="shared" ref="H16:AR16" si="2">H2-H14</f>
        <v>4.1550875290881155</v>
      </c>
      <c r="I16" s="2">
        <f t="shared" si="2"/>
        <v>4.1446523130951514</v>
      </c>
      <c r="J16" s="2">
        <f t="shared" si="2"/>
        <v>4.2020551232840031</v>
      </c>
      <c r="K16" s="2">
        <f t="shared" si="2"/>
        <v>1.8047470878803837</v>
      </c>
      <c r="L16" s="2">
        <f t="shared" si="2"/>
        <v>3.0002843907198433</v>
      </c>
      <c r="M16" s="2">
        <f t="shared" si="2"/>
        <v>5.0387546025167183</v>
      </c>
      <c r="N16" s="2">
        <f t="shared" si="2"/>
        <v>4.8420656826579966</v>
      </c>
      <c r="O16" s="2">
        <f t="shared" si="2"/>
        <v>5.1380174649788239</v>
      </c>
      <c r="P16" s="2">
        <f t="shared" si="2"/>
        <v>5.1796750895853121</v>
      </c>
      <c r="Q16" s="2">
        <f t="shared" si="2"/>
        <v>2.9428138339242431</v>
      </c>
      <c r="R16" s="2">
        <f t="shared" si="2"/>
        <v>4.9741358485766156</v>
      </c>
      <c r="S16" s="2">
        <f t="shared" si="2"/>
        <v>4.9067244691894247</v>
      </c>
      <c r="T16" s="2">
        <f t="shared" si="2"/>
        <v>0.95898694956994235</v>
      </c>
      <c r="U16" s="2">
        <f t="shared" si="2"/>
        <v>0.98520045407550283</v>
      </c>
      <c r="V16" s="2">
        <f t="shared" si="2"/>
        <v>1.3545548682485271</v>
      </c>
      <c r="W16" s="2">
        <f t="shared" si="2"/>
        <v>0.6964570304829627</v>
      </c>
      <c r="X16" s="2">
        <f t="shared" si="2"/>
        <v>1.3889255255698409</v>
      </c>
      <c r="Y16" s="2">
        <f t="shared" si="2"/>
        <v>3.9666357981268865</v>
      </c>
      <c r="Z16" s="2">
        <f t="shared" si="2"/>
        <v>3.9265299352381229</v>
      </c>
      <c r="AA16" s="2">
        <f t="shared" si="2"/>
        <v>1.9263580363228847</v>
      </c>
      <c r="AB16" s="2">
        <f t="shared" si="2"/>
        <v>2.0201970264783098</v>
      </c>
      <c r="AC16" s="2">
        <f t="shared" si="2"/>
        <v>2.6598463875972165</v>
      </c>
      <c r="AD16" s="2">
        <f t="shared" si="2"/>
        <v>0.986436905079629</v>
      </c>
      <c r="AE16" s="2">
        <f t="shared" si="2"/>
        <v>0.85447589538890034</v>
      </c>
      <c r="AF16" s="2">
        <f t="shared" si="2"/>
        <v>1.0334167848550144</v>
      </c>
      <c r="AG16" s="2">
        <f t="shared" si="2"/>
        <v>0.79985764585039787</v>
      </c>
      <c r="AH16" s="2">
        <f t="shared" si="2"/>
        <v>2.8360157354145041</v>
      </c>
      <c r="AI16" s="2">
        <f t="shared" si="2"/>
        <v>2.8535702492220603</v>
      </c>
      <c r="AJ16" s="2">
        <f t="shared" si="2"/>
        <v>1.8028097159926075</v>
      </c>
      <c r="AK16" s="2">
        <f t="shared" si="2"/>
        <v>1.353502196550304</v>
      </c>
      <c r="AL16" s="2">
        <f t="shared" si="2"/>
        <v>1.6497590287701784</v>
      </c>
      <c r="AM16" s="2">
        <f t="shared" si="2"/>
        <v>0.85426394985059129</v>
      </c>
      <c r="AN16" s="2">
        <f t="shared" si="2"/>
        <v>1.6241509451459955</v>
      </c>
      <c r="AO16" s="2">
        <f t="shared" si="2"/>
        <v>1.4537898268387761</v>
      </c>
      <c r="AP16" s="2">
        <f t="shared" si="2"/>
        <v>1.5137076863815548</v>
      </c>
      <c r="AQ16" s="2">
        <f t="shared" si="2"/>
        <v>0.81692246066025642</v>
      </c>
      <c r="AR16" s="2">
        <f t="shared" si="2"/>
        <v>4022166.7867871197</v>
      </c>
    </row>
    <row r="17" spans="1:44" x14ac:dyDescent="0.25">
      <c r="A17" t="s">
        <v>96</v>
      </c>
      <c r="C17" s="1"/>
      <c r="G17" s="2">
        <f>G15+(G3*2)</f>
        <v>10.322727665663544</v>
      </c>
      <c r="H17" s="2">
        <f t="shared" ref="H17:AR17" si="3">H15+(H3*2)</f>
        <v>7.6922311835473867</v>
      </c>
      <c r="I17" s="2">
        <f t="shared" si="3"/>
        <v>6.5550587495815131</v>
      </c>
      <c r="J17" s="2">
        <f t="shared" si="3"/>
        <v>6.5753949948239931</v>
      </c>
      <c r="K17" s="2">
        <f t="shared" si="3"/>
        <v>4.6290923439621432</v>
      </c>
      <c r="L17" s="2">
        <f t="shared" si="3"/>
        <v>7.9835141583065035</v>
      </c>
      <c r="M17" s="2">
        <f t="shared" si="3"/>
        <v>10.401579238992877</v>
      </c>
      <c r="N17" s="2">
        <f t="shared" si="3"/>
        <v>9.1816381588281342</v>
      </c>
      <c r="O17" s="2">
        <f t="shared" si="3"/>
        <v>9.4220799971710782</v>
      </c>
      <c r="P17" s="2">
        <f t="shared" si="3"/>
        <v>9.4935493883987121</v>
      </c>
      <c r="Q17" s="2">
        <f t="shared" si="3"/>
        <v>7.4042675887736804</v>
      </c>
      <c r="R17" s="2">
        <f t="shared" si="3"/>
        <v>9.5077394581698194</v>
      </c>
      <c r="S17" s="2">
        <f t="shared" si="3"/>
        <v>7.326913402655908</v>
      </c>
      <c r="T17" s="2">
        <f t="shared" si="3"/>
        <v>7.3322955569907231</v>
      </c>
      <c r="U17" s="2">
        <f t="shared" si="3"/>
        <v>6.5858754585622616</v>
      </c>
      <c r="V17" s="2">
        <f t="shared" si="3"/>
        <v>9.5402708035059725</v>
      </c>
      <c r="W17" s="2">
        <f t="shared" si="3"/>
        <v>5.4378941732176402</v>
      </c>
      <c r="X17" s="2">
        <f t="shared" si="3"/>
        <v>9.0953842052250948</v>
      </c>
      <c r="Y17" s="2">
        <f t="shared" si="3"/>
        <v>17.052516622648795</v>
      </c>
      <c r="Z17" s="2">
        <f t="shared" si="3"/>
        <v>12.584443269740611</v>
      </c>
      <c r="AA17" s="2">
        <f t="shared" si="3"/>
        <v>6.7190474854397655</v>
      </c>
      <c r="AB17" s="2">
        <f t="shared" si="3"/>
        <v>4.8937382576192761</v>
      </c>
      <c r="AC17" s="2">
        <f t="shared" si="3"/>
        <v>13.306087908126838</v>
      </c>
      <c r="AD17" s="2">
        <f t="shared" si="3"/>
        <v>6.3663121055317617</v>
      </c>
      <c r="AE17" s="2">
        <f t="shared" si="3"/>
        <v>5.8352389209214763</v>
      </c>
      <c r="AF17" s="2">
        <f t="shared" si="3"/>
        <v>7.1322375513149012</v>
      </c>
      <c r="AG17" s="2">
        <f t="shared" si="3"/>
        <v>5.6261906627131841</v>
      </c>
      <c r="AH17" s="2">
        <f t="shared" si="3"/>
        <v>8.2268526123188099</v>
      </c>
      <c r="AI17" s="2">
        <f t="shared" si="3"/>
        <v>6.7782767185309449</v>
      </c>
      <c r="AJ17" s="2">
        <f t="shared" si="3"/>
        <v>14.730339279921903</v>
      </c>
      <c r="AK17" s="2">
        <f t="shared" si="3"/>
        <v>9.5538963657566711</v>
      </c>
      <c r="AL17" s="2">
        <f t="shared" si="3"/>
        <v>13.861569499809683</v>
      </c>
      <c r="AM17" s="2">
        <f t="shared" si="3"/>
        <v>4.8201873501846224</v>
      </c>
      <c r="AN17" s="2">
        <f t="shared" si="3"/>
        <v>13.684137702496585</v>
      </c>
      <c r="AO17" s="2">
        <f t="shared" si="3"/>
        <v>9.4771481980667662</v>
      </c>
      <c r="AP17" s="2">
        <f t="shared" si="3"/>
        <v>11.246071332134425</v>
      </c>
      <c r="AQ17" s="2">
        <f t="shared" si="3"/>
        <v>4.9981892898679607</v>
      </c>
      <c r="AR17" s="2">
        <f t="shared" si="3"/>
        <v>10037041.63090663</v>
      </c>
    </row>
    <row r="18" spans="1:44" x14ac:dyDescent="0.25">
      <c r="A18" t="s">
        <v>97</v>
      </c>
      <c r="C18" s="1"/>
      <c r="G18" s="2">
        <f>G16-(G3*2)</f>
        <v>-2.2935305853715739</v>
      </c>
      <c r="H18" s="2">
        <f t="shared" ref="H18:AR18" si="4">H16-(H3*2)</f>
        <v>1.1252870646277962</v>
      </c>
      <c r="I18" s="2">
        <f t="shared" si="4"/>
        <v>2.0799777467688516</v>
      </c>
      <c r="J18" s="2">
        <f t="shared" si="4"/>
        <v>2.1691305526212616</v>
      </c>
      <c r="K18" s="2">
        <f t="shared" si="4"/>
        <v>-0.61449380381615804</v>
      </c>
      <c r="L18" s="2">
        <f t="shared" si="4"/>
        <v>-1.2681856911532194</v>
      </c>
      <c r="M18" s="2">
        <f t="shared" si="4"/>
        <v>0.44513608947427663</v>
      </c>
      <c r="N18" s="2">
        <f t="shared" si="4"/>
        <v>1.1249311842375587</v>
      </c>
      <c r="O18" s="2">
        <f t="shared" si="4"/>
        <v>1.4684309517340322</v>
      </c>
      <c r="P18" s="2">
        <f t="shared" si="4"/>
        <v>1.4845528013823115</v>
      </c>
      <c r="Q18" s="2">
        <f t="shared" si="4"/>
        <v>-0.87872014351820571</v>
      </c>
      <c r="R18" s="2">
        <f t="shared" si="4"/>
        <v>1.0908006878155816</v>
      </c>
      <c r="S18" s="2">
        <f t="shared" si="4"/>
        <v>2.8336705389499319</v>
      </c>
      <c r="T18" s="2">
        <f t="shared" si="4"/>
        <v>-4.5001787686695556</v>
      </c>
      <c r="U18" s="2">
        <f t="shared" si="4"/>
        <v>-3.8121528308250352</v>
      </c>
      <c r="V18" s="2">
        <f t="shared" si="4"/>
        <v>-5.6570591246738555</v>
      </c>
      <c r="W18" s="2">
        <f t="shared" si="4"/>
        <v>-3.3649014724877135</v>
      </c>
      <c r="X18" s="2">
        <f t="shared" si="4"/>
        <v>-5.2121725263929779</v>
      </c>
      <c r="Y18" s="2">
        <f t="shared" si="4"/>
        <v>-7.2422976445466061</v>
      </c>
      <c r="Z18" s="2">
        <f t="shared" si="4"/>
        <v>-3.4895527587917048</v>
      </c>
      <c r="AA18" s="2">
        <f t="shared" si="4"/>
        <v>-2.1789015000383056</v>
      </c>
      <c r="AB18" s="2">
        <f t="shared" si="4"/>
        <v>-0.44118351309372894</v>
      </c>
      <c r="AC18" s="2">
        <f t="shared" si="4"/>
        <v>-6.4593725796596839</v>
      </c>
      <c r="AD18" s="2">
        <f t="shared" si="4"/>
        <v>-3.6217865580865056</v>
      </c>
      <c r="AE18" s="2">
        <f t="shared" si="4"/>
        <v>-3.4118812566878991</v>
      </c>
      <c r="AF18" s="2">
        <f t="shared" si="4"/>
        <v>-4.1906317118988428</v>
      </c>
      <c r="AG18" s="2">
        <f t="shared" si="4"/>
        <v>-3.334219859793476</v>
      </c>
      <c r="AH18" s="2">
        <f t="shared" si="4"/>
        <v>-1.781597137866255</v>
      </c>
      <c r="AI18" s="2">
        <f t="shared" si="4"/>
        <v>-0.508203725830215</v>
      </c>
      <c r="AJ18" s="2">
        <f t="shared" si="4"/>
        <v>-9.2704852653233623</v>
      </c>
      <c r="AK18" s="2">
        <f t="shared" si="4"/>
        <v>-5.6706846869245551</v>
      </c>
      <c r="AL18" s="2">
        <f t="shared" si="4"/>
        <v>-8.8104746092987352</v>
      </c>
      <c r="AM18" s="2">
        <f t="shared" si="4"/>
        <v>-2.5428150874108999</v>
      </c>
      <c r="AN18" s="2">
        <f t="shared" si="4"/>
        <v>-8.7060355127155642</v>
      </c>
      <c r="AO18" s="2">
        <f t="shared" si="4"/>
        <v>-5.4187540374828238</v>
      </c>
      <c r="AP18" s="2">
        <f t="shared" si="4"/>
        <v>-6.8227136679008495</v>
      </c>
      <c r="AQ18" s="2">
        <f t="shared" si="4"/>
        <v>-2.7646126475321946</v>
      </c>
      <c r="AR18" s="2">
        <f t="shared" si="4"/>
        <v>-1129976.4046292575</v>
      </c>
    </row>
    <row r="19" spans="1:44" s="10" customFormat="1" x14ac:dyDescent="0.25">
      <c r="A19" s="10" t="s">
        <v>95</v>
      </c>
      <c r="C19" s="11"/>
      <c r="G19" s="13">
        <f>COUNTIFS(train!F2:F138,"&lt;10.32",train!F2:F138,"&gt;-2.29")/137</f>
        <v>0.91240875912408759</v>
      </c>
      <c r="H19" s="12">
        <f>COUNTIFS(train!G2:G138,"&lt;7.69",train!G2:G138,"&gt;1.13")/137</f>
        <v>0.96350364963503654</v>
      </c>
      <c r="I19" s="12">
        <f>COUNTIFS(train!H2:H138,"&lt;6.56",train!H2:H138,"&gt;2.08")/137</f>
        <v>0.95620437956204385</v>
      </c>
      <c r="J19" s="12">
        <f>COUNTIFS(train!I2:I138,"&lt;6.58",train!I2:I138,"&gt;2.17")/137</f>
        <v>0.97080291970802923</v>
      </c>
      <c r="K19" s="12">
        <f>COUNTIFS(train!J2:J138,"&lt;4.63",train!J2:J138,"&gt;-.61")/137</f>
        <v>0.97080291970802923</v>
      </c>
      <c r="L19" s="13">
        <f>COUNTIFS(train!K2:K138,"&lt;7.98",train!K2:K138,"&gt;-1.27")/137</f>
        <v>0.91240875912408759</v>
      </c>
      <c r="M19" s="12">
        <f>COUNTIFS(train!L2:L138,"&lt;10.4",train!L2:L138,"&gt;.45")/137</f>
        <v>1</v>
      </c>
      <c r="N19" s="13">
        <f>COUNTIFS(train!M2:M138,"&lt;9.18",train!M2:M138,"&gt;1.12")/137</f>
        <v>0.91240875912408759</v>
      </c>
      <c r="O19" s="13">
        <f>COUNTIFS(train!N2:N138,"&lt;9.42",train!N2:N138,"&gt;1.47")/137</f>
        <v>0.89051094890510951</v>
      </c>
      <c r="P19" s="13">
        <f>COUNTIFS(train!O2:O138,"&lt;9.49",train!O2:O138,"&gt;1.48")/137</f>
        <v>0.88321167883211682</v>
      </c>
      <c r="Q19" s="13">
        <f>COUNTIFS(train!P2:P138,"&lt;7.4",train!P2:P138,"&gt;-.088")/137</f>
        <v>0.94890510948905105</v>
      </c>
      <c r="R19" s="13">
        <f>COUNTIFS(train!Q2:Q138,"&lt;9.51",train!Q2:Q138,"&gt;1.09")/137</f>
        <v>0.89051094890510951</v>
      </c>
      <c r="S19" s="13">
        <f>COUNTIFS(train!R2:R138,"&lt;7.33",train!R2:R138,"&gt;2.83")/137</f>
        <v>0.88321167883211682</v>
      </c>
      <c r="T19" s="12">
        <f>COUNTIFS(train!S2:S138,"&lt;7.33",train!S2:S138,"&gt;-4.5")/137</f>
        <v>0.95620437956204385</v>
      </c>
      <c r="U19" s="13">
        <f>COUNTIFS(train!T2:T138,"&lt;6.59",train!T2:T138,"&gt;-3.81")/137</f>
        <v>0.94890510948905105</v>
      </c>
      <c r="V19" s="13">
        <f>COUNTIFS(train!U2:U138,"&lt;9.54",train!U2:U138,"&gt;-5.66")/137</f>
        <v>0.94160583941605835</v>
      </c>
      <c r="W19" s="12">
        <f>COUNTIFS(train!V2:V138,"&lt;5.44",train!V2:V138,"&gt;-3.36")/137</f>
        <v>0.97080291970802923</v>
      </c>
      <c r="X19" s="13">
        <f>COUNTIFS(train!W2:W138,"&lt;9.1",train!W2:W138,"&gt;-5.21")/137</f>
        <v>0.93430656934306566</v>
      </c>
      <c r="Y19" s="13">
        <f>COUNTIFS(train!X2:X138,"&lt;17.05",train!X2:X138,"&gt;-7.24")/137</f>
        <v>0.94160583941605835</v>
      </c>
      <c r="Z19" s="13">
        <f>COUNTIFS(train!Y2:Y138,"&lt;12.58",train!Y2:Y138,"&gt;-3.49")/137</f>
        <v>0.93430656934306566</v>
      </c>
      <c r="AA19" s="12">
        <f>COUNTIFS(train!Z2:Z138,"&lt;6.72",train!Z2:Z138,"&gt;-2.18")/137</f>
        <v>0.97810218978102192</v>
      </c>
      <c r="AB19" s="13">
        <f>COUNTIFS(train!AA2:AA138,"&lt;4.89",train!AA2:AA138,"&gt;-.44")/137</f>
        <v>0.92700729927007297</v>
      </c>
      <c r="AC19" s="12">
        <f>COUNTIFS(train!AB2:AB138,"&lt;13.31",train!AB2:AB138,"&gt;-6.46")/137</f>
        <v>0.95620437956204385</v>
      </c>
      <c r="AD19" s="12">
        <f>COUNTIFS(train!AC2:AC138,"&lt;6.37",train!AC2:AC138,"&gt;-3.62")/137</f>
        <v>0.96350364963503654</v>
      </c>
      <c r="AE19" s="12">
        <f>COUNTIFS(train!AD2:AD138,"&lt;5.84",train!AD2:AD138,"&gt;-3.41")/137</f>
        <v>0.95620437956204385</v>
      </c>
      <c r="AF19" s="13">
        <f>COUNTIFS(train!AE2:AE138,"&lt;7.13",train!AE2:AE138,"&gt;-4.19")/137</f>
        <v>0.94160583941605835</v>
      </c>
      <c r="AG19" s="12">
        <f>COUNTIFS(train!AF2:AF138,"&lt;5.63",train!AF2:AF138,"&gt;-3.33")/137</f>
        <v>0.98540145985401462</v>
      </c>
      <c r="AH19" s="12">
        <f>COUNTIFS(train!AG2:AG138,"&lt;8.23",train!AG2:AG138,"&gt;-1.78")/137</f>
        <v>0.95620437956204385</v>
      </c>
      <c r="AI19" s="13">
        <f>COUNTIFS(train!AH2:AH138,"&lt;6.78",train!AH2:AH138,"&gt;-.51")/137</f>
        <v>0.8978102189781022</v>
      </c>
      <c r="AJ19" s="13">
        <f>COUNTIFS(train!AI2:AI138,"&lt;14.73",train!AI2:AI138,"&gt;-9.27")/137</f>
        <v>0.93430656934306566</v>
      </c>
      <c r="AK19" s="12">
        <f>COUNTIFS(train!AJ2:AJ138,"&lt;9.55",train!AJ2:AJ138,"&gt;-5.67")/137</f>
        <v>0.95620437956204385</v>
      </c>
      <c r="AL19" s="13">
        <f>COUNTIFS(train!AK2:AK138,"&lt;13.86",train!AK2:AK138,"&gt;-8.81")/137</f>
        <v>0.93430656934306566</v>
      </c>
      <c r="AM19" s="12">
        <f>COUNTIFS(train!AL2:AL138,"&lt;4.82",train!AL2:AL138,"&gt;-2.54")/137</f>
        <v>0.95620437956204385</v>
      </c>
      <c r="AN19" s="13">
        <f>COUNTIFS(train!AM2:AM138,"&lt;13.68",train!AM2:AM138,"&gt;-8.71")/137</f>
        <v>0.92700729927007297</v>
      </c>
      <c r="AO19" s="13">
        <f>COUNTIFS(train!AN2:AN138,"&lt;9.48",train!AN2:AN138,"&gt;-5.42")/137</f>
        <v>0.92700729927007297</v>
      </c>
      <c r="AP19" s="13">
        <f>COUNTIFS(train!AO2:AO138,"&lt;11.25",train!AO2:AO138,"&gt;-6.82")/137</f>
        <v>0.91240875912408759</v>
      </c>
      <c r="AQ19" s="13">
        <f>COUNTIFS(train!AP2:AP138,"&lt;5",train!AP2:AP138,"&gt;-2.76")/137</f>
        <v>0.94160583941605835</v>
      </c>
      <c r="AR19" s="12">
        <f>COUNTIFS(train!AQ2:AQ138,"&lt;10037041.63",train!AQ2:AQ138,"&gt;-1129976.4")/137</f>
        <v>0.97810218978102192</v>
      </c>
    </row>
    <row r="21" spans="1:44" ht="17.25" x14ac:dyDescent="0.3">
      <c r="A21" t="s">
        <v>88</v>
      </c>
      <c r="D21" s="3">
        <f>SUM(IF(FREQUENCY(MATCH(train!C2:C138,train!C2:C138,0),MATCH(train!C2:C138,train!C2:C138,0))&gt;0,1))</f>
        <v>34</v>
      </c>
    </row>
    <row r="22" spans="1:44" ht="15.75" x14ac:dyDescent="0.25">
      <c r="A22" t="s">
        <v>89</v>
      </c>
      <c r="D22" s="4" t="str">
        <f>INDEX(train!C2:C138,MODE(MATCH(train!C2:C138,train!C2:C138,0)))</f>
        <v>Ä°stanbul</v>
      </c>
    </row>
    <row r="24" spans="1:44" x14ac:dyDescent="0.25">
      <c r="A24" t="s">
        <v>44</v>
      </c>
      <c r="E24" s="6">
        <f>COUNTIF(train!D2:D138,"Big Cities")/137</f>
        <v>0.56934306569343063</v>
      </c>
    </row>
    <row r="25" spans="1:44" x14ac:dyDescent="0.25">
      <c r="A25" t="s">
        <v>49</v>
      </c>
      <c r="E25" s="5">
        <f>COUNTIF(train!D3:D139,"Other")/137</f>
        <v>0.43065693430656932</v>
      </c>
    </row>
    <row r="27" spans="1:44" x14ac:dyDescent="0.25">
      <c r="A27" t="s">
        <v>45</v>
      </c>
      <c r="F27" s="5">
        <f>COUNTIF(train!E2:E138,"IL")/137</f>
        <v>0.43795620437956206</v>
      </c>
    </row>
    <row r="28" spans="1:44" x14ac:dyDescent="0.25">
      <c r="A28" t="s">
        <v>47</v>
      </c>
      <c r="F28" s="5">
        <f>COUNTIF(train!E3:E139,"FC")/137</f>
        <v>0.55474452554744524</v>
      </c>
    </row>
    <row r="29" spans="1:44" x14ac:dyDescent="0.25">
      <c r="A29" t="s">
        <v>78</v>
      </c>
      <c r="F29" s="5">
        <f>COUNTIF(train!E4:E140,"DT")/137</f>
        <v>7.2992700729927005E-3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Turner</dc:creator>
  <cp:lastModifiedBy>Jonathan</cp:lastModifiedBy>
  <dcterms:created xsi:type="dcterms:W3CDTF">2018-10-02T10:08:01Z</dcterms:created>
  <dcterms:modified xsi:type="dcterms:W3CDTF">2018-10-02T12:13:43Z</dcterms:modified>
</cp:coreProperties>
</file>