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2020" yWindow="1620" windowWidth="25600" windowHeight="16060" tabRatio="500" firstSheet="1" activeTab="3"/>
  </bookViews>
  <sheets>
    <sheet name="REFERENCE_SHEET" sheetId="2" r:id="rId1"/>
    <sheet name="Presented_CS" sheetId="4" r:id="rId2"/>
    <sheet name="PRESENTED_REDISTRIBUTED" sheetId="7" r:id="rId3"/>
    <sheet name="Eligible_CS" sheetId="5" r:id="rId4"/>
    <sheet name="Redistribution" sheetId="1" r:id="rId5"/>
    <sheet name="District_to_County" sheetId="6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Presented_CS!$B$1:$BA$354</definedName>
    <definedName name="_xlnm._FilterDatabase" localSheetId="0" hidden="1">REFERENCE_SHEET!$A$1:$G$327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2" i="2"/>
  <c r="I77" i="2"/>
  <c r="I36" i="2"/>
  <c r="I61" i="2"/>
  <c r="I282" i="2"/>
  <c r="I254" i="2"/>
  <c r="I192" i="2"/>
  <c r="I166" i="2"/>
  <c r="I191" i="2"/>
  <c r="I288" i="2"/>
  <c r="I300" i="2"/>
  <c r="I157" i="2"/>
  <c r="I170" i="2"/>
  <c r="I227" i="2"/>
  <c r="I285" i="2"/>
  <c r="I73" i="2"/>
  <c r="I213" i="2"/>
  <c r="I322" i="2"/>
  <c r="I239" i="2"/>
  <c r="I165" i="2"/>
  <c r="I91" i="2"/>
  <c r="I220" i="2"/>
  <c r="I183" i="2"/>
  <c r="I71" i="2"/>
  <c r="I80" i="2"/>
  <c r="I326" i="2"/>
  <c r="I290" i="2"/>
  <c r="I235" i="2"/>
  <c r="I279" i="2"/>
  <c r="I175" i="2"/>
  <c r="I174" i="2"/>
  <c r="I278" i="2"/>
  <c r="I22" i="2"/>
  <c r="I59" i="2"/>
  <c r="I313" i="2"/>
  <c r="I276" i="2"/>
  <c r="I241" i="2"/>
  <c r="I72" i="2"/>
  <c r="I20" i="2"/>
  <c r="I43" i="2"/>
  <c r="I232" i="2"/>
  <c r="I75" i="2"/>
  <c r="I281" i="2"/>
  <c r="I221" i="2"/>
  <c r="I193" i="2"/>
  <c r="I283" i="2"/>
  <c r="I324" i="2"/>
  <c r="I13" i="2"/>
  <c r="I35" i="2"/>
  <c r="I309" i="2"/>
  <c r="I189" i="2"/>
  <c r="I150" i="2"/>
  <c r="I185" i="2"/>
  <c r="I197" i="2"/>
  <c r="I156" i="2"/>
  <c r="I144" i="2"/>
  <c r="I280" i="2"/>
  <c r="I47" i="2"/>
  <c r="I258" i="2"/>
  <c r="I86" i="2"/>
  <c r="I63" i="2"/>
  <c r="I62" i="2"/>
  <c r="I17" i="2"/>
  <c r="I92" i="2"/>
  <c r="I327" i="2"/>
  <c r="I325" i="2"/>
  <c r="I31" i="2"/>
  <c r="I37" i="2"/>
  <c r="I237" i="2"/>
  <c r="I32" i="2"/>
  <c r="I138" i="2"/>
  <c r="I190" i="2"/>
  <c r="I76" i="2"/>
  <c r="I212" i="2"/>
  <c r="I264" i="2"/>
  <c r="I33" i="2"/>
  <c r="I89" i="2"/>
  <c r="I310" i="2"/>
  <c r="I179" i="2"/>
  <c r="I229" i="2"/>
  <c r="I90" i="2"/>
  <c r="I219" i="2"/>
  <c r="I273" i="2"/>
  <c r="I311" i="2"/>
  <c r="I153" i="2"/>
  <c r="I230" i="2"/>
  <c r="I41" i="2"/>
  <c r="I18" i="2"/>
  <c r="I199" i="2"/>
  <c r="I231" i="2"/>
  <c r="I70" i="2"/>
  <c r="I42" i="2"/>
  <c r="I141" i="2"/>
  <c r="I19" i="2"/>
  <c r="I240" i="2"/>
  <c r="I82" i="2"/>
  <c r="I143" i="2"/>
  <c r="I181" i="2"/>
  <c r="I162" i="2"/>
  <c r="I266" i="2"/>
  <c r="I168" i="2"/>
  <c r="I145" i="2"/>
  <c r="I49" i="2"/>
  <c r="I202" i="2"/>
  <c r="I296" i="2"/>
  <c r="I233" i="2"/>
  <c r="I246" i="2"/>
  <c r="I184" i="2"/>
  <c r="I244" i="2"/>
  <c r="I147" i="2"/>
  <c r="I15" i="2"/>
  <c r="I218" i="2"/>
  <c r="I234" i="2"/>
  <c r="I269" i="2"/>
  <c r="I287" i="2"/>
  <c r="I272" i="2"/>
  <c r="I149" i="2"/>
  <c r="I173" i="2"/>
  <c r="I159" i="2"/>
  <c r="I54" i="2"/>
  <c r="I289" i="2"/>
  <c r="I74" i="2"/>
  <c r="I160" i="2"/>
  <c r="I55" i="2"/>
  <c r="I188" i="2"/>
  <c r="I215" i="2"/>
  <c r="I198" i="2"/>
  <c r="I140" i="2"/>
  <c r="I94" i="2"/>
  <c r="I226" i="2"/>
  <c r="I265" i="2"/>
  <c r="I270" i="2"/>
  <c r="I323" i="2"/>
  <c r="I321" i="2"/>
  <c r="I320" i="2"/>
  <c r="I319" i="2"/>
  <c r="I318" i="2"/>
  <c r="I317" i="2"/>
  <c r="I316" i="2"/>
  <c r="I315" i="2"/>
  <c r="I314" i="2"/>
  <c r="I312" i="2"/>
  <c r="I308" i="2"/>
  <c r="I307" i="2"/>
  <c r="I306" i="2"/>
  <c r="I305" i="2"/>
  <c r="I304" i="2"/>
  <c r="I303" i="2"/>
  <c r="I302" i="2"/>
  <c r="I301" i="2"/>
  <c r="I299" i="2"/>
  <c r="I298" i="2"/>
  <c r="I297" i="2"/>
  <c r="I295" i="2"/>
  <c r="I294" i="2"/>
  <c r="I293" i="2"/>
  <c r="I292" i="2"/>
  <c r="I291" i="2"/>
  <c r="I286" i="2"/>
  <c r="I284" i="2"/>
  <c r="I277" i="2"/>
  <c r="I275" i="2"/>
  <c r="I274" i="2"/>
  <c r="I271" i="2"/>
  <c r="I268" i="2"/>
  <c r="I267" i="2"/>
  <c r="I263" i="2"/>
  <c r="I262" i="2"/>
  <c r="I261" i="2"/>
  <c r="I260" i="2"/>
  <c r="I259" i="2"/>
  <c r="I257" i="2"/>
  <c r="I256" i="2"/>
  <c r="I255" i="2"/>
  <c r="I253" i="2"/>
  <c r="I252" i="2"/>
  <c r="I251" i="2"/>
  <c r="I250" i="2"/>
  <c r="I249" i="2"/>
  <c r="I248" i="2"/>
  <c r="I247" i="2"/>
  <c r="I245" i="2"/>
  <c r="I243" i="2"/>
  <c r="I242" i="2"/>
  <c r="I238" i="2"/>
  <c r="I228" i="2"/>
  <c r="I225" i="2"/>
  <c r="I224" i="2"/>
  <c r="I223" i="2"/>
  <c r="I222" i="2"/>
  <c r="I217" i="2"/>
  <c r="I216" i="2"/>
  <c r="I214" i="2"/>
  <c r="I211" i="2"/>
  <c r="I210" i="2"/>
  <c r="I209" i="2"/>
  <c r="I208" i="2"/>
  <c r="I207" i="2"/>
  <c r="I206" i="2"/>
  <c r="I205" i="2"/>
  <c r="I204" i="2"/>
  <c r="I203" i="2"/>
  <c r="I201" i="2"/>
  <c r="I200" i="2"/>
  <c r="I196" i="2"/>
  <c r="I195" i="2"/>
  <c r="I194" i="2"/>
  <c r="I187" i="2"/>
  <c r="I186" i="2"/>
  <c r="I182" i="2"/>
  <c r="I180" i="2"/>
  <c r="I178" i="2"/>
  <c r="I177" i="2"/>
  <c r="I176" i="2"/>
  <c r="I172" i="2"/>
  <c r="I171" i="2"/>
  <c r="I169" i="2"/>
  <c r="I167" i="2"/>
  <c r="I164" i="2"/>
  <c r="I163" i="2"/>
  <c r="I161" i="2"/>
  <c r="I158" i="2"/>
  <c r="I155" i="2"/>
  <c r="I154" i="2"/>
  <c r="I152" i="2"/>
  <c r="I151" i="2"/>
  <c r="I148" i="2"/>
  <c r="I146" i="2"/>
  <c r="I142" i="2"/>
  <c r="I139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3" i="2"/>
  <c r="I88" i="2"/>
  <c r="I87" i="2"/>
  <c r="I85" i="2"/>
  <c r="I84" i="2"/>
  <c r="I83" i="2"/>
  <c r="I81" i="2"/>
  <c r="I79" i="2"/>
  <c r="I78" i="2"/>
  <c r="I69" i="2"/>
  <c r="I68" i="2"/>
  <c r="I67" i="2"/>
  <c r="I66" i="2"/>
  <c r="I65" i="2"/>
  <c r="I64" i="2"/>
  <c r="I60" i="2"/>
  <c r="I58" i="2"/>
  <c r="I57" i="2"/>
  <c r="I56" i="2"/>
  <c r="I53" i="2"/>
  <c r="I52" i="2"/>
  <c r="I51" i="2"/>
  <c r="I50" i="2"/>
  <c r="I48" i="2"/>
  <c r="I46" i="2"/>
  <c r="I45" i="2"/>
  <c r="I44" i="2"/>
  <c r="I40" i="2"/>
  <c r="I39" i="2"/>
  <c r="I38" i="2"/>
  <c r="I34" i="2"/>
  <c r="I30" i="2"/>
  <c r="I29" i="2"/>
  <c r="I28" i="2"/>
  <c r="I26" i="2"/>
  <c r="I25" i="2"/>
  <c r="I24" i="2"/>
  <c r="I23" i="2"/>
  <c r="I21" i="2"/>
  <c r="I16" i="2"/>
  <c r="I14" i="2"/>
  <c r="I12" i="2"/>
  <c r="I10" i="2"/>
  <c r="I9" i="2"/>
  <c r="I8" i="2"/>
  <c r="I7" i="2"/>
  <c r="I6" i="2"/>
  <c r="I5" i="2"/>
  <c r="I4" i="2"/>
  <c r="I3" i="2"/>
  <c r="I2" i="2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111" i="4"/>
  <c r="AT112" i="4"/>
  <c r="AT113" i="4"/>
  <c r="AT114" i="4"/>
  <c r="AT115" i="4"/>
  <c r="AT116" i="4"/>
  <c r="AT117" i="4"/>
  <c r="AT118" i="4"/>
  <c r="AT119" i="4"/>
  <c r="AT120" i="4"/>
  <c r="AT121" i="4"/>
  <c r="AT122" i="4"/>
  <c r="AT123" i="4"/>
  <c r="AT124" i="4"/>
  <c r="AT125" i="4"/>
  <c r="AT126" i="4"/>
  <c r="AT127" i="4"/>
  <c r="AT128" i="4"/>
  <c r="AT129" i="4"/>
  <c r="AT130" i="4"/>
  <c r="AT131" i="4"/>
  <c r="AT132" i="4"/>
  <c r="AT133" i="4"/>
  <c r="AT134" i="4"/>
  <c r="AT135" i="4"/>
  <c r="AT136" i="4"/>
  <c r="AT137" i="4"/>
  <c r="AT138" i="4"/>
  <c r="AT139" i="4"/>
  <c r="AT140" i="4"/>
  <c r="AT141" i="4"/>
  <c r="AT142" i="4"/>
  <c r="AT143" i="4"/>
  <c r="AT144" i="4"/>
  <c r="AT145" i="4"/>
  <c r="AT146" i="4"/>
  <c r="AT147" i="4"/>
  <c r="AT148" i="4"/>
  <c r="AT149" i="4"/>
  <c r="AT150" i="4"/>
  <c r="AT151" i="4"/>
  <c r="AT152" i="4"/>
  <c r="AT153" i="4"/>
  <c r="AT154" i="4"/>
  <c r="AT155" i="4"/>
  <c r="AT156" i="4"/>
  <c r="AT157" i="4"/>
  <c r="AT158" i="4"/>
  <c r="AT159" i="4"/>
  <c r="AT160" i="4"/>
  <c r="AT161" i="4"/>
  <c r="AT162" i="4"/>
  <c r="AT163" i="4"/>
  <c r="AT164" i="4"/>
  <c r="AT165" i="4"/>
  <c r="AT166" i="4"/>
  <c r="AT167" i="4"/>
  <c r="AT168" i="4"/>
  <c r="AT169" i="4"/>
  <c r="AT170" i="4"/>
  <c r="AT171" i="4"/>
  <c r="AT172" i="4"/>
  <c r="AT173" i="4"/>
  <c r="AT174" i="4"/>
  <c r="AT175" i="4"/>
  <c r="AT176" i="4"/>
  <c r="AT177" i="4"/>
  <c r="AT178" i="4"/>
  <c r="AT179" i="4"/>
  <c r="AT180" i="4"/>
  <c r="AT181" i="4"/>
  <c r="AT182" i="4"/>
  <c r="AT183" i="4"/>
  <c r="AT184" i="4"/>
  <c r="AT185" i="4"/>
  <c r="AT186" i="4"/>
  <c r="AT187" i="4"/>
  <c r="AT188" i="4"/>
  <c r="AT189" i="4"/>
  <c r="AT190" i="4"/>
  <c r="AT191" i="4"/>
  <c r="AT192" i="4"/>
  <c r="AT193" i="4"/>
  <c r="AT194" i="4"/>
  <c r="AT195" i="4"/>
  <c r="AT196" i="4"/>
  <c r="AT197" i="4"/>
  <c r="AT198" i="4"/>
  <c r="AT199" i="4"/>
  <c r="AT200" i="4"/>
  <c r="AT201" i="4"/>
  <c r="AT202" i="4"/>
  <c r="AT203" i="4"/>
  <c r="AT204" i="4"/>
  <c r="AT205" i="4"/>
  <c r="AT206" i="4"/>
  <c r="AT207" i="4"/>
  <c r="AT208" i="4"/>
  <c r="AT209" i="4"/>
  <c r="AT210" i="4"/>
  <c r="AT211" i="4"/>
  <c r="AT212" i="4"/>
  <c r="AT213" i="4"/>
  <c r="AT214" i="4"/>
  <c r="AT215" i="4"/>
  <c r="AT216" i="4"/>
  <c r="AT217" i="4"/>
  <c r="AT218" i="4"/>
  <c r="AT219" i="4"/>
  <c r="AT220" i="4"/>
  <c r="AT221" i="4"/>
  <c r="AT222" i="4"/>
  <c r="AT223" i="4"/>
  <c r="AT224" i="4"/>
  <c r="AT225" i="4"/>
  <c r="AT226" i="4"/>
  <c r="AT227" i="4"/>
  <c r="AT228" i="4"/>
  <c r="AT229" i="4"/>
  <c r="AT38" i="4"/>
  <c r="AT39" i="4"/>
  <c r="AT40" i="4"/>
  <c r="AT41" i="4"/>
  <c r="AT42" i="4"/>
  <c r="AT43" i="4"/>
  <c r="AT44" i="4"/>
  <c r="AT45" i="4"/>
  <c r="AT46" i="4"/>
  <c r="AT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J51" i="4"/>
  <c r="AQ51" i="4"/>
  <c r="AP51" i="4"/>
  <c r="AP52" i="4"/>
  <c r="AP53" i="4"/>
  <c r="AP54" i="4"/>
  <c r="AJ55" i="4"/>
  <c r="AQ55" i="4"/>
  <c r="AP55" i="4"/>
  <c r="AJ56" i="4"/>
  <c r="AQ56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J77" i="4"/>
  <c r="AQ77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J126" i="4"/>
  <c r="AQ126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J161" i="4"/>
  <c r="AQ161" i="4"/>
  <c r="AP161" i="4"/>
  <c r="AP162" i="4"/>
  <c r="AP163" i="4"/>
  <c r="AP164" i="4"/>
  <c r="AP165" i="4"/>
  <c r="AJ166" i="4"/>
  <c r="AQ166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J179" i="4"/>
  <c r="AL179" i="4"/>
  <c r="AN179" i="4"/>
  <c r="AQ179" i="4"/>
  <c r="AP179" i="4"/>
  <c r="AP180" i="4"/>
  <c r="AP181" i="4"/>
  <c r="AP182" i="4"/>
  <c r="AP183" i="4"/>
  <c r="AP184" i="4"/>
  <c r="AJ185" i="4"/>
  <c r="AQ185" i="4"/>
  <c r="AP185" i="4"/>
  <c r="AP186" i="4"/>
  <c r="AP187" i="4"/>
  <c r="AP188" i="4"/>
  <c r="AP189" i="4"/>
  <c r="AP190" i="4"/>
  <c r="AP191" i="4"/>
  <c r="AP192" i="4"/>
  <c r="AP193" i="4"/>
  <c r="AJ194" i="4"/>
  <c r="AQ194" i="4"/>
  <c r="AP194" i="4"/>
  <c r="AP195" i="4"/>
  <c r="AP196" i="4"/>
  <c r="AP197" i="4"/>
  <c r="AP198" i="4"/>
  <c r="AP199" i="4"/>
  <c r="AP200" i="4"/>
  <c r="AJ201" i="4"/>
  <c r="AQ201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37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80" i="4"/>
  <c r="AL181" i="4"/>
  <c r="AL182" i="4"/>
  <c r="AL183" i="4"/>
  <c r="AL184" i="4"/>
  <c r="AL185" i="4"/>
  <c r="AL186" i="4"/>
  <c r="AL187" i="4"/>
  <c r="AL188" i="4"/>
  <c r="AL189" i="4"/>
  <c r="AL19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37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2" i="4"/>
  <c r="AJ163" i="4"/>
  <c r="AJ164" i="4"/>
  <c r="AJ165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80" i="4"/>
  <c r="AJ181" i="4"/>
  <c r="AJ182" i="4"/>
  <c r="AJ183" i="4"/>
  <c r="AJ184" i="4"/>
  <c r="AJ186" i="4"/>
  <c r="AJ187" i="4"/>
  <c r="AJ188" i="4"/>
  <c r="AJ189" i="4"/>
  <c r="AJ190" i="4"/>
  <c r="AJ191" i="4"/>
  <c r="AJ192" i="4"/>
  <c r="AJ193" i="4"/>
  <c r="AJ195" i="4"/>
  <c r="AJ196" i="4"/>
  <c r="AJ197" i="4"/>
  <c r="AJ198" i="4"/>
  <c r="AJ199" i="4"/>
  <c r="AJ200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2" i="4"/>
  <c r="AJ53" i="4"/>
  <c r="AJ54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7" i="4"/>
  <c r="AJ128" i="4"/>
  <c r="AJ129" i="4"/>
  <c r="AJ130" i="4"/>
  <c r="AJ131" i="4"/>
  <c r="AJ132" i="4"/>
  <c r="AJ133" i="4"/>
  <c r="AJ134" i="4"/>
  <c r="AJ135" i="4"/>
  <c r="AJ37" i="4"/>
  <c r="AB49" i="4"/>
  <c r="AD49" i="4"/>
  <c r="AF49" i="4"/>
  <c r="AB50" i="4"/>
  <c r="AD50" i="4"/>
  <c r="AF50" i="4"/>
  <c r="AB51" i="4"/>
  <c r="AD51" i="4"/>
  <c r="AF51" i="4"/>
  <c r="AB52" i="4"/>
  <c r="AD52" i="4"/>
  <c r="AF52" i="4"/>
  <c r="AB53" i="4"/>
  <c r="AD53" i="4"/>
  <c r="AF53" i="4"/>
  <c r="AB54" i="4"/>
  <c r="AD54" i="4"/>
  <c r="AF54" i="4"/>
  <c r="AB55" i="4"/>
  <c r="AD55" i="4"/>
  <c r="AF55" i="4"/>
  <c r="AB56" i="4"/>
  <c r="AD56" i="4"/>
  <c r="AF56" i="4"/>
  <c r="AB57" i="4"/>
  <c r="AD57" i="4"/>
  <c r="AF57" i="4"/>
  <c r="AB58" i="4"/>
  <c r="AD58" i="4"/>
  <c r="AF58" i="4"/>
  <c r="AB59" i="4"/>
  <c r="AD59" i="4"/>
  <c r="AF59" i="4"/>
  <c r="AB60" i="4"/>
  <c r="AD60" i="4"/>
  <c r="AF60" i="4"/>
  <c r="AB61" i="4"/>
  <c r="AD61" i="4"/>
  <c r="AF61" i="4"/>
  <c r="AB62" i="4"/>
  <c r="AD62" i="4"/>
  <c r="AF62" i="4"/>
  <c r="AB63" i="4"/>
  <c r="AD63" i="4"/>
  <c r="AF63" i="4"/>
  <c r="AB64" i="4"/>
  <c r="AD64" i="4"/>
  <c r="AF64" i="4"/>
  <c r="AB65" i="4"/>
  <c r="AD65" i="4"/>
  <c r="AF65" i="4"/>
  <c r="AB66" i="4"/>
  <c r="AD66" i="4"/>
  <c r="AF66" i="4"/>
  <c r="AB67" i="4"/>
  <c r="AD67" i="4"/>
  <c r="AF67" i="4"/>
  <c r="AB68" i="4"/>
  <c r="AD68" i="4"/>
  <c r="AF68" i="4"/>
  <c r="AB69" i="4"/>
  <c r="AD69" i="4"/>
  <c r="AF69" i="4"/>
  <c r="AB70" i="4"/>
  <c r="AD70" i="4"/>
  <c r="AF70" i="4"/>
  <c r="AB71" i="4"/>
  <c r="AD71" i="4"/>
  <c r="AF71" i="4"/>
  <c r="AB72" i="4"/>
  <c r="AD72" i="4"/>
  <c r="AF72" i="4"/>
  <c r="AB73" i="4"/>
  <c r="AD73" i="4"/>
  <c r="AF73" i="4"/>
  <c r="AB74" i="4"/>
  <c r="AD74" i="4"/>
  <c r="AF74" i="4"/>
  <c r="AB75" i="4"/>
  <c r="AD75" i="4"/>
  <c r="AF75" i="4"/>
  <c r="AB76" i="4"/>
  <c r="AD76" i="4"/>
  <c r="AF76" i="4"/>
  <c r="AB77" i="4"/>
  <c r="AD77" i="4"/>
  <c r="AF77" i="4"/>
  <c r="AB78" i="4"/>
  <c r="AD78" i="4"/>
  <c r="AF78" i="4"/>
  <c r="AB79" i="4"/>
  <c r="AD79" i="4"/>
  <c r="AF79" i="4"/>
  <c r="AB80" i="4"/>
  <c r="AD80" i="4"/>
  <c r="AF80" i="4"/>
  <c r="AB81" i="4"/>
  <c r="AD81" i="4"/>
  <c r="AF81" i="4"/>
  <c r="AB82" i="4"/>
  <c r="AD82" i="4"/>
  <c r="AF82" i="4"/>
  <c r="AB83" i="4"/>
  <c r="AD83" i="4"/>
  <c r="AF83" i="4"/>
  <c r="AB84" i="4"/>
  <c r="AD84" i="4"/>
  <c r="AF84" i="4"/>
  <c r="AB85" i="4"/>
  <c r="AD85" i="4"/>
  <c r="AF85" i="4"/>
  <c r="AB86" i="4"/>
  <c r="AD86" i="4"/>
  <c r="AF86" i="4"/>
  <c r="AB87" i="4"/>
  <c r="AD87" i="4"/>
  <c r="AF87" i="4"/>
  <c r="AB88" i="4"/>
  <c r="AD88" i="4"/>
  <c r="AF88" i="4"/>
  <c r="AB89" i="4"/>
  <c r="AD89" i="4"/>
  <c r="AF89" i="4"/>
  <c r="AB90" i="4"/>
  <c r="AD90" i="4"/>
  <c r="AF90" i="4"/>
  <c r="AB91" i="4"/>
  <c r="AD91" i="4"/>
  <c r="AF91" i="4"/>
  <c r="AB92" i="4"/>
  <c r="AD92" i="4"/>
  <c r="AF92" i="4"/>
  <c r="AB93" i="4"/>
  <c r="AD93" i="4"/>
  <c r="AF93" i="4"/>
  <c r="AB94" i="4"/>
  <c r="AD94" i="4"/>
  <c r="AF94" i="4"/>
  <c r="AB95" i="4"/>
  <c r="AD95" i="4"/>
  <c r="AF95" i="4"/>
  <c r="AB96" i="4"/>
  <c r="AD96" i="4"/>
  <c r="AF96" i="4"/>
  <c r="AB97" i="4"/>
  <c r="AD97" i="4"/>
  <c r="AF97" i="4"/>
  <c r="AB98" i="4"/>
  <c r="AD98" i="4"/>
  <c r="AF98" i="4"/>
  <c r="AB99" i="4"/>
  <c r="AD99" i="4"/>
  <c r="AF99" i="4"/>
  <c r="AB100" i="4"/>
  <c r="AD100" i="4"/>
  <c r="AF100" i="4"/>
  <c r="AB101" i="4"/>
  <c r="AD101" i="4"/>
  <c r="AF101" i="4"/>
  <c r="AB102" i="4"/>
  <c r="AD102" i="4"/>
  <c r="AF102" i="4"/>
  <c r="AB103" i="4"/>
  <c r="AD103" i="4"/>
  <c r="AF103" i="4"/>
  <c r="AB104" i="4"/>
  <c r="AD104" i="4"/>
  <c r="AF104" i="4"/>
  <c r="AB105" i="4"/>
  <c r="AD105" i="4"/>
  <c r="AF105" i="4"/>
  <c r="AB106" i="4"/>
  <c r="AD106" i="4"/>
  <c r="AF106" i="4"/>
  <c r="AB107" i="4"/>
  <c r="AD107" i="4"/>
  <c r="AF107" i="4"/>
  <c r="AB108" i="4"/>
  <c r="AD108" i="4"/>
  <c r="AF108" i="4"/>
  <c r="AB109" i="4"/>
  <c r="AD109" i="4"/>
  <c r="AF109" i="4"/>
  <c r="AB110" i="4"/>
  <c r="AD110" i="4"/>
  <c r="AF110" i="4"/>
  <c r="AB111" i="4"/>
  <c r="AD111" i="4"/>
  <c r="AF111" i="4"/>
  <c r="AB112" i="4"/>
  <c r="AD112" i="4"/>
  <c r="AF112" i="4"/>
  <c r="AB113" i="4"/>
  <c r="AD113" i="4"/>
  <c r="AF113" i="4"/>
  <c r="AB114" i="4"/>
  <c r="AD114" i="4"/>
  <c r="AF114" i="4"/>
  <c r="AB115" i="4"/>
  <c r="AD115" i="4"/>
  <c r="AF115" i="4"/>
  <c r="AB116" i="4"/>
  <c r="AD116" i="4"/>
  <c r="AF116" i="4"/>
  <c r="AB117" i="4"/>
  <c r="AD117" i="4"/>
  <c r="AF117" i="4"/>
  <c r="AB118" i="4"/>
  <c r="AD118" i="4"/>
  <c r="AF118" i="4"/>
  <c r="AB119" i="4"/>
  <c r="AD119" i="4"/>
  <c r="AF119" i="4"/>
  <c r="AB120" i="4"/>
  <c r="AD120" i="4"/>
  <c r="AF120" i="4"/>
  <c r="AB121" i="4"/>
  <c r="AD121" i="4"/>
  <c r="AF121" i="4"/>
  <c r="AB122" i="4"/>
  <c r="AD122" i="4"/>
  <c r="AF122" i="4"/>
  <c r="AB123" i="4"/>
  <c r="AD123" i="4"/>
  <c r="AF123" i="4"/>
  <c r="AB124" i="4"/>
  <c r="AD124" i="4"/>
  <c r="AF124" i="4"/>
  <c r="AB125" i="4"/>
  <c r="AD125" i="4"/>
  <c r="AF125" i="4"/>
  <c r="AB126" i="4"/>
  <c r="AD126" i="4"/>
  <c r="AF126" i="4"/>
  <c r="AB127" i="4"/>
  <c r="AD127" i="4"/>
  <c r="AF127" i="4"/>
  <c r="AB128" i="4"/>
  <c r="AD128" i="4"/>
  <c r="AF128" i="4"/>
  <c r="AB129" i="4"/>
  <c r="AD129" i="4"/>
  <c r="AF129" i="4"/>
  <c r="AB130" i="4"/>
  <c r="AD130" i="4"/>
  <c r="AF130" i="4"/>
  <c r="AB131" i="4"/>
  <c r="AD131" i="4"/>
  <c r="AF131" i="4"/>
  <c r="AB132" i="4"/>
  <c r="AD132" i="4"/>
  <c r="AF132" i="4"/>
  <c r="AB133" i="4"/>
  <c r="AD133" i="4"/>
  <c r="AF133" i="4"/>
  <c r="AB134" i="4"/>
  <c r="AD134" i="4"/>
  <c r="AF134" i="4"/>
  <c r="AB135" i="4"/>
  <c r="AD135" i="4"/>
  <c r="AF135" i="4"/>
  <c r="AB136" i="4"/>
  <c r="AD136" i="4"/>
  <c r="AF136" i="4"/>
  <c r="AB137" i="4"/>
  <c r="AD137" i="4"/>
  <c r="AF137" i="4"/>
  <c r="AB138" i="4"/>
  <c r="AD138" i="4"/>
  <c r="AF138" i="4"/>
  <c r="AB139" i="4"/>
  <c r="AD139" i="4"/>
  <c r="AF139" i="4"/>
  <c r="AB140" i="4"/>
  <c r="AD140" i="4"/>
  <c r="AF140" i="4"/>
  <c r="AB141" i="4"/>
  <c r="AD141" i="4"/>
  <c r="AF141" i="4"/>
  <c r="AB142" i="4"/>
  <c r="AD142" i="4"/>
  <c r="AF142" i="4"/>
  <c r="AB143" i="4"/>
  <c r="AD143" i="4"/>
  <c r="AF143" i="4"/>
  <c r="AB144" i="4"/>
  <c r="AD144" i="4"/>
  <c r="AF144" i="4"/>
  <c r="AB145" i="4"/>
  <c r="AD145" i="4"/>
  <c r="AF145" i="4"/>
  <c r="AB146" i="4"/>
  <c r="AD146" i="4"/>
  <c r="AF146" i="4"/>
  <c r="AB147" i="4"/>
  <c r="AD147" i="4"/>
  <c r="AF147" i="4"/>
  <c r="AB148" i="4"/>
  <c r="AD148" i="4"/>
  <c r="AF148" i="4"/>
  <c r="AB149" i="4"/>
  <c r="AD149" i="4"/>
  <c r="AF149" i="4"/>
  <c r="AB150" i="4"/>
  <c r="AD150" i="4"/>
  <c r="AF150" i="4"/>
  <c r="AB151" i="4"/>
  <c r="AD151" i="4"/>
  <c r="AF151" i="4"/>
  <c r="AB152" i="4"/>
  <c r="AD152" i="4"/>
  <c r="AF152" i="4"/>
  <c r="AB153" i="4"/>
  <c r="AD153" i="4"/>
  <c r="AF153" i="4"/>
  <c r="AB154" i="4"/>
  <c r="AD154" i="4"/>
  <c r="AF154" i="4"/>
  <c r="AB155" i="4"/>
  <c r="AD155" i="4"/>
  <c r="AF155" i="4"/>
  <c r="AB156" i="4"/>
  <c r="AD156" i="4"/>
  <c r="AF156" i="4"/>
  <c r="AB157" i="4"/>
  <c r="AD157" i="4"/>
  <c r="AF157" i="4"/>
  <c r="AB158" i="4"/>
  <c r="AD158" i="4"/>
  <c r="AF158" i="4"/>
  <c r="AB159" i="4"/>
  <c r="AD159" i="4"/>
  <c r="AF159" i="4"/>
  <c r="AB160" i="4"/>
  <c r="AD160" i="4"/>
  <c r="AF160" i="4"/>
  <c r="AB161" i="4"/>
  <c r="AD161" i="4"/>
  <c r="AF161" i="4"/>
  <c r="AB162" i="4"/>
  <c r="AD162" i="4"/>
  <c r="AF162" i="4"/>
  <c r="AB163" i="4"/>
  <c r="AD163" i="4"/>
  <c r="AF163" i="4"/>
  <c r="AB164" i="4"/>
  <c r="AD164" i="4"/>
  <c r="AF164" i="4"/>
  <c r="AB165" i="4"/>
  <c r="AD165" i="4"/>
  <c r="AF165" i="4"/>
  <c r="AB166" i="4"/>
  <c r="AD166" i="4"/>
  <c r="AF166" i="4"/>
  <c r="AB167" i="4"/>
  <c r="AD167" i="4"/>
  <c r="AF167" i="4"/>
  <c r="AB168" i="4"/>
  <c r="AD168" i="4"/>
  <c r="AF168" i="4"/>
  <c r="AB169" i="4"/>
  <c r="AD169" i="4"/>
  <c r="AF169" i="4"/>
  <c r="AB170" i="4"/>
  <c r="AD170" i="4"/>
  <c r="AF170" i="4"/>
  <c r="AB171" i="4"/>
  <c r="AD171" i="4"/>
  <c r="AF171" i="4"/>
  <c r="AB172" i="4"/>
  <c r="AD172" i="4"/>
  <c r="AF172" i="4"/>
  <c r="AB173" i="4"/>
  <c r="AD173" i="4"/>
  <c r="AF173" i="4"/>
  <c r="AB174" i="4"/>
  <c r="AD174" i="4"/>
  <c r="AF174" i="4"/>
  <c r="AB175" i="4"/>
  <c r="AD175" i="4"/>
  <c r="AF175" i="4"/>
  <c r="AB176" i="4"/>
  <c r="AD176" i="4"/>
  <c r="AF176" i="4"/>
  <c r="AB177" i="4"/>
  <c r="AD177" i="4"/>
  <c r="AF177" i="4"/>
  <c r="AB178" i="4"/>
  <c r="AD178" i="4"/>
  <c r="AF178" i="4"/>
  <c r="AB179" i="4"/>
  <c r="AD179" i="4"/>
  <c r="AF179" i="4"/>
  <c r="AB180" i="4"/>
  <c r="AD180" i="4"/>
  <c r="AF180" i="4"/>
  <c r="AB181" i="4"/>
  <c r="AD181" i="4"/>
  <c r="AF181" i="4"/>
  <c r="AB182" i="4"/>
  <c r="AD182" i="4"/>
  <c r="AF182" i="4"/>
  <c r="AB183" i="4"/>
  <c r="AD183" i="4"/>
  <c r="AF183" i="4"/>
  <c r="AB184" i="4"/>
  <c r="AD184" i="4"/>
  <c r="AF184" i="4"/>
  <c r="AB185" i="4"/>
  <c r="AD185" i="4"/>
  <c r="AF185" i="4"/>
  <c r="AB186" i="4"/>
  <c r="AD186" i="4"/>
  <c r="AF186" i="4"/>
  <c r="AB187" i="4"/>
  <c r="AD187" i="4"/>
  <c r="AF187" i="4"/>
  <c r="AB188" i="4"/>
  <c r="AD188" i="4"/>
  <c r="AF188" i="4"/>
  <c r="AB189" i="4"/>
  <c r="AD189" i="4"/>
  <c r="AF189" i="4"/>
  <c r="AB190" i="4"/>
  <c r="AD190" i="4"/>
  <c r="AF190" i="4"/>
  <c r="AB191" i="4"/>
  <c r="AD191" i="4"/>
  <c r="AF191" i="4"/>
  <c r="AB192" i="4"/>
  <c r="AD192" i="4"/>
  <c r="AF192" i="4"/>
  <c r="AB193" i="4"/>
  <c r="AD193" i="4"/>
  <c r="AF193" i="4"/>
  <c r="AB194" i="4"/>
  <c r="AD194" i="4"/>
  <c r="AF194" i="4"/>
  <c r="AB195" i="4"/>
  <c r="AD195" i="4"/>
  <c r="AF195" i="4"/>
  <c r="AB196" i="4"/>
  <c r="AD196" i="4"/>
  <c r="AF196" i="4"/>
  <c r="AB197" i="4"/>
  <c r="AD197" i="4"/>
  <c r="AF197" i="4"/>
  <c r="AB198" i="4"/>
  <c r="AD198" i="4"/>
  <c r="AF198" i="4"/>
  <c r="AB199" i="4"/>
  <c r="AD199" i="4"/>
  <c r="AF199" i="4"/>
  <c r="AB200" i="4"/>
  <c r="AD200" i="4"/>
  <c r="AF200" i="4"/>
  <c r="AB201" i="4"/>
  <c r="AD201" i="4"/>
  <c r="AF201" i="4"/>
  <c r="AB202" i="4"/>
  <c r="AD202" i="4"/>
  <c r="AF202" i="4"/>
  <c r="AB203" i="4"/>
  <c r="AD203" i="4"/>
  <c r="AF203" i="4"/>
  <c r="AB204" i="4"/>
  <c r="AD204" i="4"/>
  <c r="AF204" i="4"/>
  <c r="AB205" i="4"/>
  <c r="AD205" i="4"/>
  <c r="AF205" i="4"/>
  <c r="AB206" i="4"/>
  <c r="AD206" i="4"/>
  <c r="AF206" i="4"/>
  <c r="AB207" i="4"/>
  <c r="AD207" i="4"/>
  <c r="AF207" i="4"/>
  <c r="AB208" i="4"/>
  <c r="AD208" i="4"/>
  <c r="AF208" i="4"/>
  <c r="AB209" i="4"/>
  <c r="AD209" i="4"/>
  <c r="AF209" i="4"/>
  <c r="AB210" i="4"/>
  <c r="AD210" i="4"/>
  <c r="AF210" i="4"/>
  <c r="AB211" i="4"/>
  <c r="AD211" i="4"/>
  <c r="AF211" i="4"/>
  <c r="AB212" i="4"/>
  <c r="AD212" i="4"/>
  <c r="AF212" i="4"/>
  <c r="AB213" i="4"/>
  <c r="AD213" i="4"/>
  <c r="AF213" i="4"/>
  <c r="AB214" i="4"/>
  <c r="AD214" i="4"/>
  <c r="AF214" i="4"/>
  <c r="AB215" i="4"/>
  <c r="AD215" i="4"/>
  <c r="AF215" i="4"/>
  <c r="AB216" i="4"/>
  <c r="AD216" i="4"/>
  <c r="AF216" i="4"/>
  <c r="AB217" i="4"/>
  <c r="AD217" i="4"/>
  <c r="AF217" i="4"/>
  <c r="AB218" i="4"/>
  <c r="AD218" i="4"/>
  <c r="AF218" i="4"/>
  <c r="AB219" i="4"/>
  <c r="AD219" i="4"/>
  <c r="AF219" i="4"/>
  <c r="AB220" i="4"/>
  <c r="AD220" i="4"/>
  <c r="AF220" i="4"/>
  <c r="AB221" i="4"/>
  <c r="AD221" i="4"/>
  <c r="AF221" i="4"/>
  <c r="AB222" i="4"/>
  <c r="AD222" i="4"/>
  <c r="AF222" i="4"/>
  <c r="AB223" i="4"/>
  <c r="AD223" i="4"/>
  <c r="AF223" i="4"/>
  <c r="AB224" i="4"/>
  <c r="AD224" i="4"/>
  <c r="AF224" i="4"/>
  <c r="AB225" i="4"/>
  <c r="AD225" i="4"/>
  <c r="AF225" i="4"/>
  <c r="AB226" i="4"/>
  <c r="AD226" i="4"/>
  <c r="AF226" i="4"/>
  <c r="AB227" i="4"/>
  <c r="AD227" i="4"/>
  <c r="AF227" i="4"/>
  <c r="AB228" i="4"/>
  <c r="AD228" i="4"/>
  <c r="AF228" i="4"/>
  <c r="AB229" i="4"/>
  <c r="AD229" i="4"/>
  <c r="AF229" i="4"/>
  <c r="AB230" i="4"/>
  <c r="AD230" i="4"/>
  <c r="AF230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49" i="4"/>
  <c r="Z38" i="4"/>
  <c r="AB38" i="4"/>
  <c r="AD38" i="4"/>
  <c r="AF38" i="4"/>
  <c r="Z39" i="4"/>
  <c r="AB39" i="4"/>
  <c r="AD39" i="4"/>
  <c r="AF39" i="4"/>
  <c r="Z40" i="4"/>
  <c r="AB40" i="4"/>
  <c r="AD40" i="4"/>
  <c r="AF40" i="4"/>
  <c r="Z41" i="4"/>
  <c r="AB41" i="4"/>
  <c r="AD41" i="4"/>
  <c r="AF41" i="4"/>
  <c r="Z42" i="4"/>
  <c r="AB42" i="4"/>
  <c r="AD42" i="4"/>
  <c r="AF42" i="4"/>
  <c r="Z43" i="4"/>
  <c r="AB43" i="4"/>
  <c r="AD43" i="4"/>
  <c r="AF43" i="4"/>
  <c r="Z44" i="4"/>
  <c r="AB44" i="4"/>
  <c r="AD44" i="4"/>
  <c r="AF44" i="4"/>
  <c r="Z45" i="4"/>
  <c r="AB45" i="4"/>
  <c r="AD45" i="4"/>
  <c r="AF45" i="4"/>
  <c r="Z46" i="4"/>
  <c r="AB46" i="4"/>
  <c r="AD46" i="4"/>
  <c r="AF46" i="4"/>
  <c r="Z47" i="4"/>
  <c r="AB47" i="4"/>
  <c r="AD47" i="4"/>
  <c r="AF47" i="4"/>
  <c r="Z48" i="4"/>
  <c r="AB48" i="4"/>
  <c r="AD48" i="4"/>
  <c r="AF48" i="4"/>
  <c r="AF37" i="4"/>
  <c r="AD37" i="4"/>
  <c r="AB37" i="4"/>
  <c r="Z37" i="4"/>
  <c r="P38" i="4"/>
  <c r="R38" i="4"/>
  <c r="T38" i="4"/>
  <c r="V38" i="4"/>
  <c r="X38" i="4"/>
  <c r="P39" i="4"/>
  <c r="R39" i="4"/>
  <c r="T39" i="4"/>
  <c r="V39" i="4"/>
  <c r="X39" i="4"/>
  <c r="P40" i="4"/>
  <c r="R40" i="4"/>
  <c r="T40" i="4"/>
  <c r="V40" i="4"/>
  <c r="X40" i="4"/>
  <c r="P41" i="4"/>
  <c r="R41" i="4"/>
  <c r="T41" i="4"/>
  <c r="V41" i="4"/>
  <c r="X41" i="4"/>
  <c r="P42" i="4"/>
  <c r="R42" i="4"/>
  <c r="T42" i="4"/>
  <c r="V42" i="4"/>
  <c r="X42" i="4"/>
  <c r="P43" i="4"/>
  <c r="R43" i="4"/>
  <c r="T43" i="4"/>
  <c r="V43" i="4"/>
  <c r="X43" i="4"/>
  <c r="P44" i="4"/>
  <c r="R44" i="4"/>
  <c r="T44" i="4"/>
  <c r="V44" i="4"/>
  <c r="X44" i="4"/>
  <c r="P45" i="4"/>
  <c r="R45" i="4"/>
  <c r="T45" i="4"/>
  <c r="V45" i="4"/>
  <c r="X45" i="4"/>
  <c r="P46" i="4"/>
  <c r="R46" i="4"/>
  <c r="T46" i="4"/>
  <c r="V46" i="4"/>
  <c r="X46" i="4"/>
  <c r="P47" i="4"/>
  <c r="R47" i="4"/>
  <c r="T47" i="4"/>
  <c r="V47" i="4"/>
  <c r="X47" i="4"/>
  <c r="P48" i="4"/>
  <c r="R48" i="4"/>
  <c r="T48" i="4"/>
  <c r="V48" i="4"/>
  <c r="X48" i="4"/>
  <c r="P49" i="4"/>
  <c r="R49" i="4"/>
  <c r="T49" i="4"/>
  <c r="V49" i="4"/>
  <c r="X49" i="4"/>
  <c r="P50" i="4"/>
  <c r="R50" i="4"/>
  <c r="T50" i="4"/>
  <c r="V50" i="4"/>
  <c r="X50" i="4"/>
  <c r="P51" i="4"/>
  <c r="R51" i="4"/>
  <c r="T51" i="4"/>
  <c r="V51" i="4"/>
  <c r="X51" i="4"/>
  <c r="P52" i="4"/>
  <c r="R52" i="4"/>
  <c r="T52" i="4"/>
  <c r="V52" i="4"/>
  <c r="X52" i="4"/>
  <c r="P53" i="4"/>
  <c r="R53" i="4"/>
  <c r="T53" i="4"/>
  <c r="V53" i="4"/>
  <c r="X53" i="4"/>
  <c r="P54" i="4"/>
  <c r="R54" i="4"/>
  <c r="T54" i="4"/>
  <c r="V54" i="4"/>
  <c r="X54" i="4"/>
  <c r="P55" i="4"/>
  <c r="R55" i="4"/>
  <c r="T55" i="4"/>
  <c r="V55" i="4"/>
  <c r="X55" i="4"/>
  <c r="P56" i="4"/>
  <c r="R56" i="4"/>
  <c r="T56" i="4"/>
  <c r="V56" i="4"/>
  <c r="X56" i="4"/>
  <c r="P57" i="4"/>
  <c r="R57" i="4"/>
  <c r="T57" i="4"/>
  <c r="V57" i="4"/>
  <c r="X57" i="4"/>
  <c r="P58" i="4"/>
  <c r="R58" i="4"/>
  <c r="T58" i="4"/>
  <c r="V58" i="4"/>
  <c r="X58" i="4"/>
  <c r="P59" i="4"/>
  <c r="R59" i="4"/>
  <c r="T59" i="4"/>
  <c r="V59" i="4"/>
  <c r="X59" i="4"/>
  <c r="P60" i="4"/>
  <c r="R60" i="4"/>
  <c r="T60" i="4"/>
  <c r="V60" i="4"/>
  <c r="X60" i="4"/>
  <c r="P61" i="4"/>
  <c r="R61" i="4"/>
  <c r="T61" i="4"/>
  <c r="V61" i="4"/>
  <c r="X61" i="4"/>
  <c r="P62" i="4"/>
  <c r="R62" i="4"/>
  <c r="T62" i="4"/>
  <c r="V62" i="4"/>
  <c r="X62" i="4"/>
  <c r="P63" i="4"/>
  <c r="R63" i="4"/>
  <c r="T63" i="4"/>
  <c r="V63" i="4"/>
  <c r="X63" i="4"/>
  <c r="P64" i="4"/>
  <c r="R64" i="4"/>
  <c r="T64" i="4"/>
  <c r="V64" i="4"/>
  <c r="X64" i="4"/>
  <c r="P65" i="4"/>
  <c r="R65" i="4"/>
  <c r="T65" i="4"/>
  <c r="V65" i="4"/>
  <c r="X65" i="4"/>
  <c r="P66" i="4"/>
  <c r="R66" i="4"/>
  <c r="T66" i="4"/>
  <c r="V66" i="4"/>
  <c r="X66" i="4"/>
  <c r="P67" i="4"/>
  <c r="R67" i="4"/>
  <c r="T67" i="4"/>
  <c r="V67" i="4"/>
  <c r="X67" i="4"/>
  <c r="P68" i="4"/>
  <c r="R68" i="4"/>
  <c r="T68" i="4"/>
  <c r="V68" i="4"/>
  <c r="X68" i="4"/>
  <c r="P69" i="4"/>
  <c r="R69" i="4"/>
  <c r="T69" i="4"/>
  <c r="V69" i="4"/>
  <c r="X69" i="4"/>
  <c r="P70" i="4"/>
  <c r="R70" i="4"/>
  <c r="T70" i="4"/>
  <c r="V70" i="4"/>
  <c r="X70" i="4"/>
  <c r="P71" i="4"/>
  <c r="R71" i="4"/>
  <c r="T71" i="4"/>
  <c r="V71" i="4"/>
  <c r="X71" i="4"/>
  <c r="P72" i="4"/>
  <c r="R72" i="4"/>
  <c r="T72" i="4"/>
  <c r="V72" i="4"/>
  <c r="X72" i="4"/>
  <c r="P73" i="4"/>
  <c r="R73" i="4"/>
  <c r="T73" i="4"/>
  <c r="V73" i="4"/>
  <c r="X73" i="4"/>
  <c r="P74" i="4"/>
  <c r="R74" i="4"/>
  <c r="T74" i="4"/>
  <c r="V74" i="4"/>
  <c r="X74" i="4"/>
  <c r="P75" i="4"/>
  <c r="R75" i="4"/>
  <c r="T75" i="4"/>
  <c r="V75" i="4"/>
  <c r="X75" i="4"/>
  <c r="P76" i="4"/>
  <c r="R76" i="4"/>
  <c r="T76" i="4"/>
  <c r="V76" i="4"/>
  <c r="X76" i="4"/>
  <c r="P77" i="4"/>
  <c r="R77" i="4"/>
  <c r="T77" i="4"/>
  <c r="V77" i="4"/>
  <c r="X77" i="4"/>
  <c r="P78" i="4"/>
  <c r="R78" i="4"/>
  <c r="T78" i="4"/>
  <c r="V78" i="4"/>
  <c r="X78" i="4"/>
  <c r="P79" i="4"/>
  <c r="R79" i="4"/>
  <c r="T79" i="4"/>
  <c r="V79" i="4"/>
  <c r="X79" i="4"/>
  <c r="P80" i="4"/>
  <c r="R80" i="4"/>
  <c r="T80" i="4"/>
  <c r="V80" i="4"/>
  <c r="X80" i="4"/>
  <c r="P81" i="4"/>
  <c r="R81" i="4"/>
  <c r="T81" i="4"/>
  <c r="V81" i="4"/>
  <c r="X81" i="4"/>
  <c r="P82" i="4"/>
  <c r="R82" i="4"/>
  <c r="T82" i="4"/>
  <c r="V82" i="4"/>
  <c r="X82" i="4"/>
  <c r="P83" i="4"/>
  <c r="R83" i="4"/>
  <c r="T83" i="4"/>
  <c r="V83" i="4"/>
  <c r="X83" i="4"/>
  <c r="P84" i="4"/>
  <c r="R84" i="4"/>
  <c r="T84" i="4"/>
  <c r="V84" i="4"/>
  <c r="X84" i="4"/>
  <c r="P85" i="4"/>
  <c r="R85" i="4"/>
  <c r="T85" i="4"/>
  <c r="V85" i="4"/>
  <c r="X85" i="4"/>
  <c r="P86" i="4"/>
  <c r="R86" i="4"/>
  <c r="T86" i="4"/>
  <c r="V86" i="4"/>
  <c r="X86" i="4"/>
  <c r="P87" i="4"/>
  <c r="R87" i="4"/>
  <c r="T87" i="4"/>
  <c r="V87" i="4"/>
  <c r="X87" i="4"/>
  <c r="P88" i="4"/>
  <c r="R88" i="4"/>
  <c r="T88" i="4"/>
  <c r="V88" i="4"/>
  <c r="X88" i="4"/>
  <c r="P89" i="4"/>
  <c r="R89" i="4"/>
  <c r="T89" i="4"/>
  <c r="V89" i="4"/>
  <c r="X89" i="4"/>
  <c r="P90" i="4"/>
  <c r="R90" i="4"/>
  <c r="T90" i="4"/>
  <c r="V90" i="4"/>
  <c r="X90" i="4"/>
  <c r="P91" i="4"/>
  <c r="R91" i="4"/>
  <c r="T91" i="4"/>
  <c r="V91" i="4"/>
  <c r="X91" i="4"/>
  <c r="P92" i="4"/>
  <c r="R92" i="4"/>
  <c r="T92" i="4"/>
  <c r="V92" i="4"/>
  <c r="X92" i="4"/>
  <c r="P93" i="4"/>
  <c r="R93" i="4"/>
  <c r="T93" i="4"/>
  <c r="V93" i="4"/>
  <c r="X93" i="4"/>
  <c r="P94" i="4"/>
  <c r="R94" i="4"/>
  <c r="T94" i="4"/>
  <c r="V94" i="4"/>
  <c r="X94" i="4"/>
  <c r="P95" i="4"/>
  <c r="R95" i="4"/>
  <c r="T95" i="4"/>
  <c r="V95" i="4"/>
  <c r="X95" i="4"/>
  <c r="P96" i="4"/>
  <c r="R96" i="4"/>
  <c r="T96" i="4"/>
  <c r="V96" i="4"/>
  <c r="X96" i="4"/>
  <c r="P97" i="4"/>
  <c r="R97" i="4"/>
  <c r="T97" i="4"/>
  <c r="V97" i="4"/>
  <c r="X97" i="4"/>
  <c r="P98" i="4"/>
  <c r="R98" i="4"/>
  <c r="T98" i="4"/>
  <c r="V98" i="4"/>
  <c r="X98" i="4"/>
  <c r="P99" i="4"/>
  <c r="R99" i="4"/>
  <c r="T99" i="4"/>
  <c r="V99" i="4"/>
  <c r="X99" i="4"/>
  <c r="P100" i="4"/>
  <c r="R100" i="4"/>
  <c r="T100" i="4"/>
  <c r="V100" i="4"/>
  <c r="X100" i="4"/>
  <c r="P101" i="4"/>
  <c r="R101" i="4"/>
  <c r="T101" i="4"/>
  <c r="V101" i="4"/>
  <c r="X101" i="4"/>
  <c r="P102" i="4"/>
  <c r="R102" i="4"/>
  <c r="T102" i="4"/>
  <c r="V102" i="4"/>
  <c r="X102" i="4"/>
  <c r="P103" i="4"/>
  <c r="R103" i="4"/>
  <c r="T103" i="4"/>
  <c r="V103" i="4"/>
  <c r="X103" i="4"/>
  <c r="P104" i="4"/>
  <c r="R104" i="4"/>
  <c r="T104" i="4"/>
  <c r="V104" i="4"/>
  <c r="X104" i="4"/>
  <c r="P105" i="4"/>
  <c r="R105" i="4"/>
  <c r="T105" i="4"/>
  <c r="V105" i="4"/>
  <c r="X105" i="4"/>
  <c r="P106" i="4"/>
  <c r="R106" i="4"/>
  <c r="T106" i="4"/>
  <c r="V106" i="4"/>
  <c r="X106" i="4"/>
  <c r="P107" i="4"/>
  <c r="R107" i="4"/>
  <c r="T107" i="4"/>
  <c r="V107" i="4"/>
  <c r="X107" i="4"/>
  <c r="P108" i="4"/>
  <c r="R108" i="4"/>
  <c r="T108" i="4"/>
  <c r="V108" i="4"/>
  <c r="X108" i="4"/>
  <c r="P109" i="4"/>
  <c r="R109" i="4"/>
  <c r="T109" i="4"/>
  <c r="V109" i="4"/>
  <c r="X109" i="4"/>
  <c r="P110" i="4"/>
  <c r="R110" i="4"/>
  <c r="T110" i="4"/>
  <c r="V110" i="4"/>
  <c r="X110" i="4"/>
  <c r="P111" i="4"/>
  <c r="R111" i="4"/>
  <c r="T111" i="4"/>
  <c r="V111" i="4"/>
  <c r="X111" i="4"/>
  <c r="P112" i="4"/>
  <c r="R112" i="4"/>
  <c r="T112" i="4"/>
  <c r="V112" i="4"/>
  <c r="X112" i="4"/>
  <c r="P113" i="4"/>
  <c r="R113" i="4"/>
  <c r="T113" i="4"/>
  <c r="V113" i="4"/>
  <c r="X113" i="4"/>
  <c r="P114" i="4"/>
  <c r="R114" i="4"/>
  <c r="T114" i="4"/>
  <c r="V114" i="4"/>
  <c r="X114" i="4"/>
  <c r="P115" i="4"/>
  <c r="R115" i="4"/>
  <c r="T115" i="4"/>
  <c r="V115" i="4"/>
  <c r="X115" i="4"/>
  <c r="P116" i="4"/>
  <c r="R116" i="4"/>
  <c r="T116" i="4"/>
  <c r="V116" i="4"/>
  <c r="X116" i="4"/>
  <c r="P117" i="4"/>
  <c r="R117" i="4"/>
  <c r="T117" i="4"/>
  <c r="V117" i="4"/>
  <c r="X117" i="4"/>
  <c r="P118" i="4"/>
  <c r="R118" i="4"/>
  <c r="T118" i="4"/>
  <c r="V118" i="4"/>
  <c r="X118" i="4"/>
  <c r="P119" i="4"/>
  <c r="R119" i="4"/>
  <c r="T119" i="4"/>
  <c r="V119" i="4"/>
  <c r="X119" i="4"/>
  <c r="P120" i="4"/>
  <c r="R120" i="4"/>
  <c r="T120" i="4"/>
  <c r="V120" i="4"/>
  <c r="X120" i="4"/>
  <c r="P121" i="4"/>
  <c r="R121" i="4"/>
  <c r="T121" i="4"/>
  <c r="V121" i="4"/>
  <c r="X121" i="4"/>
  <c r="P122" i="4"/>
  <c r="R122" i="4"/>
  <c r="T122" i="4"/>
  <c r="V122" i="4"/>
  <c r="X122" i="4"/>
  <c r="P123" i="4"/>
  <c r="R123" i="4"/>
  <c r="T123" i="4"/>
  <c r="V123" i="4"/>
  <c r="X123" i="4"/>
  <c r="P124" i="4"/>
  <c r="R124" i="4"/>
  <c r="T124" i="4"/>
  <c r="V124" i="4"/>
  <c r="X124" i="4"/>
  <c r="P125" i="4"/>
  <c r="R125" i="4"/>
  <c r="T125" i="4"/>
  <c r="V125" i="4"/>
  <c r="X125" i="4"/>
  <c r="P126" i="4"/>
  <c r="R126" i="4"/>
  <c r="T126" i="4"/>
  <c r="V126" i="4"/>
  <c r="X126" i="4"/>
  <c r="P127" i="4"/>
  <c r="R127" i="4"/>
  <c r="T127" i="4"/>
  <c r="V127" i="4"/>
  <c r="X127" i="4"/>
  <c r="P128" i="4"/>
  <c r="R128" i="4"/>
  <c r="T128" i="4"/>
  <c r="V128" i="4"/>
  <c r="X128" i="4"/>
  <c r="P129" i="4"/>
  <c r="R129" i="4"/>
  <c r="T129" i="4"/>
  <c r="V129" i="4"/>
  <c r="X129" i="4"/>
  <c r="P130" i="4"/>
  <c r="R130" i="4"/>
  <c r="T130" i="4"/>
  <c r="V130" i="4"/>
  <c r="X130" i="4"/>
  <c r="P131" i="4"/>
  <c r="R131" i="4"/>
  <c r="T131" i="4"/>
  <c r="V131" i="4"/>
  <c r="X131" i="4"/>
  <c r="P132" i="4"/>
  <c r="R132" i="4"/>
  <c r="T132" i="4"/>
  <c r="V132" i="4"/>
  <c r="X132" i="4"/>
  <c r="P133" i="4"/>
  <c r="R133" i="4"/>
  <c r="T133" i="4"/>
  <c r="V133" i="4"/>
  <c r="X133" i="4"/>
  <c r="P134" i="4"/>
  <c r="R134" i="4"/>
  <c r="T134" i="4"/>
  <c r="V134" i="4"/>
  <c r="X134" i="4"/>
  <c r="P135" i="4"/>
  <c r="R135" i="4"/>
  <c r="T135" i="4"/>
  <c r="V135" i="4"/>
  <c r="X135" i="4"/>
  <c r="P136" i="4"/>
  <c r="R136" i="4"/>
  <c r="T136" i="4"/>
  <c r="V136" i="4"/>
  <c r="X136" i="4"/>
  <c r="P137" i="4"/>
  <c r="R137" i="4"/>
  <c r="T137" i="4"/>
  <c r="V137" i="4"/>
  <c r="X137" i="4"/>
  <c r="P138" i="4"/>
  <c r="R138" i="4"/>
  <c r="T138" i="4"/>
  <c r="V138" i="4"/>
  <c r="X138" i="4"/>
  <c r="P139" i="4"/>
  <c r="R139" i="4"/>
  <c r="T139" i="4"/>
  <c r="V139" i="4"/>
  <c r="X139" i="4"/>
  <c r="P140" i="4"/>
  <c r="R140" i="4"/>
  <c r="T140" i="4"/>
  <c r="V140" i="4"/>
  <c r="X140" i="4"/>
  <c r="P141" i="4"/>
  <c r="R141" i="4"/>
  <c r="T141" i="4"/>
  <c r="V141" i="4"/>
  <c r="X141" i="4"/>
  <c r="P142" i="4"/>
  <c r="R142" i="4"/>
  <c r="T142" i="4"/>
  <c r="V142" i="4"/>
  <c r="X142" i="4"/>
  <c r="P143" i="4"/>
  <c r="R143" i="4"/>
  <c r="T143" i="4"/>
  <c r="V143" i="4"/>
  <c r="X143" i="4"/>
  <c r="P144" i="4"/>
  <c r="R144" i="4"/>
  <c r="T144" i="4"/>
  <c r="V144" i="4"/>
  <c r="X144" i="4"/>
  <c r="P145" i="4"/>
  <c r="R145" i="4"/>
  <c r="T145" i="4"/>
  <c r="V145" i="4"/>
  <c r="X145" i="4"/>
  <c r="P146" i="4"/>
  <c r="R146" i="4"/>
  <c r="T146" i="4"/>
  <c r="V146" i="4"/>
  <c r="X146" i="4"/>
  <c r="P147" i="4"/>
  <c r="R147" i="4"/>
  <c r="T147" i="4"/>
  <c r="V147" i="4"/>
  <c r="X147" i="4"/>
  <c r="P148" i="4"/>
  <c r="R148" i="4"/>
  <c r="T148" i="4"/>
  <c r="V148" i="4"/>
  <c r="X148" i="4"/>
  <c r="P149" i="4"/>
  <c r="R149" i="4"/>
  <c r="T149" i="4"/>
  <c r="V149" i="4"/>
  <c r="X149" i="4"/>
  <c r="P150" i="4"/>
  <c r="R150" i="4"/>
  <c r="T150" i="4"/>
  <c r="V150" i="4"/>
  <c r="X150" i="4"/>
  <c r="P151" i="4"/>
  <c r="R151" i="4"/>
  <c r="T151" i="4"/>
  <c r="V151" i="4"/>
  <c r="X151" i="4"/>
  <c r="P152" i="4"/>
  <c r="R152" i="4"/>
  <c r="T152" i="4"/>
  <c r="V152" i="4"/>
  <c r="X152" i="4"/>
  <c r="P153" i="4"/>
  <c r="R153" i="4"/>
  <c r="T153" i="4"/>
  <c r="V153" i="4"/>
  <c r="X153" i="4"/>
  <c r="P154" i="4"/>
  <c r="R154" i="4"/>
  <c r="T154" i="4"/>
  <c r="V154" i="4"/>
  <c r="X154" i="4"/>
  <c r="P155" i="4"/>
  <c r="R155" i="4"/>
  <c r="T155" i="4"/>
  <c r="V155" i="4"/>
  <c r="X155" i="4"/>
  <c r="P156" i="4"/>
  <c r="R156" i="4"/>
  <c r="T156" i="4"/>
  <c r="V156" i="4"/>
  <c r="X156" i="4"/>
  <c r="P157" i="4"/>
  <c r="R157" i="4"/>
  <c r="T157" i="4"/>
  <c r="V157" i="4"/>
  <c r="X157" i="4"/>
  <c r="P158" i="4"/>
  <c r="R158" i="4"/>
  <c r="T158" i="4"/>
  <c r="V158" i="4"/>
  <c r="X158" i="4"/>
  <c r="P159" i="4"/>
  <c r="R159" i="4"/>
  <c r="T159" i="4"/>
  <c r="V159" i="4"/>
  <c r="X159" i="4"/>
  <c r="P160" i="4"/>
  <c r="R160" i="4"/>
  <c r="T160" i="4"/>
  <c r="V160" i="4"/>
  <c r="X160" i="4"/>
  <c r="P161" i="4"/>
  <c r="R161" i="4"/>
  <c r="T161" i="4"/>
  <c r="V161" i="4"/>
  <c r="X161" i="4"/>
  <c r="P162" i="4"/>
  <c r="R162" i="4"/>
  <c r="T162" i="4"/>
  <c r="V162" i="4"/>
  <c r="X162" i="4"/>
  <c r="P163" i="4"/>
  <c r="R163" i="4"/>
  <c r="T163" i="4"/>
  <c r="V163" i="4"/>
  <c r="X163" i="4"/>
  <c r="P164" i="4"/>
  <c r="R164" i="4"/>
  <c r="T164" i="4"/>
  <c r="V164" i="4"/>
  <c r="X164" i="4"/>
  <c r="P165" i="4"/>
  <c r="R165" i="4"/>
  <c r="T165" i="4"/>
  <c r="V165" i="4"/>
  <c r="X165" i="4"/>
  <c r="P166" i="4"/>
  <c r="R166" i="4"/>
  <c r="T166" i="4"/>
  <c r="V166" i="4"/>
  <c r="X166" i="4"/>
  <c r="P167" i="4"/>
  <c r="R167" i="4"/>
  <c r="T167" i="4"/>
  <c r="V167" i="4"/>
  <c r="X167" i="4"/>
  <c r="P168" i="4"/>
  <c r="R168" i="4"/>
  <c r="T168" i="4"/>
  <c r="V168" i="4"/>
  <c r="X168" i="4"/>
  <c r="P169" i="4"/>
  <c r="R169" i="4"/>
  <c r="T169" i="4"/>
  <c r="V169" i="4"/>
  <c r="X169" i="4"/>
  <c r="P170" i="4"/>
  <c r="R170" i="4"/>
  <c r="T170" i="4"/>
  <c r="V170" i="4"/>
  <c r="X170" i="4"/>
  <c r="P171" i="4"/>
  <c r="R171" i="4"/>
  <c r="T171" i="4"/>
  <c r="V171" i="4"/>
  <c r="X171" i="4"/>
  <c r="P172" i="4"/>
  <c r="R172" i="4"/>
  <c r="T172" i="4"/>
  <c r="V172" i="4"/>
  <c r="X172" i="4"/>
  <c r="P173" i="4"/>
  <c r="R173" i="4"/>
  <c r="T173" i="4"/>
  <c r="V173" i="4"/>
  <c r="X173" i="4"/>
  <c r="P174" i="4"/>
  <c r="R174" i="4"/>
  <c r="T174" i="4"/>
  <c r="V174" i="4"/>
  <c r="X174" i="4"/>
  <c r="P175" i="4"/>
  <c r="R175" i="4"/>
  <c r="T175" i="4"/>
  <c r="V175" i="4"/>
  <c r="X175" i="4"/>
  <c r="P176" i="4"/>
  <c r="R176" i="4"/>
  <c r="T176" i="4"/>
  <c r="V176" i="4"/>
  <c r="X176" i="4"/>
  <c r="P177" i="4"/>
  <c r="R177" i="4"/>
  <c r="T177" i="4"/>
  <c r="V177" i="4"/>
  <c r="X177" i="4"/>
  <c r="P178" i="4"/>
  <c r="R178" i="4"/>
  <c r="T178" i="4"/>
  <c r="V178" i="4"/>
  <c r="X178" i="4"/>
  <c r="P179" i="4"/>
  <c r="R179" i="4"/>
  <c r="T179" i="4"/>
  <c r="V179" i="4"/>
  <c r="X179" i="4"/>
  <c r="P180" i="4"/>
  <c r="R180" i="4"/>
  <c r="T180" i="4"/>
  <c r="V180" i="4"/>
  <c r="X180" i="4"/>
  <c r="P181" i="4"/>
  <c r="R181" i="4"/>
  <c r="T181" i="4"/>
  <c r="V181" i="4"/>
  <c r="X181" i="4"/>
  <c r="P182" i="4"/>
  <c r="R182" i="4"/>
  <c r="T182" i="4"/>
  <c r="V182" i="4"/>
  <c r="X182" i="4"/>
  <c r="P183" i="4"/>
  <c r="R183" i="4"/>
  <c r="T183" i="4"/>
  <c r="V183" i="4"/>
  <c r="X183" i="4"/>
  <c r="P184" i="4"/>
  <c r="R184" i="4"/>
  <c r="T184" i="4"/>
  <c r="V184" i="4"/>
  <c r="X184" i="4"/>
  <c r="P185" i="4"/>
  <c r="R185" i="4"/>
  <c r="T185" i="4"/>
  <c r="V185" i="4"/>
  <c r="X185" i="4"/>
  <c r="P186" i="4"/>
  <c r="R186" i="4"/>
  <c r="T186" i="4"/>
  <c r="V186" i="4"/>
  <c r="X186" i="4"/>
  <c r="P187" i="4"/>
  <c r="R187" i="4"/>
  <c r="T187" i="4"/>
  <c r="V187" i="4"/>
  <c r="X187" i="4"/>
  <c r="P188" i="4"/>
  <c r="R188" i="4"/>
  <c r="T188" i="4"/>
  <c r="V188" i="4"/>
  <c r="X188" i="4"/>
  <c r="P189" i="4"/>
  <c r="R189" i="4"/>
  <c r="T189" i="4"/>
  <c r="V189" i="4"/>
  <c r="X189" i="4"/>
  <c r="P190" i="4"/>
  <c r="R190" i="4"/>
  <c r="T190" i="4"/>
  <c r="V190" i="4"/>
  <c r="X190" i="4"/>
  <c r="P191" i="4"/>
  <c r="R191" i="4"/>
  <c r="T191" i="4"/>
  <c r="V191" i="4"/>
  <c r="X191" i="4"/>
  <c r="P192" i="4"/>
  <c r="R192" i="4"/>
  <c r="T192" i="4"/>
  <c r="V192" i="4"/>
  <c r="X192" i="4"/>
  <c r="P193" i="4"/>
  <c r="R193" i="4"/>
  <c r="T193" i="4"/>
  <c r="V193" i="4"/>
  <c r="X193" i="4"/>
  <c r="P194" i="4"/>
  <c r="R194" i="4"/>
  <c r="T194" i="4"/>
  <c r="V194" i="4"/>
  <c r="X194" i="4"/>
  <c r="P195" i="4"/>
  <c r="R195" i="4"/>
  <c r="T195" i="4"/>
  <c r="V195" i="4"/>
  <c r="X195" i="4"/>
  <c r="P196" i="4"/>
  <c r="R196" i="4"/>
  <c r="T196" i="4"/>
  <c r="V196" i="4"/>
  <c r="X196" i="4"/>
  <c r="P197" i="4"/>
  <c r="R197" i="4"/>
  <c r="T197" i="4"/>
  <c r="V197" i="4"/>
  <c r="X197" i="4"/>
  <c r="P198" i="4"/>
  <c r="R198" i="4"/>
  <c r="T198" i="4"/>
  <c r="V198" i="4"/>
  <c r="X198" i="4"/>
  <c r="P199" i="4"/>
  <c r="R199" i="4"/>
  <c r="T199" i="4"/>
  <c r="V199" i="4"/>
  <c r="X199" i="4"/>
  <c r="P200" i="4"/>
  <c r="R200" i="4"/>
  <c r="T200" i="4"/>
  <c r="V200" i="4"/>
  <c r="X200" i="4"/>
  <c r="P201" i="4"/>
  <c r="R201" i="4"/>
  <c r="T201" i="4"/>
  <c r="V201" i="4"/>
  <c r="X201" i="4"/>
  <c r="P202" i="4"/>
  <c r="R202" i="4"/>
  <c r="T202" i="4"/>
  <c r="V202" i="4"/>
  <c r="X202" i="4"/>
  <c r="P203" i="4"/>
  <c r="R203" i="4"/>
  <c r="T203" i="4"/>
  <c r="V203" i="4"/>
  <c r="X203" i="4"/>
  <c r="P204" i="4"/>
  <c r="R204" i="4"/>
  <c r="T204" i="4"/>
  <c r="V204" i="4"/>
  <c r="X204" i="4"/>
  <c r="P205" i="4"/>
  <c r="R205" i="4"/>
  <c r="T205" i="4"/>
  <c r="V205" i="4"/>
  <c r="X205" i="4"/>
  <c r="P206" i="4"/>
  <c r="R206" i="4"/>
  <c r="T206" i="4"/>
  <c r="V206" i="4"/>
  <c r="X206" i="4"/>
  <c r="P207" i="4"/>
  <c r="R207" i="4"/>
  <c r="T207" i="4"/>
  <c r="V207" i="4"/>
  <c r="X207" i="4"/>
  <c r="P208" i="4"/>
  <c r="R208" i="4"/>
  <c r="T208" i="4"/>
  <c r="V208" i="4"/>
  <c r="X208" i="4"/>
  <c r="P209" i="4"/>
  <c r="R209" i="4"/>
  <c r="T209" i="4"/>
  <c r="V209" i="4"/>
  <c r="X209" i="4"/>
  <c r="P210" i="4"/>
  <c r="R210" i="4"/>
  <c r="T210" i="4"/>
  <c r="V210" i="4"/>
  <c r="X210" i="4"/>
  <c r="P211" i="4"/>
  <c r="R211" i="4"/>
  <c r="T211" i="4"/>
  <c r="V211" i="4"/>
  <c r="X211" i="4"/>
  <c r="P212" i="4"/>
  <c r="R212" i="4"/>
  <c r="T212" i="4"/>
  <c r="V212" i="4"/>
  <c r="X212" i="4"/>
  <c r="P213" i="4"/>
  <c r="R213" i="4"/>
  <c r="T213" i="4"/>
  <c r="V213" i="4"/>
  <c r="X213" i="4"/>
  <c r="P214" i="4"/>
  <c r="R214" i="4"/>
  <c r="T214" i="4"/>
  <c r="V214" i="4"/>
  <c r="X214" i="4"/>
  <c r="P215" i="4"/>
  <c r="R215" i="4"/>
  <c r="T215" i="4"/>
  <c r="V215" i="4"/>
  <c r="X215" i="4"/>
  <c r="P216" i="4"/>
  <c r="R216" i="4"/>
  <c r="T216" i="4"/>
  <c r="V216" i="4"/>
  <c r="X216" i="4"/>
  <c r="P217" i="4"/>
  <c r="R217" i="4"/>
  <c r="T217" i="4"/>
  <c r="V217" i="4"/>
  <c r="X217" i="4"/>
  <c r="P218" i="4"/>
  <c r="R218" i="4"/>
  <c r="T218" i="4"/>
  <c r="V218" i="4"/>
  <c r="X218" i="4"/>
  <c r="P219" i="4"/>
  <c r="R219" i="4"/>
  <c r="T219" i="4"/>
  <c r="V219" i="4"/>
  <c r="X219" i="4"/>
  <c r="P220" i="4"/>
  <c r="R220" i="4"/>
  <c r="T220" i="4"/>
  <c r="V220" i="4"/>
  <c r="X220" i="4"/>
  <c r="P221" i="4"/>
  <c r="R221" i="4"/>
  <c r="T221" i="4"/>
  <c r="V221" i="4"/>
  <c r="X221" i="4"/>
  <c r="P222" i="4"/>
  <c r="R222" i="4"/>
  <c r="T222" i="4"/>
  <c r="V222" i="4"/>
  <c r="X222" i="4"/>
  <c r="P223" i="4"/>
  <c r="R223" i="4"/>
  <c r="T223" i="4"/>
  <c r="V223" i="4"/>
  <c r="X223" i="4"/>
  <c r="P224" i="4"/>
  <c r="R224" i="4"/>
  <c r="T224" i="4"/>
  <c r="V224" i="4"/>
  <c r="X224" i="4"/>
  <c r="P225" i="4"/>
  <c r="R225" i="4"/>
  <c r="T225" i="4"/>
  <c r="V225" i="4"/>
  <c r="X225" i="4"/>
  <c r="P226" i="4"/>
  <c r="R226" i="4"/>
  <c r="T226" i="4"/>
  <c r="V226" i="4"/>
  <c r="X226" i="4"/>
  <c r="P227" i="4"/>
  <c r="R227" i="4"/>
  <c r="T227" i="4"/>
  <c r="V227" i="4"/>
  <c r="X227" i="4"/>
  <c r="P228" i="4"/>
  <c r="R228" i="4"/>
  <c r="T228" i="4"/>
  <c r="V228" i="4"/>
  <c r="X228" i="4"/>
  <c r="P229" i="4"/>
  <c r="R229" i="4"/>
  <c r="T229" i="4"/>
  <c r="V229" i="4"/>
  <c r="X229" i="4"/>
  <c r="P230" i="4"/>
  <c r="R230" i="4"/>
  <c r="T230" i="4"/>
  <c r="V230" i="4"/>
  <c r="X230" i="4"/>
  <c r="P37" i="4"/>
  <c r="R37" i="4"/>
  <c r="T37" i="4"/>
  <c r="V37" i="4"/>
  <c r="X37" i="4"/>
  <c r="V231" i="4"/>
  <c r="V232" i="4"/>
  <c r="P231" i="4"/>
  <c r="P232" i="4"/>
  <c r="R231" i="4"/>
  <c r="R232" i="4"/>
  <c r="L38" i="4"/>
  <c r="H38" i="4"/>
  <c r="J38" i="4"/>
  <c r="F38" i="4"/>
  <c r="N38" i="4"/>
  <c r="L39" i="4"/>
  <c r="H39" i="4"/>
  <c r="J39" i="4"/>
  <c r="F39" i="4"/>
  <c r="N39" i="4"/>
  <c r="L40" i="4"/>
  <c r="H40" i="4"/>
  <c r="J40" i="4"/>
  <c r="F40" i="4"/>
  <c r="N40" i="4"/>
  <c r="L41" i="4"/>
  <c r="H41" i="4"/>
  <c r="J41" i="4"/>
  <c r="F41" i="4"/>
  <c r="N41" i="4"/>
  <c r="L42" i="4"/>
  <c r="H42" i="4"/>
  <c r="J42" i="4"/>
  <c r="F42" i="4"/>
  <c r="N42" i="4"/>
  <c r="L43" i="4"/>
  <c r="H43" i="4"/>
  <c r="J43" i="4"/>
  <c r="F43" i="4"/>
  <c r="N43" i="4"/>
  <c r="L44" i="4"/>
  <c r="H44" i="4"/>
  <c r="J44" i="4"/>
  <c r="F44" i="4"/>
  <c r="N44" i="4"/>
  <c r="L45" i="4"/>
  <c r="H45" i="4"/>
  <c r="J45" i="4"/>
  <c r="F45" i="4"/>
  <c r="N45" i="4"/>
  <c r="L46" i="4"/>
  <c r="H46" i="4"/>
  <c r="J46" i="4"/>
  <c r="F46" i="4"/>
  <c r="N46" i="4"/>
  <c r="L47" i="4"/>
  <c r="H47" i="4"/>
  <c r="J47" i="4"/>
  <c r="F47" i="4"/>
  <c r="N47" i="4"/>
  <c r="L48" i="4"/>
  <c r="H48" i="4"/>
  <c r="J48" i="4"/>
  <c r="F48" i="4"/>
  <c r="N48" i="4"/>
  <c r="L49" i="4"/>
  <c r="H49" i="4"/>
  <c r="J49" i="4"/>
  <c r="F49" i="4"/>
  <c r="N49" i="4"/>
  <c r="L50" i="4"/>
  <c r="H50" i="4"/>
  <c r="J50" i="4"/>
  <c r="F50" i="4"/>
  <c r="N50" i="4"/>
  <c r="L51" i="4"/>
  <c r="H51" i="4"/>
  <c r="J51" i="4"/>
  <c r="F51" i="4"/>
  <c r="N51" i="4"/>
  <c r="L52" i="4"/>
  <c r="H52" i="4"/>
  <c r="J52" i="4"/>
  <c r="F52" i="4"/>
  <c r="N52" i="4"/>
  <c r="L53" i="4"/>
  <c r="H53" i="4"/>
  <c r="J53" i="4"/>
  <c r="F53" i="4"/>
  <c r="N53" i="4"/>
  <c r="L54" i="4"/>
  <c r="H54" i="4"/>
  <c r="J54" i="4"/>
  <c r="F54" i="4"/>
  <c r="N54" i="4"/>
  <c r="L55" i="4"/>
  <c r="H55" i="4"/>
  <c r="J55" i="4"/>
  <c r="F55" i="4"/>
  <c r="N55" i="4"/>
  <c r="L56" i="4"/>
  <c r="H56" i="4"/>
  <c r="J56" i="4"/>
  <c r="F56" i="4"/>
  <c r="N56" i="4"/>
  <c r="L57" i="4"/>
  <c r="H57" i="4"/>
  <c r="J57" i="4"/>
  <c r="F57" i="4"/>
  <c r="N57" i="4"/>
  <c r="L58" i="4"/>
  <c r="H58" i="4"/>
  <c r="J58" i="4"/>
  <c r="F58" i="4"/>
  <c r="N58" i="4"/>
  <c r="L59" i="4"/>
  <c r="H59" i="4"/>
  <c r="J59" i="4"/>
  <c r="F59" i="4"/>
  <c r="N59" i="4"/>
  <c r="L60" i="4"/>
  <c r="H60" i="4"/>
  <c r="J60" i="4"/>
  <c r="F60" i="4"/>
  <c r="N60" i="4"/>
  <c r="L61" i="4"/>
  <c r="H61" i="4"/>
  <c r="J61" i="4"/>
  <c r="F61" i="4"/>
  <c r="N61" i="4"/>
  <c r="L62" i="4"/>
  <c r="H62" i="4"/>
  <c r="J62" i="4"/>
  <c r="F62" i="4"/>
  <c r="N62" i="4"/>
  <c r="L63" i="4"/>
  <c r="H63" i="4"/>
  <c r="J63" i="4"/>
  <c r="F63" i="4"/>
  <c r="N63" i="4"/>
  <c r="L64" i="4"/>
  <c r="H64" i="4"/>
  <c r="J64" i="4"/>
  <c r="F64" i="4"/>
  <c r="N64" i="4"/>
  <c r="L65" i="4"/>
  <c r="H65" i="4"/>
  <c r="J65" i="4"/>
  <c r="F65" i="4"/>
  <c r="N65" i="4"/>
  <c r="L66" i="4"/>
  <c r="F66" i="4"/>
  <c r="H66" i="4"/>
  <c r="J66" i="4"/>
  <c r="N66" i="4"/>
  <c r="L67" i="4"/>
  <c r="H67" i="4"/>
  <c r="J67" i="4"/>
  <c r="F67" i="4"/>
  <c r="N67" i="4"/>
  <c r="L68" i="4"/>
  <c r="H68" i="4"/>
  <c r="J68" i="4"/>
  <c r="F68" i="4"/>
  <c r="N68" i="4"/>
  <c r="L69" i="4"/>
  <c r="H69" i="4"/>
  <c r="J69" i="4"/>
  <c r="F69" i="4"/>
  <c r="N69" i="4"/>
  <c r="L70" i="4"/>
  <c r="H70" i="4"/>
  <c r="J70" i="4"/>
  <c r="F70" i="4"/>
  <c r="N70" i="4"/>
  <c r="L71" i="4"/>
  <c r="H71" i="4"/>
  <c r="J71" i="4"/>
  <c r="F71" i="4"/>
  <c r="N71" i="4"/>
  <c r="L72" i="4"/>
  <c r="H72" i="4"/>
  <c r="J72" i="4"/>
  <c r="F72" i="4"/>
  <c r="N72" i="4"/>
  <c r="L73" i="4"/>
  <c r="H73" i="4"/>
  <c r="J73" i="4"/>
  <c r="F73" i="4"/>
  <c r="N73" i="4"/>
  <c r="L74" i="4"/>
  <c r="H74" i="4"/>
  <c r="J74" i="4"/>
  <c r="F74" i="4"/>
  <c r="N74" i="4"/>
  <c r="L75" i="4"/>
  <c r="H75" i="4"/>
  <c r="J75" i="4"/>
  <c r="F75" i="4"/>
  <c r="N75" i="4"/>
  <c r="L76" i="4"/>
  <c r="H76" i="4"/>
  <c r="J76" i="4"/>
  <c r="F76" i="4"/>
  <c r="N76" i="4"/>
  <c r="L77" i="4"/>
  <c r="H77" i="4"/>
  <c r="J77" i="4"/>
  <c r="F77" i="4"/>
  <c r="N77" i="4"/>
  <c r="L78" i="4"/>
  <c r="H78" i="4"/>
  <c r="J78" i="4"/>
  <c r="F78" i="4"/>
  <c r="N78" i="4"/>
  <c r="L79" i="4"/>
  <c r="H79" i="4"/>
  <c r="J79" i="4"/>
  <c r="F79" i="4"/>
  <c r="N79" i="4"/>
  <c r="L80" i="4"/>
  <c r="H80" i="4"/>
  <c r="J80" i="4"/>
  <c r="F80" i="4"/>
  <c r="N80" i="4"/>
  <c r="L81" i="4"/>
  <c r="H81" i="4"/>
  <c r="J81" i="4"/>
  <c r="F81" i="4"/>
  <c r="N81" i="4"/>
  <c r="L82" i="4"/>
  <c r="H82" i="4"/>
  <c r="J82" i="4"/>
  <c r="F82" i="4"/>
  <c r="N82" i="4"/>
  <c r="L83" i="4"/>
  <c r="H83" i="4"/>
  <c r="J83" i="4"/>
  <c r="F83" i="4"/>
  <c r="N83" i="4"/>
  <c r="L84" i="4"/>
  <c r="H84" i="4"/>
  <c r="J84" i="4"/>
  <c r="F84" i="4"/>
  <c r="N84" i="4"/>
  <c r="L85" i="4"/>
  <c r="H85" i="4"/>
  <c r="J85" i="4"/>
  <c r="F85" i="4"/>
  <c r="N85" i="4"/>
  <c r="L86" i="4"/>
  <c r="H86" i="4"/>
  <c r="J86" i="4"/>
  <c r="F86" i="4"/>
  <c r="N86" i="4"/>
  <c r="L87" i="4"/>
  <c r="H87" i="4"/>
  <c r="J87" i="4"/>
  <c r="F87" i="4"/>
  <c r="N87" i="4"/>
  <c r="L88" i="4"/>
  <c r="H88" i="4"/>
  <c r="J88" i="4"/>
  <c r="F88" i="4"/>
  <c r="N88" i="4"/>
  <c r="L89" i="4"/>
  <c r="H89" i="4"/>
  <c r="J89" i="4"/>
  <c r="F89" i="4"/>
  <c r="N89" i="4"/>
  <c r="L90" i="4"/>
  <c r="H90" i="4"/>
  <c r="J90" i="4"/>
  <c r="F90" i="4"/>
  <c r="N90" i="4"/>
  <c r="L91" i="4"/>
  <c r="H91" i="4"/>
  <c r="J91" i="4"/>
  <c r="F91" i="4"/>
  <c r="N91" i="4"/>
  <c r="L92" i="4"/>
  <c r="H92" i="4"/>
  <c r="J92" i="4"/>
  <c r="F92" i="4"/>
  <c r="N92" i="4"/>
  <c r="L93" i="4"/>
  <c r="H93" i="4"/>
  <c r="J93" i="4"/>
  <c r="F93" i="4"/>
  <c r="N93" i="4"/>
  <c r="L94" i="4"/>
  <c r="H94" i="4"/>
  <c r="J94" i="4"/>
  <c r="F94" i="4"/>
  <c r="N94" i="4"/>
  <c r="L95" i="4"/>
  <c r="H95" i="4"/>
  <c r="J95" i="4"/>
  <c r="F95" i="4"/>
  <c r="N95" i="4"/>
  <c r="L96" i="4"/>
  <c r="H96" i="4"/>
  <c r="J96" i="4"/>
  <c r="F96" i="4"/>
  <c r="N96" i="4"/>
  <c r="L97" i="4"/>
  <c r="H97" i="4"/>
  <c r="J97" i="4"/>
  <c r="F97" i="4"/>
  <c r="N97" i="4"/>
  <c r="L98" i="4"/>
  <c r="H98" i="4"/>
  <c r="J98" i="4"/>
  <c r="F98" i="4"/>
  <c r="N98" i="4"/>
  <c r="L99" i="4"/>
  <c r="H99" i="4"/>
  <c r="J99" i="4"/>
  <c r="F99" i="4"/>
  <c r="N99" i="4"/>
  <c r="L100" i="4"/>
  <c r="H100" i="4"/>
  <c r="J100" i="4"/>
  <c r="F100" i="4"/>
  <c r="N100" i="4"/>
  <c r="L101" i="4"/>
  <c r="H101" i="4"/>
  <c r="J101" i="4"/>
  <c r="F101" i="4"/>
  <c r="N101" i="4"/>
  <c r="L102" i="4"/>
  <c r="H102" i="4"/>
  <c r="J102" i="4"/>
  <c r="F102" i="4"/>
  <c r="N102" i="4"/>
  <c r="L103" i="4"/>
  <c r="H103" i="4"/>
  <c r="J103" i="4"/>
  <c r="F103" i="4"/>
  <c r="N103" i="4"/>
  <c r="L104" i="4"/>
  <c r="H104" i="4"/>
  <c r="J104" i="4"/>
  <c r="F104" i="4"/>
  <c r="N104" i="4"/>
  <c r="L105" i="4"/>
  <c r="H105" i="4"/>
  <c r="J105" i="4"/>
  <c r="F105" i="4"/>
  <c r="N105" i="4"/>
  <c r="L106" i="4"/>
  <c r="H106" i="4"/>
  <c r="J106" i="4"/>
  <c r="F106" i="4"/>
  <c r="N106" i="4"/>
  <c r="L107" i="4"/>
  <c r="H107" i="4"/>
  <c r="J107" i="4"/>
  <c r="F107" i="4"/>
  <c r="N107" i="4"/>
  <c r="L108" i="4"/>
  <c r="H108" i="4"/>
  <c r="J108" i="4"/>
  <c r="F108" i="4"/>
  <c r="N108" i="4"/>
  <c r="L109" i="4"/>
  <c r="H109" i="4"/>
  <c r="J109" i="4"/>
  <c r="F109" i="4"/>
  <c r="N109" i="4"/>
  <c r="L110" i="4"/>
  <c r="H110" i="4"/>
  <c r="J110" i="4"/>
  <c r="F110" i="4"/>
  <c r="N110" i="4"/>
  <c r="L111" i="4"/>
  <c r="H111" i="4"/>
  <c r="J111" i="4"/>
  <c r="F111" i="4"/>
  <c r="N111" i="4"/>
  <c r="L112" i="4"/>
  <c r="H112" i="4"/>
  <c r="J112" i="4"/>
  <c r="F112" i="4"/>
  <c r="N112" i="4"/>
  <c r="L113" i="4"/>
  <c r="H113" i="4"/>
  <c r="J113" i="4"/>
  <c r="F113" i="4"/>
  <c r="N113" i="4"/>
  <c r="L114" i="4"/>
  <c r="H114" i="4"/>
  <c r="J114" i="4"/>
  <c r="F114" i="4"/>
  <c r="N114" i="4"/>
  <c r="L115" i="4"/>
  <c r="H115" i="4"/>
  <c r="J115" i="4"/>
  <c r="F115" i="4"/>
  <c r="N115" i="4"/>
  <c r="L116" i="4"/>
  <c r="H116" i="4"/>
  <c r="J116" i="4"/>
  <c r="F116" i="4"/>
  <c r="N116" i="4"/>
  <c r="L117" i="4"/>
  <c r="H117" i="4"/>
  <c r="J117" i="4"/>
  <c r="F117" i="4"/>
  <c r="N117" i="4"/>
  <c r="L118" i="4"/>
  <c r="H118" i="4"/>
  <c r="J118" i="4"/>
  <c r="F118" i="4"/>
  <c r="N118" i="4"/>
  <c r="L119" i="4"/>
  <c r="H119" i="4"/>
  <c r="J119" i="4"/>
  <c r="F119" i="4"/>
  <c r="N119" i="4"/>
  <c r="L120" i="4"/>
  <c r="H120" i="4"/>
  <c r="J120" i="4"/>
  <c r="F120" i="4"/>
  <c r="N120" i="4"/>
  <c r="L121" i="4"/>
  <c r="H121" i="4"/>
  <c r="J121" i="4"/>
  <c r="F121" i="4"/>
  <c r="N121" i="4"/>
  <c r="L122" i="4"/>
  <c r="H122" i="4"/>
  <c r="J122" i="4"/>
  <c r="F122" i="4"/>
  <c r="N122" i="4"/>
  <c r="L123" i="4"/>
  <c r="H123" i="4"/>
  <c r="J123" i="4"/>
  <c r="F123" i="4"/>
  <c r="N123" i="4"/>
  <c r="L124" i="4"/>
  <c r="H124" i="4"/>
  <c r="J124" i="4"/>
  <c r="F124" i="4"/>
  <c r="N124" i="4"/>
  <c r="L125" i="4"/>
  <c r="H125" i="4"/>
  <c r="J125" i="4"/>
  <c r="F125" i="4"/>
  <c r="N125" i="4"/>
  <c r="L126" i="4"/>
  <c r="H126" i="4"/>
  <c r="J126" i="4"/>
  <c r="F126" i="4"/>
  <c r="N126" i="4"/>
  <c r="L127" i="4"/>
  <c r="H127" i="4"/>
  <c r="J127" i="4"/>
  <c r="F127" i="4"/>
  <c r="N127" i="4"/>
  <c r="L128" i="4"/>
  <c r="H128" i="4"/>
  <c r="J128" i="4"/>
  <c r="F128" i="4"/>
  <c r="N128" i="4"/>
  <c r="L129" i="4"/>
  <c r="H129" i="4"/>
  <c r="J129" i="4"/>
  <c r="F129" i="4"/>
  <c r="N129" i="4"/>
  <c r="L130" i="4"/>
  <c r="H130" i="4"/>
  <c r="J130" i="4"/>
  <c r="F130" i="4"/>
  <c r="N130" i="4"/>
  <c r="L131" i="4"/>
  <c r="H131" i="4"/>
  <c r="J131" i="4"/>
  <c r="F131" i="4"/>
  <c r="N131" i="4"/>
  <c r="L132" i="4"/>
  <c r="H132" i="4"/>
  <c r="J132" i="4"/>
  <c r="F132" i="4"/>
  <c r="N132" i="4"/>
  <c r="L133" i="4"/>
  <c r="H133" i="4"/>
  <c r="J133" i="4"/>
  <c r="F133" i="4"/>
  <c r="N133" i="4"/>
  <c r="L134" i="4"/>
  <c r="H134" i="4"/>
  <c r="J134" i="4"/>
  <c r="F134" i="4"/>
  <c r="N134" i="4"/>
  <c r="L135" i="4"/>
  <c r="H135" i="4"/>
  <c r="J135" i="4"/>
  <c r="F135" i="4"/>
  <c r="N135" i="4"/>
  <c r="L136" i="4"/>
  <c r="H136" i="4"/>
  <c r="J136" i="4"/>
  <c r="F136" i="4"/>
  <c r="N136" i="4"/>
  <c r="L137" i="4"/>
  <c r="H137" i="4"/>
  <c r="J137" i="4"/>
  <c r="F137" i="4"/>
  <c r="N137" i="4"/>
  <c r="L138" i="4"/>
  <c r="H138" i="4"/>
  <c r="J138" i="4"/>
  <c r="F138" i="4"/>
  <c r="N138" i="4"/>
  <c r="L139" i="4"/>
  <c r="J139" i="4"/>
  <c r="F139" i="4"/>
  <c r="N139" i="4"/>
  <c r="L140" i="4"/>
  <c r="H140" i="4"/>
  <c r="J140" i="4"/>
  <c r="F140" i="4"/>
  <c r="N140" i="4"/>
  <c r="L141" i="4"/>
  <c r="H141" i="4"/>
  <c r="J141" i="4"/>
  <c r="F141" i="4"/>
  <c r="N141" i="4"/>
  <c r="L142" i="4"/>
  <c r="H142" i="4"/>
  <c r="J142" i="4"/>
  <c r="F142" i="4"/>
  <c r="N142" i="4"/>
  <c r="L143" i="4"/>
  <c r="H143" i="4"/>
  <c r="J143" i="4"/>
  <c r="F143" i="4"/>
  <c r="N143" i="4"/>
  <c r="L144" i="4"/>
  <c r="H144" i="4"/>
  <c r="J144" i="4"/>
  <c r="F144" i="4"/>
  <c r="N144" i="4"/>
  <c r="L145" i="4"/>
  <c r="H145" i="4"/>
  <c r="J145" i="4"/>
  <c r="F145" i="4"/>
  <c r="N145" i="4"/>
  <c r="L146" i="4"/>
  <c r="H146" i="4"/>
  <c r="J146" i="4"/>
  <c r="F146" i="4"/>
  <c r="N146" i="4"/>
  <c r="L147" i="4"/>
  <c r="H147" i="4"/>
  <c r="J147" i="4"/>
  <c r="F147" i="4"/>
  <c r="N147" i="4"/>
  <c r="L148" i="4"/>
  <c r="H148" i="4"/>
  <c r="J148" i="4"/>
  <c r="F148" i="4"/>
  <c r="N148" i="4"/>
  <c r="L149" i="4"/>
  <c r="H149" i="4"/>
  <c r="J149" i="4"/>
  <c r="F149" i="4"/>
  <c r="N149" i="4"/>
  <c r="L150" i="4"/>
  <c r="H150" i="4"/>
  <c r="J150" i="4"/>
  <c r="F150" i="4"/>
  <c r="N150" i="4"/>
  <c r="L151" i="4"/>
  <c r="H151" i="4"/>
  <c r="J151" i="4"/>
  <c r="F151" i="4"/>
  <c r="N151" i="4"/>
  <c r="L152" i="4"/>
  <c r="H152" i="4"/>
  <c r="J152" i="4"/>
  <c r="F152" i="4"/>
  <c r="N152" i="4"/>
  <c r="L153" i="4"/>
  <c r="H153" i="4"/>
  <c r="J153" i="4"/>
  <c r="F153" i="4"/>
  <c r="N153" i="4"/>
  <c r="L154" i="4"/>
  <c r="H154" i="4"/>
  <c r="J154" i="4"/>
  <c r="F154" i="4"/>
  <c r="N154" i="4"/>
  <c r="L155" i="4"/>
  <c r="H155" i="4"/>
  <c r="J155" i="4"/>
  <c r="F155" i="4"/>
  <c r="N155" i="4"/>
  <c r="L156" i="4"/>
  <c r="H156" i="4"/>
  <c r="J156" i="4"/>
  <c r="F156" i="4"/>
  <c r="N156" i="4"/>
  <c r="L157" i="4"/>
  <c r="H157" i="4"/>
  <c r="J157" i="4"/>
  <c r="F157" i="4"/>
  <c r="N157" i="4"/>
  <c r="L158" i="4"/>
  <c r="H158" i="4"/>
  <c r="J158" i="4"/>
  <c r="F158" i="4"/>
  <c r="N158" i="4"/>
  <c r="L159" i="4"/>
  <c r="H159" i="4"/>
  <c r="J159" i="4"/>
  <c r="F159" i="4"/>
  <c r="N159" i="4"/>
  <c r="L160" i="4"/>
  <c r="H160" i="4"/>
  <c r="J160" i="4"/>
  <c r="F160" i="4"/>
  <c r="N160" i="4"/>
  <c r="L161" i="4"/>
  <c r="H161" i="4"/>
  <c r="J161" i="4"/>
  <c r="F161" i="4"/>
  <c r="N161" i="4"/>
  <c r="L162" i="4"/>
  <c r="H162" i="4"/>
  <c r="J162" i="4"/>
  <c r="F162" i="4"/>
  <c r="N162" i="4"/>
  <c r="L163" i="4"/>
  <c r="H163" i="4"/>
  <c r="J163" i="4"/>
  <c r="F163" i="4"/>
  <c r="N163" i="4"/>
  <c r="L164" i="4"/>
  <c r="H164" i="4"/>
  <c r="J164" i="4"/>
  <c r="F164" i="4"/>
  <c r="N164" i="4"/>
  <c r="L165" i="4"/>
  <c r="H165" i="4"/>
  <c r="J165" i="4"/>
  <c r="F165" i="4"/>
  <c r="N165" i="4"/>
  <c r="L166" i="4"/>
  <c r="H166" i="4"/>
  <c r="J166" i="4"/>
  <c r="F166" i="4"/>
  <c r="N166" i="4"/>
  <c r="L167" i="4"/>
  <c r="H167" i="4"/>
  <c r="J167" i="4"/>
  <c r="F167" i="4"/>
  <c r="N167" i="4"/>
  <c r="L168" i="4"/>
  <c r="H168" i="4"/>
  <c r="J168" i="4"/>
  <c r="F168" i="4"/>
  <c r="N168" i="4"/>
  <c r="L169" i="4"/>
  <c r="H169" i="4"/>
  <c r="J169" i="4"/>
  <c r="F169" i="4"/>
  <c r="N169" i="4"/>
  <c r="L170" i="4"/>
  <c r="H170" i="4"/>
  <c r="J170" i="4"/>
  <c r="F170" i="4"/>
  <c r="N170" i="4"/>
  <c r="L171" i="4"/>
  <c r="H171" i="4"/>
  <c r="J171" i="4"/>
  <c r="F171" i="4"/>
  <c r="N171" i="4"/>
  <c r="L172" i="4"/>
  <c r="H172" i="4"/>
  <c r="J172" i="4"/>
  <c r="F172" i="4"/>
  <c r="N172" i="4"/>
  <c r="L173" i="4"/>
  <c r="H173" i="4"/>
  <c r="J173" i="4"/>
  <c r="F173" i="4"/>
  <c r="N173" i="4"/>
  <c r="L174" i="4"/>
  <c r="H174" i="4"/>
  <c r="J174" i="4"/>
  <c r="F174" i="4"/>
  <c r="N174" i="4"/>
  <c r="L175" i="4"/>
  <c r="H175" i="4"/>
  <c r="J175" i="4"/>
  <c r="F175" i="4"/>
  <c r="N175" i="4"/>
  <c r="L176" i="4"/>
  <c r="H176" i="4"/>
  <c r="J176" i="4"/>
  <c r="F176" i="4"/>
  <c r="N176" i="4"/>
  <c r="L177" i="4"/>
  <c r="H177" i="4"/>
  <c r="J177" i="4"/>
  <c r="F177" i="4"/>
  <c r="N177" i="4"/>
  <c r="L178" i="4"/>
  <c r="H178" i="4"/>
  <c r="J178" i="4"/>
  <c r="F178" i="4"/>
  <c r="N178" i="4"/>
  <c r="L179" i="4"/>
  <c r="H179" i="4"/>
  <c r="J179" i="4"/>
  <c r="F179" i="4"/>
  <c r="N179" i="4"/>
  <c r="L180" i="4"/>
  <c r="H180" i="4"/>
  <c r="J180" i="4"/>
  <c r="F180" i="4"/>
  <c r="N180" i="4"/>
  <c r="L181" i="4"/>
  <c r="H181" i="4"/>
  <c r="J181" i="4"/>
  <c r="F181" i="4"/>
  <c r="N181" i="4"/>
  <c r="L182" i="4"/>
  <c r="H182" i="4"/>
  <c r="J182" i="4"/>
  <c r="F182" i="4"/>
  <c r="N182" i="4"/>
  <c r="L183" i="4"/>
  <c r="H183" i="4"/>
  <c r="J183" i="4"/>
  <c r="F183" i="4"/>
  <c r="N183" i="4"/>
  <c r="L184" i="4"/>
  <c r="H184" i="4"/>
  <c r="J184" i="4"/>
  <c r="F184" i="4"/>
  <c r="N184" i="4"/>
  <c r="L185" i="4"/>
  <c r="H185" i="4"/>
  <c r="J185" i="4"/>
  <c r="F185" i="4"/>
  <c r="N185" i="4"/>
  <c r="L186" i="4"/>
  <c r="H186" i="4"/>
  <c r="J186" i="4"/>
  <c r="F186" i="4"/>
  <c r="N186" i="4"/>
  <c r="L187" i="4"/>
  <c r="H187" i="4"/>
  <c r="J187" i="4"/>
  <c r="F187" i="4"/>
  <c r="N187" i="4"/>
  <c r="L188" i="4"/>
  <c r="H188" i="4"/>
  <c r="J188" i="4"/>
  <c r="F188" i="4"/>
  <c r="N188" i="4"/>
  <c r="L189" i="4"/>
  <c r="H189" i="4"/>
  <c r="J189" i="4"/>
  <c r="F189" i="4"/>
  <c r="N189" i="4"/>
  <c r="L190" i="4"/>
  <c r="H190" i="4"/>
  <c r="J190" i="4"/>
  <c r="F190" i="4"/>
  <c r="N190" i="4"/>
  <c r="L191" i="4"/>
  <c r="H191" i="4"/>
  <c r="J191" i="4"/>
  <c r="F191" i="4"/>
  <c r="N191" i="4"/>
  <c r="L192" i="4"/>
  <c r="H192" i="4"/>
  <c r="J192" i="4"/>
  <c r="F192" i="4"/>
  <c r="N192" i="4"/>
  <c r="L193" i="4"/>
  <c r="H193" i="4"/>
  <c r="J193" i="4"/>
  <c r="F193" i="4"/>
  <c r="N193" i="4"/>
  <c r="L194" i="4"/>
  <c r="H194" i="4"/>
  <c r="J194" i="4"/>
  <c r="F194" i="4"/>
  <c r="N194" i="4"/>
  <c r="L195" i="4"/>
  <c r="H195" i="4"/>
  <c r="J195" i="4"/>
  <c r="F195" i="4"/>
  <c r="N195" i="4"/>
  <c r="L196" i="4"/>
  <c r="H196" i="4"/>
  <c r="J196" i="4"/>
  <c r="F196" i="4"/>
  <c r="N196" i="4"/>
  <c r="L197" i="4"/>
  <c r="H197" i="4"/>
  <c r="J197" i="4"/>
  <c r="F197" i="4"/>
  <c r="N197" i="4"/>
  <c r="L198" i="4"/>
  <c r="H198" i="4"/>
  <c r="J198" i="4"/>
  <c r="F198" i="4"/>
  <c r="N198" i="4"/>
  <c r="L199" i="4"/>
  <c r="H199" i="4"/>
  <c r="J199" i="4"/>
  <c r="F199" i="4"/>
  <c r="N199" i="4"/>
  <c r="L200" i="4"/>
  <c r="H200" i="4"/>
  <c r="J200" i="4"/>
  <c r="F200" i="4"/>
  <c r="N200" i="4"/>
  <c r="L201" i="4"/>
  <c r="H201" i="4"/>
  <c r="J201" i="4"/>
  <c r="F201" i="4"/>
  <c r="N201" i="4"/>
  <c r="L202" i="4"/>
  <c r="H202" i="4"/>
  <c r="J202" i="4"/>
  <c r="F202" i="4"/>
  <c r="N202" i="4"/>
  <c r="L203" i="4"/>
  <c r="H203" i="4"/>
  <c r="J203" i="4"/>
  <c r="F203" i="4"/>
  <c r="N203" i="4"/>
  <c r="L204" i="4"/>
  <c r="H204" i="4"/>
  <c r="J204" i="4"/>
  <c r="F204" i="4"/>
  <c r="N204" i="4"/>
  <c r="L205" i="4"/>
  <c r="H205" i="4"/>
  <c r="J205" i="4"/>
  <c r="F205" i="4"/>
  <c r="N205" i="4"/>
  <c r="L206" i="4"/>
  <c r="H206" i="4"/>
  <c r="J206" i="4"/>
  <c r="F206" i="4"/>
  <c r="N206" i="4"/>
  <c r="L207" i="4"/>
  <c r="H207" i="4"/>
  <c r="J207" i="4"/>
  <c r="F207" i="4"/>
  <c r="N207" i="4"/>
  <c r="L208" i="4"/>
  <c r="H208" i="4"/>
  <c r="J208" i="4"/>
  <c r="F208" i="4"/>
  <c r="N208" i="4"/>
  <c r="L209" i="4"/>
  <c r="H209" i="4"/>
  <c r="J209" i="4"/>
  <c r="F209" i="4"/>
  <c r="N209" i="4"/>
  <c r="L210" i="4"/>
  <c r="H210" i="4"/>
  <c r="J210" i="4"/>
  <c r="F210" i="4"/>
  <c r="N210" i="4"/>
  <c r="L211" i="4"/>
  <c r="H211" i="4"/>
  <c r="J211" i="4"/>
  <c r="F211" i="4"/>
  <c r="N211" i="4"/>
  <c r="L212" i="4"/>
  <c r="H212" i="4"/>
  <c r="J212" i="4"/>
  <c r="F212" i="4"/>
  <c r="N212" i="4"/>
  <c r="L213" i="4"/>
  <c r="H213" i="4"/>
  <c r="J213" i="4"/>
  <c r="F213" i="4"/>
  <c r="N213" i="4"/>
  <c r="L214" i="4"/>
  <c r="H214" i="4"/>
  <c r="J214" i="4"/>
  <c r="F214" i="4"/>
  <c r="N214" i="4"/>
  <c r="L215" i="4"/>
  <c r="H215" i="4"/>
  <c r="J215" i="4"/>
  <c r="F215" i="4"/>
  <c r="N215" i="4"/>
  <c r="L216" i="4"/>
  <c r="H216" i="4"/>
  <c r="J216" i="4"/>
  <c r="F216" i="4"/>
  <c r="N216" i="4"/>
  <c r="L217" i="4"/>
  <c r="H217" i="4"/>
  <c r="J217" i="4"/>
  <c r="F217" i="4"/>
  <c r="N217" i="4"/>
  <c r="L218" i="4"/>
  <c r="H218" i="4"/>
  <c r="J218" i="4"/>
  <c r="F218" i="4"/>
  <c r="N218" i="4"/>
  <c r="L219" i="4"/>
  <c r="H219" i="4"/>
  <c r="J219" i="4"/>
  <c r="F219" i="4"/>
  <c r="N219" i="4"/>
  <c r="L220" i="4"/>
  <c r="H220" i="4"/>
  <c r="J220" i="4"/>
  <c r="F220" i="4"/>
  <c r="N220" i="4"/>
  <c r="L221" i="4"/>
  <c r="H221" i="4"/>
  <c r="J221" i="4"/>
  <c r="F221" i="4"/>
  <c r="N221" i="4"/>
  <c r="L222" i="4"/>
  <c r="H222" i="4"/>
  <c r="J222" i="4"/>
  <c r="F222" i="4"/>
  <c r="N222" i="4"/>
  <c r="L223" i="4"/>
  <c r="H223" i="4"/>
  <c r="J223" i="4"/>
  <c r="F223" i="4"/>
  <c r="N223" i="4"/>
  <c r="L224" i="4"/>
  <c r="H224" i="4"/>
  <c r="J224" i="4"/>
  <c r="F224" i="4"/>
  <c r="N224" i="4"/>
  <c r="L225" i="4"/>
  <c r="H225" i="4"/>
  <c r="J225" i="4"/>
  <c r="F225" i="4"/>
  <c r="N225" i="4"/>
  <c r="L226" i="4"/>
  <c r="H226" i="4"/>
  <c r="J226" i="4"/>
  <c r="F226" i="4"/>
  <c r="N226" i="4"/>
  <c r="L227" i="4"/>
  <c r="H227" i="4"/>
  <c r="J227" i="4"/>
  <c r="F227" i="4"/>
  <c r="N227" i="4"/>
  <c r="L228" i="4"/>
  <c r="H228" i="4"/>
  <c r="J228" i="4"/>
  <c r="F228" i="4"/>
  <c r="N228" i="4"/>
  <c r="L229" i="4"/>
  <c r="H229" i="4"/>
  <c r="J229" i="4"/>
  <c r="F229" i="4"/>
  <c r="N229" i="4"/>
  <c r="L230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L37" i="4"/>
  <c r="H37" i="4"/>
  <c r="J37" i="4"/>
  <c r="F37" i="4"/>
  <c r="N37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BE212" i="4"/>
  <c r="BE213" i="4"/>
  <c r="BE214" i="4"/>
  <c r="BE215" i="4"/>
  <c r="BE216" i="4"/>
  <c r="BE217" i="4"/>
  <c r="BE218" i="4"/>
  <c r="BE219" i="4"/>
  <c r="BE220" i="4"/>
  <c r="BE221" i="4"/>
  <c r="BE222" i="4"/>
  <c r="BE223" i="4"/>
  <c r="BE224" i="4"/>
  <c r="BE225" i="4"/>
  <c r="BE226" i="4"/>
  <c r="BE227" i="4"/>
  <c r="BE228" i="4"/>
  <c r="BE229" i="4"/>
  <c r="BE230" i="4"/>
  <c r="BE231" i="4"/>
  <c r="BE232" i="4"/>
  <c r="BE233" i="4"/>
  <c r="BE234" i="4"/>
  <c r="BE235" i="4"/>
  <c r="BE236" i="4"/>
  <c r="BE237" i="4"/>
  <c r="BE238" i="4"/>
  <c r="BE239" i="4"/>
  <c r="BE240" i="4"/>
  <c r="BE241" i="4"/>
  <c r="BE242" i="4"/>
  <c r="BE243" i="4"/>
  <c r="BE244" i="4"/>
  <c r="BE245" i="4"/>
  <c r="BE246" i="4"/>
  <c r="BE247" i="4"/>
  <c r="BE248" i="4"/>
  <c r="BE249" i="4"/>
  <c r="BE250" i="4"/>
  <c r="BE251" i="4"/>
  <c r="BE252" i="4"/>
  <c r="BE253" i="4"/>
  <c r="BE254" i="4"/>
  <c r="BE255" i="4"/>
  <c r="BE256" i="4"/>
  <c r="BE257" i="4"/>
  <c r="BE258" i="4"/>
  <c r="BE259" i="4"/>
  <c r="BE260" i="4"/>
  <c r="BE261" i="4"/>
  <c r="BE262" i="4"/>
  <c r="BE263" i="4"/>
  <c r="BE264" i="4"/>
  <c r="BE265" i="4"/>
  <c r="BE266" i="4"/>
  <c r="BE267" i="4"/>
  <c r="BE268" i="4"/>
  <c r="BE269" i="4"/>
  <c r="BE270" i="4"/>
  <c r="BE271" i="4"/>
  <c r="BE272" i="4"/>
  <c r="BE273" i="4"/>
  <c r="BE274" i="4"/>
  <c r="BE275" i="4"/>
  <c r="BE276" i="4"/>
  <c r="BE277" i="4"/>
  <c r="BE278" i="4"/>
  <c r="BE279" i="4"/>
  <c r="BE280" i="4"/>
  <c r="BE281" i="4"/>
  <c r="BE282" i="4"/>
  <c r="BE283" i="4"/>
  <c r="BE284" i="4"/>
  <c r="BE285" i="4"/>
  <c r="BE286" i="4"/>
  <c r="BE287" i="4"/>
  <c r="BE288" i="4"/>
  <c r="BE289" i="4"/>
  <c r="BE290" i="4"/>
  <c r="BE291" i="4"/>
  <c r="BE292" i="4"/>
  <c r="BE293" i="4"/>
  <c r="BE294" i="4"/>
  <c r="BE295" i="4"/>
  <c r="BE296" i="4"/>
  <c r="BE297" i="4"/>
  <c r="BE298" i="4"/>
  <c r="BE299" i="4"/>
  <c r="BE300" i="4"/>
  <c r="BE301" i="4"/>
  <c r="BE302" i="4"/>
  <c r="BE303" i="4"/>
  <c r="BE304" i="4"/>
  <c r="BE305" i="4"/>
  <c r="BE306" i="4"/>
  <c r="BE307" i="4"/>
  <c r="BE308" i="4"/>
  <c r="BE309" i="4"/>
  <c r="BE310" i="4"/>
  <c r="BE311" i="4"/>
  <c r="BE312" i="4"/>
  <c r="BE313" i="4"/>
  <c r="BE314" i="4"/>
  <c r="BE315" i="4"/>
  <c r="BE316" i="4"/>
  <c r="BE317" i="4"/>
  <c r="BE318" i="4"/>
  <c r="BE319" i="4"/>
  <c r="BE320" i="4"/>
  <c r="BE321" i="4"/>
  <c r="BE322" i="4"/>
  <c r="BE323" i="4"/>
  <c r="BE324" i="4"/>
  <c r="BE325" i="4"/>
  <c r="BE326" i="4"/>
  <c r="BE327" i="4"/>
  <c r="BE328" i="4"/>
  <c r="BE329" i="4"/>
  <c r="BE330" i="4"/>
  <c r="BE331" i="4"/>
  <c r="BE332" i="4"/>
  <c r="BE333" i="4"/>
  <c r="BE334" i="4"/>
  <c r="BE335" i="4"/>
  <c r="BE336" i="4"/>
  <c r="BE337" i="4"/>
  <c r="BE338" i="4"/>
  <c r="BE339" i="4"/>
  <c r="BE340" i="4"/>
  <c r="BE341" i="4"/>
  <c r="BE342" i="4"/>
  <c r="BE343" i="4"/>
  <c r="BE344" i="4"/>
  <c r="BE345" i="4"/>
  <c r="BE346" i="4"/>
  <c r="BE347" i="4"/>
  <c r="BE348" i="4"/>
  <c r="BE349" i="4"/>
  <c r="BE350" i="4"/>
  <c r="BE351" i="4"/>
  <c r="BE352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37" i="4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I2" i="1"/>
  <c r="N31" i="2"/>
  <c r="I3" i="1"/>
  <c r="N32" i="2"/>
  <c r="I4" i="1"/>
  <c r="N33" i="2"/>
  <c r="I5" i="1"/>
  <c r="N34" i="2"/>
  <c r="I6" i="1"/>
  <c r="N35" i="2"/>
  <c r="I7" i="1"/>
  <c r="N36" i="2"/>
  <c r="I11" i="1"/>
  <c r="N37" i="2"/>
  <c r="I12" i="1"/>
  <c r="N38" i="2"/>
  <c r="I13" i="1"/>
  <c r="N39" i="2"/>
  <c r="I14" i="1"/>
  <c r="N40" i="2"/>
  <c r="I15" i="1"/>
  <c r="N41" i="2"/>
  <c r="I16" i="1"/>
  <c r="N42" i="2"/>
  <c r="I17" i="1"/>
  <c r="N43" i="2"/>
  <c r="I18" i="1"/>
  <c r="N44" i="2"/>
  <c r="I19" i="1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I23" i="1"/>
  <c r="N69" i="2"/>
  <c r="I24" i="1"/>
  <c r="N70" i="2"/>
  <c r="I25" i="1"/>
  <c r="N71" i="2"/>
  <c r="I26" i="1"/>
  <c r="N72" i="2"/>
  <c r="I27" i="1"/>
  <c r="N73" i="2"/>
  <c r="I28" i="1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I32" i="1"/>
  <c r="N89" i="2"/>
  <c r="I33" i="1"/>
  <c r="N90" i="2"/>
  <c r="I34" i="1"/>
  <c r="N91" i="2"/>
  <c r="I35" i="1"/>
  <c r="N92" i="2"/>
  <c r="I36" i="1"/>
  <c r="N93" i="2"/>
  <c r="I37" i="1"/>
  <c r="N94" i="2"/>
  <c r="I38" i="1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I42" i="1"/>
  <c r="N138" i="2"/>
  <c r="I43" i="1"/>
  <c r="N139" i="2"/>
  <c r="I44" i="1"/>
  <c r="N140" i="2"/>
  <c r="I45" i="1"/>
  <c r="N141" i="2"/>
  <c r="I46" i="1"/>
  <c r="N142" i="2"/>
  <c r="I47" i="1"/>
  <c r="N143" i="2"/>
  <c r="I48" i="1"/>
  <c r="N144" i="2"/>
  <c r="I49" i="1"/>
  <c r="N145" i="2"/>
  <c r="I50" i="1"/>
  <c r="N146" i="2"/>
  <c r="I51" i="1"/>
  <c r="N147" i="2"/>
  <c r="I52" i="1"/>
  <c r="N148" i="2"/>
  <c r="I53" i="1"/>
  <c r="N149" i="2"/>
  <c r="I54" i="1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I58" i="1"/>
  <c r="N163" i="2"/>
  <c r="I59" i="1"/>
  <c r="N164" i="2"/>
  <c r="I60" i="1"/>
  <c r="N165" i="2"/>
  <c r="I61" i="1"/>
  <c r="N166" i="2"/>
  <c r="I62" i="1"/>
  <c r="N167" i="2"/>
  <c r="I63" i="1"/>
  <c r="N168" i="2"/>
  <c r="I64" i="1"/>
  <c r="N169" i="2"/>
  <c r="I65" i="1"/>
  <c r="N170" i="2"/>
  <c r="I66" i="1"/>
  <c r="N171" i="2"/>
  <c r="I67" i="1"/>
  <c r="N172" i="2"/>
  <c r="I68" i="1"/>
  <c r="N173" i="2"/>
  <c r="I69" i="1"/>
  <c r="N174" i="2"/>
  <c r="I70" i="1"/>
  <c r="N175" i="2"/>
  <c r="I73" i="1"/>
  <c r="N176" i="2"/>
  <c r="I74" i="1"/>
  <c r="N177" i="2"/>
  <c r="I75" i="1"/>
  <c r="N178" i="2"/>
  <c r="I76" i="1"/>
  <c r="N179" i="2"/>
  <c r="I77" i="1"/>
  <c r="N180" i="2"/>
  <c r="I78" i="1"/>
  <c r="N181" i="2"/>
  <c r="I79" i="1"/>
  <c r="N182" i="2"/>
  <c r="I80" i="1"/>
  <c r="N183" i="2"/>
  <c r="I81" i="1"/>
  <c r="N184" i="2"/>
  <c r="I82" i="1"/>
  <c r="N185" i="2"/>
  <c r="I83" i="1"/>
  <c r="N186" i="2"/>
  <c r="I84" i="1"/>
  <c r="N187" i="2"/>
  <c r="I85" i="1"/>
  <c r="N188" i="2"/>
  <c r="I86" i="1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I89" i="1"/>
  <c r="N229" i="2"/>
  <c r="I90" i="1"/>
  <c r="N230" i="2"/>
  <c r="I91" i="1"/>
  <c r="N231" i="2"/>
  <c r="I92" i="1"/>
  <c r="N232" i="2"/>
  <c r="I93" i="1"/>
  <c r="N233" i="2"/>
  <c r="I94" i="1"/>
  <c r="N234" i="2"/>
  <c r="I95" i="1"/>
  <c r="N235" i="2"/>
  <c r="N236" i="2"/>
  <c r="I99" i="1"/>
  <c r="N237" i="2"/>
  <c r="I100" i="1"/>
  <c r="N238" i="2"/>
  <c r="I101" i="1"/>
  <c r="N239" i="2"/>
  <c r="I102" i="1"/>
  <c r="N240" i="2"/>
  <c r="I103" i="1"/>
  <c r="N241" i="2"/>
  <c r="I104" i="1"/>
  <c r="N242" i="2"/>
  <c r="I105" i="1"/>
  <c r="N243" i="2"/>
  <c r="I106" i="1"/>
  <c r="N244" i="2"/>
  <c r="I111" i="1"/>
  <c r="N245" i="2"/>
  <c r="I112" i="1"/>
  <c r="N246" i="2"/>
  <c r="I113" i="1"/>
  <c r="N247" i="2"/>
  <c r="I114" i="1"/>
  <c r="N248" i="2"/>
  <c r="I115" i="1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I139" i="1"/>
  <c r="N322" i="2"/>
  <c r="I140" i="1"/>
  <c r="N323" i="2"/>
  <c r="I141" i="1"/>
  <c r="N324" i="2"/>
  <c r="I142" i="1"/>
  <c r="N325" i="2"/>
  <c r="I143" i="1"/>
  <c r="N326" i="2"/>
  <c r="I144" i="1"/>
  <c r="N32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2" i="2"/>
  <c r="A105" i="4"/>
  <c r="A106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277" i="4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G228" i="5"/>
  <c r="A228" i="5"/>
  <c r="A227" i="5"/>
  <c r="L226" i="5"/>
  <c r="A226" i="5"/>
  <c r="A225" i="5"/>
  <c r="A224" i="5"/>
  <c r="A223" i="5"/>
  <c r="A222" i="5"/>
  <c r="A221" i="5"/>
  <c r="L220" i="5"/>
  <c r="A220" i="5"/>
  <c r="A219" i="5"/>
  <c r="L218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G182" i="5"/>
  <c r="A182" i="5"/>
  <c r="L181" i="5"/>
  <c r="A181" i="5"/>
  <c r="A180" i="5"/>
  <c r="A179" i="5"/>
  <c r="A178" i="5"/>
  <c r="A177" i="5"/>
  <c r="A176" i="5"/>
  <c r="A175" i="5"/>
  <c r="A174" i="5"/>
  <c r="L173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L158" i="5"/>
  <c r="A158" i="5"/>
  <c r="A157" i="5"/>
  <c r="A156" i="5"/>
  <c r="L155" i="5"/>
  <c r="A155" i="5"/>
  <c r="A154" i="5"/>
  <c r="G153" i="5"/>
  <c r="A153" i="5"/>
  <c r="A152" i="5"/>
  <c r="A151" i="5"/>
  <c r="L150" i="5"/>
  <c r="A150" i="5"/>
  <c r="A149" i="5"/>
  <c r="A148" i="5"/>
  <c r="A147" i="5"/>
  <c r="A146" i="5"/>
  <c r="A145" i="5"/>
  <c r="A144" i="5"/>
  <c r="L143" i="5"/>
  <c r="G143" i="5"/>
  <c r="A143" i="5"/>
  <c r="A142" i="5"/>
  <c r="A141" i="5"/>
  <c r="A140" i="5"/>
  <c r="A139" i="5"/>
  <c r="A138" i="5"/>
  <c r="A137" i="5"/>
  <c r="A136" i="5"/>
  <c r="A135" i="5"/>
  <c r="L134" i="5"/>
  <c r="G134" i="5"/>
  <c r="A134" i="5"/>
  <c r="L133" i="5"/>
  <c r="G133" i="5"/>
  <c r="A133" i="5"/>
  <c r="A132" i="5"/>
  <c r="A131" i="5"/>
  <c r="A130" i="5"/>
  <c r="A129" i="5"/>
  <c r="A128" i="5"/>
  <c r="A127" i="5"/>
  <c r="A126" i="5"/>
  <c r="G125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L113" i="5"/>
  <c r="G113" i="5"/>
  <c r="A113" i="5"/>
  <c r="A112" i="5"/>
  <c r="A111" i="5"/>
  <c r="A110" i="5"/>
  <c r="A109" i="5"/>
  <c r="G108" i="5"/>
  <c r="A108" i="5"/>
  <c r="A107" i="5"/>
  <c r="A106" i="5"/>
  <c r="A105" i="5"/>
  <c r="A104" i="5"/>
  <c r="A103" i="5"/>
  <c r="L102" i="5"/>
  <c r="G102" i="5"/>
  <c r="A102" i="5"/>
  <c r="A101" i="5"/>
  <c r="A100" i="5"/>
  <c r="A99" i="5"/>
  <c r="L98" i="5"/>
  <c r="G98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L76" i="5"/>
  <c r="G76" i="5"/>
  <c r="A76" i="5"/>
  <c r="A75" i="5"/>
  <c r="A74" i="5"/>
  <c r="A73" i="5"/>
  <c r="L72" i="5"/>
  <c r="G72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L59" i="5"/>
  <c r="A59" i="5"/>
  <c r="A58" i="5"/>
  <c r="A57" i="5"/>
  <c r="A56" i="5"/>
  <c r="G55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L35" i="5"/>
  <c r="G35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M354" i="4"/>
  <c r="M353" i="4"/>
  <c r="M352" i="4"/>
  <c r="M351" i="4"/>
  <c r="M350" i="4"/>
  <c r="M349" i="4"/>
  <c r="M348" i="4"/>
  <c r="M347" i="4"/>
  <c r="M345" i="4"/>
  <c r="M344" i="4"/>
  <c r="M343" i="4"/>
  <c r="M342" i="4"/>
  <c r="M341" i="4"/>
  <c r="M340" i="4"/>
  <c r="M339" i="4"/>
  <c r="AQ338" i="4"/>
  <c r="M338" i="4"/>
  <c r="I337" i="4"/>
  <c r="K337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E324" i="4"/>
  <c r="G324" i="4"/>
  <c r="I324" i="4"/>
  <c r="K324" i="4"/>
  <c r="M324" i="4"/>
  <c r="M323" i="4"/>
  <c r="M321" i="4"/>
  <c r="M320" i="4"/>
  <c r="M319" i="4"/>
  <c r="M317" i="4"/>
  <c r="M316" i="4"/>
  <c r="M315" i="4"/>
  <c r="M314" i="4"/>
  <c r="M309" i="4"/>
  <c r="M307" i="4"/>
  <c r="M306" i="4"/>
  <c r="M305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89" i="4"/>
  <c r="M287" i="4"/>
  <c r="M286" i="4"/>
  <c r="M285" i="4"/>
  <c r="M284" i="4"/>
  <c r="M283" i="4"/>
  <c r="M282" i="4"/>
  <c r="M280" i="4"/>
  <c r="M279" i="4"/>
  <c r="M278" i="4"/>
  <c r="M277" i="4"/>
  <c r="M276" i="4"/>
  <c r="AQ275" i="4"/>
  <c r="M275" i="4"/>
  <c r="M274" i="4"/>
  <c r="M273" i="4"/>
  <c r="M272" i="4"/>
  <c r="M271" i="4"/>
  <c r="M270" i="4"/>
  <c r="M269" i="4"/>
  <c r="M268" i="4"/>
  <c r="M267" i="4"/>
  <c r="M266" i="4"/>
  <c r="M265" i="4"/>
  <c r="M263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8" i="4"/>
  <c r="M247" i="4"/>
  <c r="M246" i="4"/>
  <c r="M245" i="4"/>
  <c r="M244" i="4"/>
  <c r="E243" i="4"/>
  <c r="G243" i="4"/>
  <c r="I243" i="4"/>
  <c r="K243" i="4"/>
  <c r="M243" i="4"/>
  <c r="M242" i="4"/>
  <c r="M241" i="4"/>
  <c r="M240" i="4"/>
  <c r="M239" i="4"/>
  <c r="M238" i="4"/>
  <c r="M237" i="4"/>
  <c r="M236" i="4"/>
  <c r="M235" i="4"/>
  <c r="M234" i="4"/>
  <c r="M232" i="4"/>
  <c r="M231" i="4"/>
  <c r="BA229" i="4"/>
  <c r="W229" i="4"/>
  <c r="M229" i="4"/>
  <c r="M228" i="4"/>
  <c r="M227" i="4"/>
  <c r="M226" i="4"/>
  <c r="M225" i="4"/>
  <c r="M224" i="4"/>
  <c r="M222" i="4"/>
  <c r="M221" i="4"/>
  <c r="M219" i="4"/>
  <c r="M218" i="4"/>
  <c r="M216" i="4"/>
  <c r="M215" i="4"/>
  <c r="M214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BA186" i="4"/>
  <c r="M186" i="4"/>
  <c r="W185" i="4"/>
  <c r="M185" i="4"/>
  <c r="M184" i="4"/>
  <c r="M183" i="4"/>
  <c r="M182" i="4"/>
  <c r="M181" i="4"/>
  <c r="M180" i="4"/>
  <c r="M179" i="4"/>
  <c r="M178" i="4"/>
  <c r="M177" i="4"/>
  <c r="M175" i="4"/>
  <c r="M174" i="4"/>
  <c r="M173" i="4"/>
  <c r="M172" i="4"/>
  <c r="M171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49" i="4"/>
  <c r="M148" i="4"/>
  <c r="M147" i="4"/>
  <c r="M146" i="4"/>
  <c r="M145" i="4"/>
  <c r="M144" i="4"/>
  <c r="M143" i="4"/>
  <c r="M142" i="4"/>
  <c r="M141" i="4"/>
  <c r="M139" i="4"/>
  <c r="M138" i="4"/>
  <c r="M137" i="4"/>
  <c r="M136" i="4"/>
  <c r="M135" i="4"/>
  <c r="M134" i="4"/>
  <c r="M133" i="4"/>
  <c r="M132" i="4"/>
  <c r="M131" i="4"/>
  <c r="M129" i="4"/>
  <c r="M128" i="4"/>
  <c r="M127" i="4"/>
  <c r="W126" i="4"/>
  <c r="M126" i="4"/>
  <c r="M125" i="4"/>
  <c r="M124" i="4"/>
  <c r="M123" i="4"/>
  <c r="M122" i="4"/>
  <c r="W121" i="4"/>
  <c r="M121" i="4"/>
  <c r="M120" i="4"/>
  <c r="M119" i="4"/>
  <c r="M118" i="4"/>
  <c r="M117" i="4"/>
  <c r="M116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W84" i="4"/>
  <c r="M84" i="4"/>
  <c r="M83" i="4"/>
  <c r="W82" i="4"/>
  <c r="M81" i="4"/>
  <c r="M79" i="4"/>
  <c r="M78" i="4"/>
  <c r="M77" i="4"/>
  <c r="M74" i="4"/>
  <c r="M73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BA56" i="4"/>
  <c r="W56" i="4"/>
  <c r="M56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AG27" i="4"/>
  <c r="M27" i="4"/>
  <c r="M26" i="4"/>
  <c r="M25" i="4"/>
  <c r="M22" i="4"/>
  <c r="AQ21" i="4"/>
  <c r="M21" i="4"/>
  <c r="M20" i="4"/>
  <c r="M18" i="4"/>
  <c r="M17" i="4"/>
  <c r="M16" i="4"/>
  <c r="M14" i="4"/>
  <c r="M13" i="4"/>
  <c r="M12" i="4"/>
  <c r="M11" i="4"/>
  <c r="M10" i="4"/>
  <c r="M9" i="4"/>
  <c r="M8" i="4"/>
  <c r="M6" i="4"/>
  <c r="M5" i="4"/>
  <c r="M4" i="4"/>
  <c r="M2" i="4"/>
  <c r="H145" i="1"/>
  <c r="I145" i="1"/>
  <c r="E139" i="1"/>
  <c r="E140" i="1"/>
  <c r="E141" i="1"/>
  <c r="E142" i="1"/>
  <c r="E143" i="1"/>
  <c r="E144" i="1"/>
  <c r="E145" i="1"/>
  <c r="K146" i="1"/>
  <c r="K139" i="1"/>
  <c r="K140" i="1"/>
  <c r="K141" i="1"/>
  <c r="K142" i="1"/>
  <c r="K143" i="1"/>
  <c r="K144" i="1"/>
  <c r="K145" i="1"/>
  <c r="E129" i="1"/>
  <c r="E130" i="1"/>
  <c r="E131" i="1"/>
  <c r="E132" i="1"/>
  <c r="E133" i="1"/>
  <c r="E134" i="1"/>
  <c r="E135" i="1"/>
  <c r="E136" i="1"/>
  <c r="E119" i="1"/>
  <c r="E120" i="1"/>
  <c r="E121" i="1"/>
  <c r="E122" i="1"/>
  <c r="E123" i="1"/>
  <c r="E124" i="1"/>
  <c r="E125" i="1"/>
  <c r="J116" i="1"/>
  <c r="K117" i="1"/>
  <c r="E111" i="1"/>
  <c r="K111" i="1"/>
  <c r="E112" i="1"/>
  <c r="K112" i="1"/>
  <c r="E113" i="1"/>
  <c r="K113" i="1"/>
  <c r="E114" i="1"/>
  <c r="K114" i="1"/>
  <c r="E115" i="1"/>
  <c r="K115" i="1"/>
  <c r="K116" i="1"/>
  <c r="I116" i="1"/>
  <c r="K108" i="1"/>
  <c r="E99" i="1"/>
  <c r="K99" i="1"/>
  <c r="E100" i="1"/>
  <c r="K100" i="1"/>
  <c r="E101" i="1"/>
  <c r="K101" i="1"/>
  <c r="E102" i="1"/>
  <c r="K102" i="1"/>
  <c r="E103" i="1"/>
  <c r="K103" i="1"/>
  <c r="E104" i="1"/>
  <c r="K104" i="1"/>
  <c r="E105" i="1"/>
  <c r="K105" i="1"/>
  <c r="E106" i="1"/>
  <c r="K106" i="1"/>
  <c r="K107" i="1"/>
  <c r="I107" i="1"/>
  <c r="H107" i="1"/>
  <c r="E89" i="1"/>
  <c r="E90" i="1"/>
  <c r="E91" i="1"/>
  <c r="E92" i="1"/>
  <c r="E93" i="1"/>
  <c r="E94" i="1"/>
  <c r="E95" i="1"/>
  <c r="E96" i="1"/>
  <c r="J96" i="1"/>
  <c r="K97" i="1"/>
  <c r="K89" i="1"/>
  <c r="K90" i="1"/>
  <c r="K91" i="1"/>
  <c r="K92" i="1"/>
  <c r="K93" i="1"/>
  <c r="K94" i="1"/>
  <c r="K95" i="1"/>
  <c r="K96" i="1"/>
  <c r="E74" i="1"/>
  <c r="K74" i="1"/>
  <c r="E75" i="1"/>
  <c r="K75" i="1"/>
  <c r="E76" i="1"/>
  <c r="K76" i="1"/>
  <c r="E77" i="1"/>
  <c r="K77" i="1"/>
  <c r="E78" i="1"/>
  <c r="K78" i="1"/>
  <c r="E79" i="1"/>
  <c r="K79" i="1"/>
  <c r="E80" i="1"/>
  <c r="K80" i="1"/>
  <c r="E81" i="1"/>
  <c r="K81" i="1"/>
  <c r="E82" i="1"/>
  <c r="K82" i="1"/>
  <c r="E83" i="1"/>
  <c r="K83" i="1"/>
  <c r="E84" i="1"/>
  <c r="K84" i="1"/>
  <c r="E85" i="1"/>
  <c r="K85" i="1"/>
  <c r="E86" i="1"/>
  <c r="K86" i="1"/>
  <c r="E73" i="1"/>
  <c r="K73" i="1"/>
  <c r="E87" i="1"/>
  <c r="I87" i="1"/>
  <c r="J87" i="1"/>
  <c r="K87" i="1"/>
  <c r="H87" i="1"/>
  <c r="E58" i="1"/>
  <c r="K58" i="1"/>
  <c r="E59" i="1"/>
  <c r="K59" i="1"/>
  <c r="E60" i="1"/>
  <c r="K60" i="1"/>
  <c r="E61" i="1"/>
  <c r="K61" i="1"/>
  <c r="E62" i="1"/>
  <c r="K62" i="1"/>
  <c r="E63" i="1"/>
  <c r="K63" i="1"/>
  <c r="E64" i="1"/>
  <c r="K64" i="1"/>
  <c r="E65" i="1"/>
  <c r="K65" i="1"/>
  <c r="E66" i="1"/>
  <c r="K66" i="1"/>
  <c r="E67" i="1"/>
  <c r="K67" i="1"/>
  <c r="E68" i="1"/>
  <c r="K68" i="1"/>
  <c r="E69" i="1"/>
  <c r="K69" i="1"/>
  <c r="E70" i="1"/>
  <c r="K70" i="1"/>
  <c r="J71" i="1"/>
  <c r="K71" i="1"/>
  <c r="I71" i="1"/>
  <c r="H71" i="1"/>
  <c r="E71" i="1"/>
  <c r="K56" i="1"/>
  <c r="E42" i="1"/>
  <c r="K42" i="1"/>
  <c r="E43" i="1"/>
  <c r="K43" i="1"/>
  <c r="E44" i="1"/>
  <c r="K44" i="1"/>
  <c r="E45" i="1"/>
  <c r="K45" i="1"/>
  <c r="E46" i="1"/>
  <c r="K46" i="1"/>
  <c r="E47" i="1"/>
  <c r="K47" i="1"/>
  <c r="E48" i="1"/>
  <c r="K48" i="1"/>
  <c r="E49" i="1"/>
  <c r="K49" i="1"/>
  <c r="E50" i="1"/>
  <c r="K50" i="1"/>
  <c r="E51" i="1"/>
  <c r="K51" i="1"/>
  <c r="E52" i="1"/>
  <c r="K52" i="1"/>
  <c r="E53" i="1"/>
  <c r="K53" i="1"/>
  <c r="E54" i="1"/>
  <c r="K54" i="1"/>
  <c r="K55" i="1"/>
  <c r="E55" i="1"/>
  <c r="K40" i="1"/>
  <c r="E32" i="1"/>
  <c r="K32" i="1"/>
  <c r="E33" i="1"/>
  <c r="K33" i="1"/>
  <c r="E34" i="1"/>
  <c r="K34" i="1"/>
  <c r="E35" i="1"/>
  <c r="K35" i="1"/>
  <c r="E36" i="1"/>
  <c r="K36" i="1"/>
  <c r="E37" i="1"/>
  <c r="K37" i="1"/>
  <c r="E38" i="1"/>
  <c r="K38" i="1"/>
  <c r="K39" i="1"/>
  <c r="H39" i="1"/>
  <c r="H20" i="1"/>
  <c r="I21" i="1"/>
  <c r="H29" i="1"/>
  <c r="I30" i="1"/>
  <c r="H30" i="1"/>
  <c r="E23" i="1"/>
  <c r="E24" i="1"/>
  <c r="E25" i="1"/>
  <c r="E26" i="1"/>
  <c r="E27" i="1"/>
  <c r="E28" i="1"/>
  <c r="E29" i="1"/>
  <c r="K30" i="1"/>
  <c r="K23" i="1"/>
  <c r="K24" i="1"/>
  <c r="K25" i="1"/>
  <c r="K26" i="1"/>
  <c r="K27" i="1"/>
  <c r="K28" i="1"/>
  <c r="K29" i="1"/>
  <c r="E11" i="1"/>
  <c r="E12" i="1"/>
  <c r="E13" i="1"/>
  <c r="E14" i="1"/>
  <c r="E15" i="1"/>
  <c r="E16" i="1"/>
  <c r="E17" i="1"/>
  <c r="E18" i="1"/>
  <c r="E19" i="1"/>
  <c r="E20" i="1"/>
  <c r="J20" i="1"/>
  <c r="K21" i="1"/>
  <c r="K11" i="1"/>
  <c r="K12" i="1"/>
  <c r="K13" i="1"/>
  <c r="K14" i="1"/>
  <c r="K15" i="1"/>
  <c r="K16" i="1"/>
  <c r="K17" i="1"/>
  <c r="K18" i="1"/>
  <c r="K19" i="1"/>
  <c r="K20" i="1"/>
  <c r="H8" i="1"/>
  <c r="H21" i="1"/>
  <c r="I20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2" i="2"/>
  <c r="Q327" i="2"/>
  <c r="A327" i="2"/>
  <c r="Q326" i="2"/>
  <c r="A326" i="2"/>
  <c r="Q325" i="2"/>
  <c r="A325" i="2"/>
  <c r="Q324" i="2"/>
  <c r="A324" i="2"/>
  <c r="Q323" i="2"/>
  <c r="A323" i="2"/>
  <c r="Q322" i="2"/>
  <c r="A322" i="2"/>
  <c r="Q321" i="2"/>
  <c r="A321" i="2"/>
  <c r="Q320" i="2"/>
  <c r="A320" i="2"/>
  <c r="Q319" i="2"/>
  <c r="A319" i="2"/>
  <c r="Q318" i="2"/>
  <c r="A318" i="2"/>
  <c r="Q317" i="2"/>
  <c r="A317" i="2"/>
  <c r="Q316" i="2"/>
  <c r="A316" i="2"/>
  <c r="Q315" i="2"/>
  <c r="A315" i="2"/>
  <c r="Q314" i="2"/>
  <c r="A314" i="2"/>
  <c r="Q313" i="2"/>
  <c r="A313" i="2"/>
  <c r="Q312" i="2"/>
  <c r="A312" i="2"/>
  <c r="Q311" i="2"/>
  <c r="A311" i="2"/>
  <c r="Q310" i="2"/>
  <c r="A310" i="2"/>
  <c r="Q309" i="2"/>
  <c r="A309" i="2"/>
  <c r="Q308" i="2"/>
  <c r="A308" i="2"/>
  <c r="Q307" i="2"/>
  <c r="A307" i="2"/>
  <c r="Q306" i="2"/>
  <c r="A306" i="2"/>
  <c r="Q305" i="2"/>
  <c r="A305" i="2"/>
  <c r="Q304" i="2"/>
  <c r="A304" i="2"/>
  <c r="Q303" i="2"/>
  <c r="A303" i="2"/>
  <c r="Q302" i="2"/>
  <c r="A302" i="2"/>
  <c r="Q301" i="2"/>
  <c r="A301" i="2"/>
  <c r="Q300" i="2"/>
  <c r="A300" i="2"/>
  <c r="Q299" i="2"/>
  <c r="A299" i="2"/>
  <c r="Q298" i="2"/>
  <c r="A298" i="2"/>
  <c r="Q297" i="2"/>
  <c r="A297" i="2"/>
  <c r="Q296" i="2"/>
  <c r="A296" i="2"/>
  <c r="Q295" i="2"/>
  <c r="A295" i="2"/>
  <c r="Q294" i="2"/>
  <c r="A294" i="2"/>
  <c r="Q293" i="2"/>
  <c r="A293" i="2"/>
  <c r="Q292" i="2"/>
  <c r="A292" i="2"/>
  <c r="Q291" i="2"/>
  <c r="A291" i="2"/>
  <c r="Q290" i="2"/>
  <c r="A290" i="2"/>
  <c r="Q289" i="2"/>
  <c r="A289" i="2"/>
  <c r="Q288" i="2"/>
  <c r="A288" i="2"/>
  <c r="Q287" i="2"/>
  <c r="A287" i="2"/>
  <c r="Q286" i="2"/>
  <c r="A286" i="2"/>
  <c r="Q285" i="2"/>
  <c r="A285" i="2"/>
  <c r="Q284" i="2"/>
  <c r="A284" i="2"/>
  <c r="Q283" i="2"/>
  <c r="A283" i="2"/>
  <c r="Q282" i="2"/>
  <c r="A282" i="2"/>
  <c r="Q281" i="2"/>
  <c r="A281" i="2"/>
  <c r="Q280" i="2"/>
  <c r="A280" i="2"/>
  <c r="Q279" i="2"/>
  <c r="A279" i="2"/>
  <c r="Q278" i="2"/>
  <c r="A278" i="2"/>
  <c r="Q277" i="2"/>
  <c r="A277" i="2"/>
  <c r="Q276" i="2"/>
  <c r="A276" i="2"/>
  <c r="Q275" i="2"/>
  <c r="A275" i="2"/>
  <c r="Q274" i="2"/>
  <c r="A274" i="2"/>
  <c r="Q273" i="2"/>
  <c r="A273" i="2"/>
  <c r="Q272" i="2"/>
  <c r="A272" i="2"/>
  <c r="Q271" i="2"/>
  <c r="A271" i="2"/>
  <c r="Q270" i="2"/>
  <c r="A270" i="2"/>
  <c r="Q269" i="2"/>
  <c r="A269" i="2"/>
  <c r="Q268" i="2"/>
  <c r="A268" i="2"/>
  <c r="Q267" i="2"/>
  <c r="A267" i="2"/>
  <c r="Q266" i="2"/>
  <c r="A266" i="2"/>
  <c r="Q265" i="2"/>
  <c r="A265" i="2"/>
  <c r="Q264" i="2"/>
  <c r="A264" i="2"/>
  <c r="Q263" i="2"/>
  <c r="A263" i="2"/>
  <c r="Q262" i="2"/>
  <c r="A262" i="2"/>
  <c r="Q261" i="2"/>
  <c r="A261" i="2"/>
  <c r="Q260" i="2"/>
  <c r="A260" i="2"/>
  <c r="Q259" i="2"/>
  <c r="A259" i="2"/>
  <c r="Q258" i="2"/>
  <c r="A258" i="2"/>
  <c r="Q257" i="2"/>
  <c r="A257" i="2"/>
  <c r="Q256" i="2"/>
  <c r="A256" i="2"/>
  <c r="Q255" i="2"/>
  <c r="A255" i="2"/>
  <c r="Q254" i="2"/>
  <c r="A254" i="2"/>
  <c r="Q253" i="2"/>
  <c r="A253" i="2"/>
  <c r="Q252" i="2"/>
  <c r="A252" i="2"/>
  <c r="Q251" i="2"/>
  <c r="A251" i="2"/>
  <c r="Q250" i="2"/>
  <c r="A250" i="2"/>
  <c r="Q249" i="2"/>
  <c r="A249" i="2"/>
  <c r="Q248" i="2"/>
  <c r="A248" i="2"/>
  <c r="Q247" i="2"/>
  <c r="A247" i="2"/>
  <c r="Q246" i="2"/>
  <c r="A246" i="2"/>
  <c r="Q245" i="2"/>
  <c r="A245" i="2"/>
  <c r="Q244" i="2"/>
  <c r="A244" i="2"/>
  <c r="Q243" i="2"/>
  <c r="A243" i="2"/>
  <c r="Q242" i="2"/>
  <c r="A242" i="2"/>
  <c r="Q241" i="2"/>
  <c r="A241" i="2"/>
  <c r="Q240" i="2"/>
  <c r="A240" i="2"/>
  <c r="Q239" i="2"/>
  <c r="A239" i="2"/>
  <c r="Q238" i="2"/>
  <c r="A238" i="2"/>
  <c r="Q237" i="2"/>
  <c r="A237" i="2"/>
  <c r="Q236" i="2"/>
  <c r="Q235" i="2"/>
  <c r="A235" i="2"/>
  <c r="Q234" i="2"/>
  <c r="A234" i="2"/>
  <c r="Q233" i="2"/>
  <c r="A233" i="2"/>
  <c r="Q232" i="2"/>
  <c r="A232" i="2"/>
  <c r="Q231" i="2"/>
  <c r="A231" i="2"/>
  <c r="Q230" i="2"/>
  <c r="A230" i="2"/>
  <c r="Q229" i="2"/>
  <c r="A229" i="2"/>
  <c r="Q228" i="2"/>
  <c r="A228" i="2"/>
  <c r="Q227" i="2"/>
  <c r="A227" i="2"/>
  <c r="Q226" i="2"/>
  <c r="A226" i="2"/>
  <c r="Q225" i="2"/>
  <c r="A225" i="2"/>
  <c r="Q224" i="2"/>
  <c r="A224" i="2"/>
  <c r="Q223" i="2"/>
  <c r="A223" i="2"/>
  <c r="Q222" i="2"/>
  <c r="A222" i="2"/>
  <c r="Q221" i="2"/>
  <c r="A221" i="2"/>
  <c r="Q220" i="2"/>
  <c r="A220" i="2"/>
  <c r="Q219" i="2"/>
  <c r="A219" i="2"/>
  <c r="Q218" i="2"/>
  <c r="A218" i="2"/>
  <c r="Q217" i="2"/>
  <c r="A217" i="2"/>
  <c r="Q216" i="2"/>
  <c r="A216" i="2"/>
  <c r="Q215" i="2"/>
  <c r="A215" i="2"/>
  <c r="Q214" i="2"/>
  <c r="A214" i="2"/>
  <c r="Q213" i="2"/>
  <c r="A213" i="2"/>
  <c r="Q212" i="2"/>
  <c r="A212" i="2"/>
  <c r="Q211" i="2"/>
  <c r="A211" i="2"/>
  <c r="Q210" i="2"/>
  <c r="A210" i="2"/>
  <c r="Q209" i="2"/>
  <c r="A209" i="2"/>
  <c r="Q208" i="2"/>
  <c r="A208" i="2"/>
  <c r="Q207" i="2"/>
  <c r="A207" i="2"/>
  <c r="Q206" i="2"/>
  <c r="A206" i="2"/>
  <c r="Q205" i="2"/>
  <c r="A205" i="2"/>
  <c r="Q204" i="2"/>
  <c r="A204" i="2"/>
  <c r="Q203" i="2"/>
  <c r="A203" i="2"/>
  <c r="Q202" i="2"/>
  <c r="A202" i="2"/>
  <c r="Q201" i="2"/>
  <c r="A201" i="2"/>
  <c r="Q200" i="2"/>
  <c r="A200" i="2"/>
  <c r="Q199" i="2"/>
  <c r="A199" i="2"/>
  <c r="Q198" i="2"/>
  <c r="A198" i="2"/>
  <c r="Q197" i="2"/>
  <c r="A197" i="2"/>
  <c r="Q196" i="2"/>
  <c r="A196" i="2"/>
  <c r="Q195" i="2"/>
  <c r="A195" i="2"/>
  <c r="Q194" i="2"/>
  <c r="A194" i="2"/>
  <c r="Q193" i="2"/>
  <c r="A193" i="2"/>
  <c r="Q192" i="2"/>
  <c r="A192" i="2"/>
  <c r="Q191" i="2"/>
  <c r="A191" i="2"/>
  <c r="Q190" i="2"/>
  <c r="A190" i="2"/>
  <c r="Q189" i="2"/>
  <c r="A189" i="2"/>
  <c r="Q188" i="2"/>
  <c r="A188" i="2"/>
  <c r="Q187" i="2"/>
  <c r="A187" i="2"/>
  <c r="Q186" i="2"/>
  <c r="A186" i="2"/>
  <c r="Q185" i="2"/>
  <c r="A185" i="2"/>
  <c r="Q184" i="2"/>
  <c r="A184" i="2"/>
  <c r="Q183" i="2"/>
  <c r="A183" i="2"/>
  <c r="Q182" i="2"/>
  <c r="A182" i="2"/>
  <c r="Q181" i="2"/>
  <c r="A181" i="2"/>
  <c r="Q180" i="2"/>
  <c r="A180" i="2"/>
  <c r="Q179" i="2"/>
  <c r="A179" i="2"/>
  <c r="Q178" i="2"/>
  <c r="A178" i="2"/>
  <c r="Q177" i="2"/>
  <c r="A177" i="2"/>
  <c r="Q176" i="2"/>
  <c r="A176" i="2"/>
  <c r="Q175" i="2"/>
  <c r="A175" i="2"/>
  <c r="Q174" i="2"/>
  <c r="A174" i="2"/>
  <c r="Q173" i="2"/>
  <c r="A173" i="2"/>
  <c r="Q172" i="2"/>
  <c r="A172" i="2"/>
  <c r="Q171" i="2"/>
  <c r="A171" i="2"/>
  <c r="Q170" i="2"/>
  <c r="A170" i="2"/>
  <c r="Q169" i="2"/>
  <c r="A169" i="2"/>
  <c r="Q168" i="2"/>
  <c r="A168" i="2"/>
  <c r="Q167" i="2"/>
  <c r="A167" i="2"/>
  <c r="Q166" i="2"/>
  <c r="A166" i="2"/>
  <c r="Q165" i="2"/>
  <c r="A165" i="2"/>
  <c r="Q164" i="2"/>
  <c r="A164" i="2"/>
  <c r="Q163" i="2"/>
  <c r="A163" i="2"/>
  <c r="Q162" i="2"/>
  <c r="A162" i="2"/>
  <c r="Q161" i="2"/>
  <c r="A161" i="2"/>
  <c r="Q160" i="2"/>
  <c r="A160" i="2"/>
  <c r="Q159" i="2"/>
  <c r="A159" i="2"/>
  <c r="Q158" i="2"/>
  <c r="A158" i="2"/>
  <c r="Q157" i="2"/>
  <c r="A157" i="2"/>
  <c r="Q156" i="2"/>
  <c r="A156" i="2"/>
  <c r="Q155" i="2"/>
  <c r="A155" i="2"/>
  <c r="Q154" i="2"/>
  <c r="A154" i="2"/>
  <c r="Q153" i="2"/>
  <c r="A153" i="2"/>
  <c r="Q152" i="2"/>
  <c r="A152" i="2"/>
  <c r="Q151" i="2"/>
  <c r="A151" i="2"/>
  <c r="Q150" i="2"/>
  <c r="A150" i="2"/>
  <c r="Q149" i="2"/>
  <c r="A149" i="2"/>
  <c r="Q148" i="2"/>
  <c r="A148" i="2"/>
  <c r="Q147" i="2"/>
  <c r="A147" i="2"/>
  <c r="Q146" i="2"/>
  <c r="A146" i="2"/>
  <c r="Q145" i="2"/>
  <c r="A145" i="2"/>
  <c r="Q144" i="2"/>
  <c r="A144" i="2"/>
  <c r="Q143" i="2"/>
  <c r="A143" i="2"/>
  <c r="Q142" i="2"/>
  <c r="A142" i="2"/>
  <c r="Q141" i="2"/>
  <c r="A141" i="2"/>
  <c r="Q140" i="2"/>
  <c r="A140" i="2"/>
  <c r="Q139" i="2"/>
  <c r="A139" i="2"/>
  <c r="Q138" i="2"/>
  <c r="A138" i="2"/>
  <c r="Q137" i="2"/>
  <c r="A137" i="2"/>
  <c r="Q136" i="2"/>
  <c r="A136" i="2"/>
  <c r="Q135" i="2"/>
  <c r="A135" i="2"/>
  <c r="Q134" i="2"/>
  <c r="A134" i="2"/>
  <c r="Q133" i="2"/>
  <c r="A133" i="2"/>
  <c r="Q132" i="2"/>
  <c r="A132" i="2"/>
  <c r="Q131" i="2"/>
  <c r="A131" i="2"/>
  <c r="Q130" i="2"/>
  <c r="A130" i="2"/>
  <c r="Q129" i="2"/>
  <c r="A129" i="2"/>
  <c r="Q128" i="2"/>
  <c r="A128" i="2"/>
  <c r="Q127" i="2"/>
  <c r="A127" i="2"/>
  <c r="Q126" i="2"/>
  <c r="A126" i="2"/>
  <c r="Q125" i="2"/>
  <c r="A125" i="2"/>
  <c r="Q124" i="2"/>
  <c r="A124" i="2"/>
  <c r="Q123" i="2"/>
  <c r="A123" i="2"/>
  <c r="Q122" i="2"/>
  <c r="A122" i="2"/>
  <c r="Q121" i="2"/>
  <c r="A121" i="2"/>
  <c r="Q120" i="2"/>
  <c r="A120" i="2"/>
  <c r="Q119" i="2"/>
  <c r="A119" i="2"/>
  <c r="Q118" i="2"/>
  <c r="A118" i="2"/>
  <c r="Q117" i="2"/>
  <c r="A117" i="2"/>
  <c r="Q116" i="2"/>
  <c r="A116" i="2"/>
  <c r="Q115" i="2"/>
  <c r="A115" i="2"/>
  <c r="Q114" i="2"/>
  <c r="A114" i="2"/>
  <c r="Q113" i="2"/>
  <c r="A113" i="2"/>
  <c r="Q112" i="2"/>
  <c r="A112" i="2"/>
  <c r="Q111" i="2"/>
  <c r="A111" i="2"/>
  <c r="Q110" i="2"/>
  <c r="A110" i="2"/>
  <c r="Q109" i="2"/>
  <c r="A109" i="2"/>
  <c r="Q108" i="2"/>
  <c r="A108" i="2"/>
  <c r="Q107" i="2"/>
  <c r="A107" i="2"/>
  <c r="Q106" i="2"/>
  <c r="A106" i="2"/>
  <c r="Q105" i="2"/>
  <c r="A105" i="2"/>
  <c r="Q104" i="2"/>
  <c r="A104" i="2"/>
  <c r="Q103" i="2"/>
  <c r="A103" i="2"/>
  <c r="Q102" i="2"/>
  <c r="A102" i="2"/>
  <c r="Q101" i="2"/>
  <c r="A101" i="2"/>
  <c r="Q100" i="2"/>
  <c r="A100" i="2"/>
  <c r="Q99" i="2"/>
  <c r="A99" i="2"/>
  <c r="Q98" i="2"/>
  <c r="A98" i="2"/>
  <c r="Q97" i="2"/>
  <c r="A97" i="2"/>
  <c r="Q96" i="2"/>
  <c r="A96" i="2"/>
  <c r="Q95" i="2"/>
  <c r="A95" i="2"/>
  <c r="Q94" i="2"/>
  <c r="A94" i="2"/>
  <c r="Q93" i="2"/>
  <c r="A93" i="2"/>
  <c r="Q92" i="2"/>
  <c r="A92" i="2"/>
  <c r="Q91" i="2"/>
  <c r="A91" i="2"/>
  <c r="Q90" i="2"/>
  <c r="A90" i="2"/>
  <c r="Q89" i="2"/>
  <c r="A89" i="2"/>
  <c r="Q88" i="2"/>
  <c r="A88" i="2"/>
  <c r="Q87" i="2"/>
  <c r="A87" i="2"/>
  <c r="Q86" i="2"/>
  <c r="A86" i="2"/>
  <c r="Q85" i="2"/>
  <c r="A85" i="2"/>
  <c r="Q84" i="2"/>
  <c r="A84" i="2"/>
  <c r="Q83" i="2"/>
  <c r="A83" i="2"/>
  <c r="Q82" i="2"/>
  <c r="A82" i="2"/>
  <c r="Q81" i="2"/>
  <c r="A81" i="2"/>
  <c r="Q80" i="2"/>
  <c r="A80" i="2"/>
  <c r="Q79" i="2"/>
  <c r="A79" i="2"/>
  <c r="Q78" i="2"/>
  <c r="A78" i="2"/>
  <c r="Q77" i="2"/>
  <c r="A77" i="2"/>
  <c r="Q76" i="2"/>
  <c r="A76" i="2"/>
  <c r="Q75" i="2"/>
  <c r="A75" i="2"/>
  <c r="Q74" i="2"/>
  <c r="A74" i="2"/>
  <c r="Q73" i="2"/>
  <c r="A73" i="2"/>
  <c r="Q72" i="2"/>
  <c r="A72" i="2"/>
  <c r="Q71" i="2"/>
  <c r="A71" i="2"/>
  <c r="Q70" i="2"/>
  <c r="A70" i="2"/>
  <c r="Q69" i="2"/>
  <c r="A69" i="2"/>
  <c r="Q68" i="2"/>
  <c r="A68" i="2"/>
  <c r="Q67" i="2"/>
  <c r="A67" i="2"/>
  <c r="Q66" i="2"/>
  <c r="A66" i="2"/>
  <c r="Q65" i="2"/>
  <c r="A65" i="2"/>
  <c r="Q64" i="2"/>
  <c r="A64" i="2"/>
  <c r="Q63" i="2"/>
  <c r="A63" i="2"/>
  <c r="Q62" i="2"/>
  <c r="A62" i="2"/>
  <c r="Q61" i="2"/>
  <c r="A61" i="2"/>
  <c r="Q60" i="2"/>
  <c r="A60" i="2"/>
  <c r="Q59" i="2"/>
  <c r="A59" i="2"/>
  <c r="Q58" i="2"/>
  <c r="A58" i="2"/>
  <c r="Q57" i="2"/>
  <c r="A57" i="2"/>
  <c r="Q56" i="2"/>
  <c r="A56" i="2"/>
  <c r="Q55" i="2"/>
  <c r="A55" i="2"/>
  <c r="Q54" i="2"/>
  <c r="A54" i="2"/>
  <c r="Q53" i="2"/>
  <c r="A53" i="2"/>
  <c r="Q52" i="2"/>
  <c r="A52" i="2"/>
  <c r="Q51" i="2"/>
  <c r="A51" i="2"/>
  <c r="Q50" i="2"/>
  <c r="A50" i="2"/>
  <c r="Q49" i="2"/>
  <c r="A49" i="2"/>
  <c r="Q48" i="2"/>
  <c r="A48" i="2"/>
  <c r="Q47" i="2"/>
  <c r="A47" i="2"/>
  <c r="Q46" i="2"/>
  <c r="A46" i="2"/>
  <c r="Q45" i="2"/>
  <c r="A45" i="2"/>
  <c r="Q44" i="2"/>
  <c r="A44" i="2"/>
  <c r="Q43" i="2"/>
  <c r="A43" i="2"/>
  <c r="Q42" i="2"/>
  <c r="A42" i="2"/>
  <c r="Q41" i="2"/>
  <c r="A41" i="2"/>
  <c r="Q40" i="2"/>
  <c r="A40" i="2"/>
  <c r="Q39" i="2"/>
  <c r="A39" i="2"/>
  <c r="Q38" i="2"/>
  <c r="A38" i="2"/>
  <c r="Q37" i="2"/>
  <c r="A37" i="2"/>
  <c r="Q36" i="2"/>
  <c r="A36" i="2"/>
  <c r="Q35" i="2"/>
  <c r="A35" i="2"/>
  <c r="Q34" i="2"/>
  <c r="A34" i="2"/>
  <c r="Q33" i="2"/>
  <c r="A33" i="2"/>
  <c r="Q32" i="2"/>
  <c r="A32" i="2"/>
  <c r="Q31" i="2"/>
  <c r="A31" i="2"/>
  <c r="Q30" i="2"/>
  <c r="A30" i="2"/>
  <c r="Q29" i="2"/>
  <c r="A29" i="2"/>
  <c r="Q28" i="2"/>
  <c r="A28" i="2"/>
  <c r="Q27" i="2"/>
  <c r="Q26" i="2"/>
  <c r="A26" i="2"/>
  <c r="Q25" i="2"/>
  <c r="A25" i="2"/>
  <c r="Q24" i="2"/>
  <c r="A24" i="2"/>
  <c r="Q23" i="2"/>
  <c r="A23" i="2"/>
  <c r="Q22" i="2"/>
  <c r="A22" i="2"/>
  <c r="Q21" i="2"/>
  <c r="A21" i="2"/>
  <c r="Q20" i="2"/>
  <c r="A20" i="2"/>
  <c r="Q19" i="2"/>
  <c r="A19" i="2"/>
  <c r="Q18" i="2"/>
  <c r="A18" i="2"/>
  <c r="Q17" i="2"/>
  <c r="A17" i="2"/>
  <c r="Q16" i="2"/>
  <c r="A16" i="2"/>
  <c r="Q15" i="2"/>
  <c r="A15" i="2"/>
  <c r="Q14" i="2"/>
  <c r="A14" i="2"/>
  <c r="Q13" i="2"/>
  <c r="A13" i="2"/>
  <c r="Q12" i="2"/>
  <c r="A12" i="2"/>
  <c r="Q11" i="2"/>
  <c r="Q10" i="2"/>
  <c r="A10" i="2"/>
  <c r="Q9" i="2"/>
  <c r="A9" i="2"/>
  <c r="Q8" i="2"/>
  <c r="A8" i="2"/>
  <c r="Q7" i="2"/>
  <c r="A7" i="2"/>
  <c r="Q6" i="2"/>
  <c r="A6" i="2"/>
  <c r="Q5" i="2"/>
  <c r="A5" i="2"/>
  <c r="Q4" i="2"/>
  <c r="A4" i="2"/>
  <c r="Q3" i="2"/>
  <c r="A3" i="2"/>
  <c r="Q2" i="2"/>
  <c r="A2" i="2"/>
  <c r="J8" i="1"/>
  <c r="I8" i="1"/>
  <c r="E8" i="1"/>
  <c r="K9" i="1"/>
  <c r="E2" i="1"/>
  <c r="K2" i="1"/>
  <c r="E3" i="1"/>
  <c r="K3" i="1"/>
  <c r="E4" i="1"/>
  <c r="K4" i="1"/>
  <c r="E5" i="1"/>
  <c r="K5" i="1"/>
  <c r="E6" i="1"/>
  <c r="K6" i="1"/>
  <c r="E7" i="1"/>
  <c r="K7" i="1"/>
  <c r="K8" i="1"/>
</calcChain>
</file>

<file path=xl/sharedStrings.xml><?xml version="1.0" encoding="utf-8"?>
<sst xmlns="http://schemas.openxmlformats.org/spreadsheetml/2006/main" count="8336" uniqueCount="953">
  <si>
    <t>COUNTY</t>
  </si>
  <si>
    <t>DISTRICT</t>
  </si>
  <si>
    <t>CS_FOI_D</t>
  </si>
  <si>
    <t>CS_FOI_C</t>
  </si>
  <si>
    <t>Population</t>
  </si>
  <si>
    <t>Cumbria</t>
  </si>
  <si>
    <t>E10000006</t>
  </si>
  <si>
    <t>E07000026</t>
  </si>
  <si>
    <t>Allerdale</t>
  </si>
  <si>
    <t>E07000027</t>
  </si>
  <si>
    <t>Barrow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</si>
  <si>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</si>
  <si>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</si>
  <si>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</si>
  <si>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</si>
  <si>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</si>
  <si>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</si>
  <si>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</si>
  <si>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</si>
  <si>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county_ONS</t>
  </si>
  <si>
    <t>District_ONS</t>
  </si>
  <si>
    <t>county_pop</t>
  </si>
  <si>
    <t>Pop_%</t>
  </si>
  <si>
    <t>Redist_County</t>
  </si>
  <si>
    <t>District+redis</t>
  </si>
  <si>
    <t>ONS_countyCode</t>
  </si>
  <si>
    <t>Ceremonial_county_name</t>
  </si>
  <si>
    <t>County_pop2011</t>
  </si>
  <si>
    <t>ONS_districtCode</t>
  </si>
  <si>
    <t>District_name</t>
  </si>
  <si>
    <t>District_pop2011</t>
  </si>
  <si>
    <t>ChildrenSoc_DISTRICT_presenting</t>
  </si>
  <si>
    <t>ChildrenSoc_COUNTY_presenting</t>
  </si>
  <si>
    <t>CORE</t>
  </si>
  <si>
    <t>P1E_totals_lookup</t>
  </si>
  <si>
    <t>P1E_totals_VALUES</t>
  </si>
  <si>
    <t>Bedfordshire</t>
  </si>
  <si>
    <t>E06000055</t>
  </si>
  <si>
    <t>Bedford</t>
  </si>
  <si>
    <t>E06000056</t>
  </si>
  <si>
    <t>Central Bedfordshire</t>
  </si>
  <si>
    <t>E06000032</t>
  </si>
  <si>
    <t>Luton</t>
  </si>
  <si>
    <t>Berkshire</t>
  </si>
  <si>
    <t>E06000036</t>
  </si>
  <si>
    <t>Bracknell Forest</t>
  </si>
  <si>
    <t>E06000038</t>
  </si>
  <si>
    <t>Reading</t>
  </si>
  <si>
    <t>E06000039</t>
  </si>
  <si>
    <t>Slough</t>
  </si>
  <si>
    <t>E06000037</t>
  </si>
  <si>
    <t>West Berkshire</t>
  </si>
  <si>
    <t>E06000040</t>
  </si>
  <si>
    <t>Windsor and Maidenhead</t>
  </si>
  <si>
    <t>E06000041</t>
  </si>
  <si>
    <t>Wokingham</t>
  </si>
  <si>
    <t>&lt;5</t>
  </si>
  <si>
    <t>E06000023</t>
  </si>
  <si>
    <t>Bristol</t>
  </si>
  <si>
    <t>Buckinghamshire</t>
  </si>
  <si>
    <t>E07000004</t>
  </si>
  <si>
    <t>Aylesbury Vale</t>
  </si>
  <si>
    <t>E07000005</t>
  </si>
  <si>
    <t>Chiltern</t>
  </si>
  <si>
    <t>E06000042</t>
  </si>
  <si>
    <t>Milton Keynes</t>
  </si>
  <si>
    <t>E07000006</t>
  </si>
  <si>
    <t>South Bucks</t>
  </si>
  <si>
    <t>E07000007</t>
  </si>
  <si>
    <t>Wycombe</t>
  </si>
  <si>
    <t>Cambridgeshire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</si>
  <si>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</si>
  <si>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</si>
  <si>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</si>
  <si>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</si>
  <si>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</si>
  <si>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</si>
  <si>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</si>
  <si>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</si>
  <si>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E06000031</t>
  </si>
  <si>
    <t>Peterborough</t>
  </si>
  <si>
    <t>E07000012</t>
  </si>
  <si>
    <t>South Cambridgeshire</t>
  </si>
  <si>
    <t>Cheshire</t>
  </si>
  <si>
    <t>E06000049</t>
  </si>
  <si>
    <t>Cheshire East</t>
  </si>
  <si>
    <t>E06000050</t>
  </si>
  <si>
    <t>Cheshire West and Chester</t>
  </si>
  <si>
    <t>E06000006</t>
  </si>
  <si>
    <t>Halton</t>
  </si>
  <si>
    <t>E06000007</t>
  </si>
  <si>
    <t>Warrington</t>
  </si>
  <si>
    <t>E09000001</t>
  </si>
  <si>
    <t>City of London</t>
  </si>
  <si>
    <t>Cornwall</t>
  </si>
  <si>
    <t>E06000052</t>
  </si>
  <si>
    <t>E06000053</t>
  </si>
  <si>
    <t>Isles of Scilly</t>
  </si>
  <si>
    <t>County Durham</t>
  </si>
  <si>
    <t>E06000047</t>
  </si>
  <si>
    <t>Derbyshire</t>
  </si>
  <si>
    <t>E07000032</t>
  </si>
  <si>
    <t>Amber Valley</t>
  </si>
  <si>
    <t>E07000033</t>
  </si>
  <si>
    <t>Bolsover</t>
  </si>
  <si>
    <t>E07000034</t>
  </si>
  <si>
    <t>Chesterfield</t>
  </si>
  <si>
    <t>E06000015</t>
  </si>
  <si>
    <t>Derby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</si>
  <si>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</si>
  <si>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</si>
  <si>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</si>
  <si>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</si>
  <si>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</si>
  <si>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</si>
  <si>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</si>
  <si>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</si>
  <si>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</si>
  <si>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</si>
  <si>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Devon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</si>
  <si>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</si>
  <si>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</si>
  <si>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</si>
  <si>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</si>
  <si>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</si>
  <si>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</si>
  <si>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</si>
  <si>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</si>
  <si>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E06000026</t>
  </si>
  <si>
    <t>Plymouth</t>
  </si>
  <si>
    <t>E07000044</t>
  </si>
  <si>
    <t>South Hams</t>
  </si>
  <si>
    <t>E07000045</t>
  </si>
  <si>
    <t>Teignbridge</t>
  </si>
  <si>
    <t>E06000027</t>
  </si>
  <si>
    <t>Torbay</t>
  </si>
  <si>
    <t>E07000046</t>
  </si>
  <si>
    <t>Torridge</t>
  </si>
  <si>
    <t>E07000047</t>
  </si>
  <si>
    <t>West Devon</t>
  </si>
  <si>
    <t>Dorset</t>
  </si>
  <si>
    <t>E06000028</t>
  </si>
  <si>
    <t>Bournemouth</t>
  </si>
  <si>
    <t>E07000048</t>
  </si>
  <si>
    <t>Christchurch</t>
  </si>
  <si>
    <t>E07000049</t>
  </si>
  <si>
    <t>East Dorset</t>
  </si>
  <si>
    <t>E07000050</t>
  </si>
  <si>
    <t>North Dorset</t>
  </si>
  <si>
    <t>E06000029</t>
  </si>
  <si>
    <t>Poole</t>
  </si>
  <si>
    <t>E07000051</t>
  </si>
  <si>
    <t>Purbeck</t>
  </si>
  <si>
    <t>E07000052</t>
  </si>
  <si>
    <t>West Dorset</t>
  </si>
  <si>
    <t>E07000053</t>
  </si>
  <si>
    <t>Weymouth and Portland</t>
  </si>
  <si>
    <t>Durham</t>
  </si>
  <si>
    <t>E06000005</t>
  </si>
  <si>
    <t>Darlington</t>
  </si>
  <si>
    <t>E06000001</t>
  </si>
  <si>
    <t>Hartlepool</t>
  </si>
  <si>
    <t>Durham and North Yorkshire</t>
  </si>
  <si>
    <t>E06000004</t>
  </si>
  <si>
    <t>Stockton-on-Tees</t>
  </si>
  <si>
    <t>East Riding of Yorkshire</t>
  </si>
  <si>
    <t>E06000011</t>
  </si>
  <si>
    <t>E06000010</t>
  </si>
  <si>
    <t>Hull</t>
  </si>
  <si>
    <t>East Sussex</t>
  </si>
  <si>
    <t>E06000043</t>
  </si>
  <si>
    <t>Brighton &amp; Hove</t>
  </si>
  <si>
    <t>Brighton and Hove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</si>
  <si>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</si>
  <si>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</si>
  <si>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</si>
  <si>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</si>
  <si>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</si>
  <si>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</si>
  <si>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</si>
  <si>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</si>
  <si>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</si>
  <si>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</si>
  <si>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Essex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</si>
  <si>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</si>
  <si>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</si>
  <si>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</si>
  <si>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</si>
  <si>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</si>
  <si>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</si>
  <si>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</si>
  <si>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</si>
  <si>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</si>
  <si>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</si>
  <si>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</si>
  <si>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</si>
  <si>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</si>
  <si>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</si>
  <si>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</si>
  <si>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</si>
  <si>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</si>
  <si>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</si>
  <si>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</si>
  <si>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</si>
  <si>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E06000033</t>
  </si>
  <si>
    <t>Southend-on-Sea</t>
  </si>
  <si>
    <t>E07000076</t>
  </si>
  <si>
    <t>Tendring</t>
  </si>
  <si>
    <t>E06000034</t>
  </si>
  <si>
    <t>Thurrock</t>
  </si>
  <si>
    <t>E07000077</t>
  </si>
  <si>
    <t>Uttlesford</t>
  </si>
  <si>
    <t>Gloucestershire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</si>
  <si>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</si>
  <si>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</si>
  <si>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</si>
  <si>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</si>
  <si>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</si>
  <si>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</si>
  <si>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</si>
  <si>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</si>
  <si>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E06000025</t>
  </si>
  <si>
    <t>South Gloucestershire</t>
  </si>
  <si>
    <t>E07000082</t>
  </si>
  <si>
    <t>Stroud</t>
  </si>
  <si>
    <t>E07000083</t>
  </si>
  <si>
    <t>Tewkesbury</t>
  </si>
  <si>
    <t>Greater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</si>
  <si>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</si>
  <si>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</si>
  <si>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</si>
  <si>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</si>
  <si>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</si>
  <si>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</si>
  <si>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</si>
  <si>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</si>
  <si>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</si>
  <si>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</si>
  <si>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</si>
  <si>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</si>
  <si>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</si>
  <si>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</si>
  <si>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</si>
  <si>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</si>
  <si>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</si>
  <si>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</si>
  <si>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</si>
  <si>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</si>
  <si>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</si>
  <si>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</si>
  <si>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</si>
  <si>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</si>
  <si>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</si>
  <si>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</si>
  <si>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</si>
  <si>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</si>
  <si>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</si>
  <si>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</si>
  <si>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</si>
  <si>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</si>
  <si>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</si>
  <si>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</si>
  <si>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</si>
  <si>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</si>
  <si>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</si>
  <si>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</si>
  <si>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</si>
  <si>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</si>
  <si>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</si>
  <si>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</si>
  <si>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</si>
  <si>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</si>
  <si>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</si>
  <si>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</si>
  <si>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</si>
  <si>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</si>
  <si>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</si>
  <si>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</si>
  <si>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</si>
  <si>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</si>
  <si>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</si>
  <si>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</si>
  <si>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</si>
  <si>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</si>
  <si>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</si>
  <si>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</si>
  <si>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</si>
  <si>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</si>
  <si>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</si>
  <si>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</si>
  <si>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</si>
  <si>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</si>
  <si>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Greater Manchester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</si>
  <si>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</si>
  <si>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</si>
  <si>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</si>
  <si>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</si>
  <si>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</si>
  <si>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</si>
  <si>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</si>
  <si>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</si>
  <si>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</si>
  <si>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</si>
  <si>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</si>
  <si>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</si>
  <si>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</si>
  <si>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</si>
  <si>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</si>
  <si>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</si>
  <si>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</si>
  <si>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</si>
  <si>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</si>
  <si>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</si>
  <si>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Hampshire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</si>
  <si>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</si>
  <si>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</si>
  <si>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</si>
  <si>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</si>
  <si>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</si>
  <si>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</si>
  <si>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</si>
  <si>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</si>
  <si>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</si>
  <si>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</si>
  <si>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</si>
  <si>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</si>
  <si>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</si>
  <si>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</si>
  <si>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</si>
  <si>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</si>
  <si>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E06000044</t>
  </si>
  <si>
    <t>Portsmouth</t>
  </si>
  <si>
    <t>E07000092</t>
  </si>
  <si>
    <t>Rushmoor</t>
  </si>
  <si>
    <t>E06000045</t>
  </si>
  <si>
    <t>Southampton</t>
  </si>
  <si>
    <t>E07000093</t>
  </si>
  <si>
    <t>Test Valley</t>
  </si>
  <si>
    <t>E07000094</t>
  </si>
  <si>
    <t>Winchester</t>
  </si>
  <si>
    <t>Herefordshire</t>
  </si>
  <si>
    <t>E06000019</t>
  </si>
  <si>
    <t>Hertfordshire</t>
  </si>
  <si>
    <t>E07000095</t>
  </si>
  <si>
    <t>Broxbourne</t>
  </si>
  <si>
    <t>E07000096</t>
  </si>
  <si>
    <t>Dacorum</t>
  </si>
  <si>
    <t>E07000097</t>
  </si>
  <si>
    <t>East Hertfordshire</t>
  </si>
  <si>
    <t>E07000098</t>
  </si>
  <si>
    <t>Hertsmere</t>
  </si>
  <si>
    <t>E07000099</t>
  </si>
  <si>
    <t>North Hertfordshire</t>
  </si>
  <si>
    <t>E07000100</t>
  </si>
  <si>
    <t>St Albans</t>
  </si>
  <si>
    <t>E07000101</t>
  </si>
  <si>
    <t>Stevenage</t>
  </si>
  <si>
    <t>E07000102</t>
  </si>
  <si>
    <t>Three Rivers</t>
  </si>
  <si>
    <t>E07000103</t>
  </si>
  <si>
    <t>Watford</t>
  </si>
  <si>
    <t>Welwyn Hatfield</t>
  </si>
  <si>
    <t>Isle of Wight</t>
  </si>
  <si>
    <t>E06000046</t>
  </si>
  <si>
    <t>Kent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</si>
  <si>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</si>
  <si>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</si>
  <si>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</si>
  <si>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</si>
  <si>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</si>
  <si>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</si>
  <si>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</si>
  <si>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</si>
  <si>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</si>
  <si>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</si>
  <si>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</si>
  <si>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</si>
  <si>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E06000035</t>
  </si>
  <si>
    <t>Medway</t>
  </si>
  <si>
    <t>E07000111</t>
  </si>
  <si>
    <t>Sevenoaks</t>
  </si>
  <si>
    <t>E07000112</t>
  </si>
  <si>
    <t>Shepway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</si>
  <si>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</si>
  <si>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</si>
  <si>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</si>
  <si>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</si>
  <si>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</si>
  <si>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</si>
  <si>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</si>
  <si>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</si>
  <si>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Lancashire</t>
  </si>
  <si>
    <t>E06000008</t>
  </si>
  <si>
    <t>Blackburn with Darwen</t>
  </si>
  <si>
    <t>E06000009</t>
  </si>
  <si>
    <t>Blackpool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</si>
  <si>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</si>
  <si>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</si>
  <si>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</si>
  <si>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</si>
  <si>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</si>
  <si>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</si>
  <si>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</si>
  <si>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</si>
  <si>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</si>
  <si>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</si>
  <si>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</si>
  <si>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</si>
  <si>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</si>
  <si>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</si>
  <si>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</si>
  <si>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</si>
  <si>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</si>
  <si>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</si>
  <si>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</si>
  <si>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</si>
  <si>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</si>
  <si>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</si>
  <si>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</si>
  <si>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</si>
  <si>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Leicestershire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</si>
  <si>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</si>
  <si>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</si>
  <si>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</si>
  <si>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</si>
  <si>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</si>
  <si>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</si>
  <si>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</si>
  <si>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</si>
  <si>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E06000016</t>
  </si>
  <si>
    <t>Leicester</t>
  </si>
  <si>
    <t>E07000133</t>
  </si>
  <si>
    <t>Melton</t>
  </si>
  <si>
    <t>E07000134</t>
  </si>
  <si>
    <t>North West Leicestershire</t>
  </si>
  <si>
    <t>E07000135</t>
  </si>
  <si>
    <t>Oadby and Wigston</t>
  </si>
  <si>
    <t>Lincolnshire</t>
  </si>
  <si>
    <t>E07000136</t>
  </si>
  <si>
    <t>Boston</t>
  </si>
  <si>
    <t>E07000137</t>
  </si>
  <si>
    <t>East Lindsey</t>
  </si>
  <si>
    <t>E07000138</t>
  </si>
  <si>
    <t>Lincoln</t>
  </si>
  <si>
    <t>E06000012</t>
  </si>
  <si>
    <t>North East Lincolnshire</t>
  </si>
  <si>
    <t>E07000139</t>
  </si>
  <si>
    <t>North Kesteven</t>
  </si>
  <si>
    <t>E06000013</t>
  </si>
  <si>
    <t>North Lincolnshire</t>
  </si>
  <si>
    <t>E07000140</t>
  </si>
  <si>
    <t>South Holland</t>
  </si>
  <si>
    <t>E07000141</t>
  </si>
  <si>
    <t>South Kesteven</t>
  </si>
  <si>
    <t>E07000142</t>
  </si>
  <si>
    <t>West Lindsey</t>
  </si>
  <si>
    <t>Merseyside</t>
  </si>
  <si>
    <t>E08000011</t>
  </si>
  <si>
    <t>Knowsley</t>
  </si>
  <si>
    <t>E08000012</t>
  </si>
  <si>
    <t>Liverpool</t>
  </si>
  <si>
    <t>E08000014</t>
  </si>
  <si>
    <t>Sefton</t>
  </si>
  <si>
    <t>E08000013</t>
  </si>
  <si>
    <t>St Helens</t>
  </si>
  <si>
    <t>E08000015</t>
  </si>
  <si>
    <t>Wirral</t>
  </si>
  <si>
    <t>Norfolk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</si>
  <si>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</si>
  <si>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</si>
  <si>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</si>
  <si>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</si>
  <si>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</si>
  <si>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</si>
  <si>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</si>
  <si>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</si>
  <si>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</si>
  <si>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</si>
  <si>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</si>
  <si>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</si>
  <si>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</si>
  <si>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</si>
  <si>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North Yorkshire</t>
  </si>
  <si>
    <t>E07000163</t>
  </si>
  <si>
    <t>Craven</t>
  </si>
  <si>
    <t>E07000164</t>
  </si>
  <si>
    <t>Hambleton</t>
  </si>
  <si>
    <t>E07000165</t>
  </si>
  <si>
    <t>Harrogate</t>
  </si>
  <si>
    <t>E06000002</t>
  </si>
  <si>
    <t>Middlesbrough</t>
  </si>
  <si>
    <t>E06000003</t>
  </si>
  <si>
    <t>Redcar and Cleveland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</si>
  <si>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</si>
  <si>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</si>
  <si>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</si>
  <si>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</si>
  <si>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</si>
  <si>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</si>
  <si>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</si>
  <si>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</si>
  <si>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E06000014</t>
  </si>
  <si>
    <t>York</t>
  </si>
  <si>
    <t>Northamptonshire</t>
  </si>
  <si>
    <t>E07000150</t>
  </si>
  <si>
    <t>Corby</t>
  </si>
  <si>
    <t>E07000151</t>
  </si>
  <si>
    <t>Daventry</t>
  </si>
  <si>
    <t>E07000152</t>
  </si>
  <si>
    <t>East Northamptonshire</t>
  </si>
  <si>
    <t>E07000153</t>
  </si>
  <si>
    <t>Kettering</t>
  </si>
  <si>
    <t>E07000154</t>
  </si>
  <si>
    <t>Northampton</t>
  </si>
  <si>
    <t>E07000155</t>
  </si>
  <si>
    <t>South Northamptonshire</t>
  </si>
  <si>
    <t>E07000156</t>
  </si>
  <si>
    <t>Wellingborough</t>
  </si>
  <si>
    <t>E06000048</t>
  </si>
  <si>
    <t>Northumberland</t>
  </si>
  <si>
    <t>Nottinghamshire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</si>
  <si>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</si>
  <si>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</si>
  <si>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</si>
  <si>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</si>
  <si>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</si>
  <si>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</si>
  <si>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</si>
  <si>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</si>
  <si>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</si>
  <si>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</si>
  <si>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</si>
  <si>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</si>
  <si>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E06000018</t>
  </si>
  <si>
    <t>Nottingham</t>
  </si>
  <si>
    <t>E07000176</t>
  </si>
  <si>
    <t>Rushcliffe</t>
  </si>
  <si>
    <t>Oxfordshire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</si>
  <si>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</si>
  <si>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</si>
  <si>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</si>
  <si>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</si>
  <si>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</si>
  <si>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</si>
  <si>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</si>
  <si>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</si>
  <si>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</si>
  <si>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</si>
  <si>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Rutland</t>
  </si>
  <si>
    <t>E06000017</t>
  </si>
  <si>
    <t>Shropshire</t>
  </si>
  <si>
    <t>E06000051</t>
  </si>
  <si>
    <t>E06000020</t>
  </si>
  <si>
    <t>Telford and Wrekin</t>
  </si>
  <si>
    <t>Somerset</t>
  </si>
  <si>
    <t>E06000022</t>
  </si>
  <si>
    <t>Bath and North East Somerset</t>
  </si>
  <si>
    <t>E07000187</t>
  </si>
  <si>
    <t>Mendip</t>
  </si>
  <si>
    <t>E06000024</t>
  </si>
  <si>
    <t>North Somerset</t>
  </si>
  <si>
    <t>E07000188</t>
  </si>
  <si>
    <t>Sedgemoor</t>
  </si>
  <si>
    <t>E07000189</t>
  </si>
  <si>
    <t>South Somerset</t>
  </si>
  <si>
    <t>E07000190</t>
  </si>
  <si>
    <t>Taunton Deane</t>
  </si>
  <si>
    <t>E07000191</t>
  </si>
  <si>
    <t>West Somerset</t>
  </si>
  <si>
    <t>South Yorkshire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</si>
  <si>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</si>
  <si>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</si>
  <si>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</si>
  <si>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</si>
  <si>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</si>
  <si>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</si>
  <si>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</si>
  <si>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</si>
  <si>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Staffordshire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</si>
  <si>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</si>
  <si>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</si>
  <si>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</si>
  <si>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</si>
  <si>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</si>
  <si>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</si>
  <si>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</si>
  <si>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 under Lyme</t>
  </si>
  <si>
    <t>E07000196</t>
  </si>
  <si>
    <t>South Staffordshire</t>
  </si>
  <si>
    <t>E07000197</t>
  </si>
  <si>
    <t>Stafford</t>
  </si>
  <si>
    <t>E07000198</t>
  </si>
  <si>
    <t>Staffordshire Moorlands</t>
  </si>
  <si>
    <t>E06000021</t>
  </si>
  <si>
    <t>Stoke-on-Trent</t>
  </si>
  <si>
    <t>E07000199</t>
  </si>
  <si>
    <t>Tamworth</t>
  </si>
  <si>
    <t>Suffolk</t>
  </si>
  <si>
    <t>E07000200</t>
  </si>
  <si>
    <t>Babergh</t>
  </si>
  <si>
    <t>E07000201</t>
  </si>
  <si>
    <t>Forest Heath</t>
  </si>
  <si>
    <t>E07000202</t>
  </si>
  <si>
    <t>Ipswich</t>
  </si>
  <si>
    <t>E07000203</t>
  </si>
  <si>
    <t>Mid Suffolk</t>
  </si>
  <si>
    <t>E07000204</t>
  </si>
  <si>
    <t>St Edmundsbury</t>
  </si>
  <si>
    <t>E07000205</t>
  </si>
  <si>
    <t>Suffolk Coastal</t>
  </si>
  <si>
    <t>E07000206</t>
  </si>
  <si>
    <t>Waveney</t>
  </si>
  <si>
    <t>Surrey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</si>
  <si>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</si>
  <si>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</si>
  <si>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</si>
  <si>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</si>
  <si>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</si>
  <si>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</si>
  <si>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</si>
  <si>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</si>
  <si>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</si>
  <si>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</si>
  <si>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</si>
  <si>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</si>
  <si>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</si>
  <si>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</si>
  <si>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</si>
  <si>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</si>
  <si>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</si>
  <si>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</si>
  <si>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</si>
  <si>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</si>
  <si>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</si>
  <si>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</si>
  <si>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Tyne and Wear</t>
  </si>
  <si>
    <t>E08000020</t>
  </si>
  <si>
    <t>Gateshead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</si>
  <si>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</si>
  <si>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</si>
  <si>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</si>
  <si>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</si>
  <si>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</si>
  <si>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</si>
  <si>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</si>
  <si>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</si>
  <si>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Warwickshire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</si>
  <si>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</si>
  <si>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</si>
  <si>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</si>
  <si>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</si>
  <si>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</si>
  <si>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</si>
  <si>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</si>
  <si>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</si>
  <si>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</si>
  <si>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</si>
  <si>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West Midlands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</si>
  <si>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</si>
  <si>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</si>
  <si>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</si>
  <si>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</si>
  <si>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</si>
  <si>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</si>
  <si>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</si>
  <si>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</si>
  <si>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</si>
  <si>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</si>
  <si>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</si>
  <si>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</si>
  <si>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</si>
  <si>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</si>
  <si>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West Sussex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</si>
  <si>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</si>
  <si>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</si>
  <si>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</si>
  <si>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</si>
  <si>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</si>
  <si>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</si>
  <si>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</si>
  <si>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</si>
  <si>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</si>
  <si>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</si>
  <si>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</si>
  <si>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</si>
  <si>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</si>
  <si>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</si>
  <si>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West Yorkshire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</si>
  <si>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</si>
  <si>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</si>
  <si>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</si>
  <si>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</si>
  <si>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</si>
  <si>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</si>
  <si>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</si>
  <si>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</si>
  <si>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</si>
  <si>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</si>
  <si>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Wiltshire</t>
  </si>
  <si>
    <t>E06000030</t>
  </si>
  <si>
    <t>Swindon</t>
  </si>
  <si>
    <t>E06000054</t>
  </si>
  <si>
    <t>Worcestershire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</si>
  <si>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</si>
  <si>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</si>
  <si>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</si>
  <si>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</si>
  <si>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</si>
  <si>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</si>
  <si>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</si>
  <si>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 City</t>
  </si>
  <si>
    <t>Worcester</t>
  </si>
  <si>
    <t>E07000238</t>
  </si>
  <si>
    <t>Wychaven</t>
  </si>
  <si>
    <t>E07000239</t>
  </si>
  <si>
    <t>Wyre Forest</t>
  </si>
  <si>
    <t>District_area</t>
  </si>
  <si>
    <t>E07000104</t>
  </si>
  <si>
    <t>E10000007</t>
  </si>
  <si>
    <t>E10000011</t>
  </si>
  <si>
    <t>E10000013</t>
  </si>
  <si>
    <t>E10000014</t>
  </si>
  <si>
    <t>E10000016</t>
  </si>
  <si>
    <t>E10000017</t>
  </si>
  <si>
    <t>E10000021</t>
  </si>
  <si>
    <t>E10000024</t>
  </si>
  <si>
    <t>E10000025</t>
  </si>
  <si>
    <t>E10000027</t>
  </si>
  <si>
    <t>E10000032</t>
  </si>
  <si>
    <t>E10000034</t>
  </si>
  <si>
    <t>REDISTR_CH_SOC</t>
  </si>
  <si>
    <t>ONS_CODE</t>
  </si>
  <si>
    <t>lookup names (simple)</t>
  </si>
  <si>
    <t>NAME</t>
  </si>
  <si>
    <t>Presenting 2010</t>
  </si>
  <si>
    <t>Presenting 2011</t>
  </si>
  <si>
    <t>Presenting 2012</t>
  </si>
  <si>
    <t>Presenting 2013</t>
  </si>
  <si>
    <t>Total</t>
  </si>
  <si>
    <t>HS and refer CC 2010</t>
  </si>
  <si>
    <t>HS and refer CC 2011</t>
  </si>
  <si>
    <t>HS and refer CC 2012</t>
  </si>
  <si>
    <t>HS and refer CC 2013</t>
  </si>
  <si>
    <t>Presented and assessed at CC 2010</t>
  </si>
  <si>
    <t>Presented and assessed at CC 2011</t>
  </si>
  <si>
    <t>Presented and assessed at CC 2012</t>
  </si>
  <si>
    <t>Presented and assessed at CC 2013</t>
  </si>
  <si>
    <t>Joint 2010</t>
  </si>
  <si>
    <t>Joint 2011</t>
  </si>
  <si>
    <t>Joint 2012</t>
  </si>
  <si>
    <t>Joint 2013</t>
  </si>
  <si>
    <t>HS and no refer 2010</t>
  </si>
  <si>
    <t>HS and no refer 2011</t>
  </si>
  <si>
    <t>HS and no refer 2012</t>
  </si>
  <si>
    <t>HS and no refer 2013</t>
  </si>
  <si>
    <t>E10000002</t>
  </si>
  <si>
    <t>Buckinghamshire CC</t>
  </si>
  <si>
    <t>E10000003</t>
  </si>
  <si>
    <t>Cambridgeshire CC</t>
  </si>
  <si>
    <t>\</t>
  </si>
  <si>
    <t>Cumbria CC</t>
  </si>
  <si>
    <t>Derbyshire CC</t>
  </si>
  <si>
    <t>E10000008</t>
  </si>
  <si>
    <t>Devon CC</t>
  </si>
  <si>
    <t>E10000009</t>
  </si>
  <si>
    <t>Dorset CC</t>
  </si>
  <si>
    <t>East Sussex CC</t>
  </si>
  <si>
    <t>E10000012</t>
  </si>
  <si>
    <t>Essex CC</t>
  </si>
  <si>
    <t>Gloucestershire CC</t>
  </si>
  <si>
    <t>&lt;10</t>
  </si>
  <si>
    <t>Hampshire CC</t>
  </si>
  <si>
    <t>E10000015</t>
  </si>
  <si>
    <t>Hertfordshire CC</t>
  </si>
  <si>
    <t>Kent CC</t>
  </si>
  <si>
    <t>Lancashire CC</t>
  </si>
  <si>
    <t>E10000018</t>
  </si>
  <si>
    <t>Leicestershire CC</t>
  </si>
  <si>
    <t>E10000019</t>
  </si>
  <si>
    <t>Lincolnshire CC</t>
  </si>
  <si>
    <t>E10000020</t>
  </si>
  <si>
    <t>Norfolk CC</t>
  </si>
  <si>
    <t>Northamptonshire CC</t>
  </si>
  <si>
    <t>E10000023</t>
  </si>
  <si>
    <t>North Yorkshire CC</t>
  </si>
  <si>
    <t>Nottinghamshire CC</t>
  </si>
  <si>
    <t>Oxfordshire CC</t>
  </si>
  <si>
    <t>Somerset CC</t>
  </si>
  <si>
    <t>E10000028</t>
  </si>
  <si>
    <t>Staffordshire CC</t>
  </si>
  <si>
    <t>E10000029</t>
  </si>
  <si>
    <t>Suffolk CC</t>
  </si>
  <si>
    <t>E10000030</t>
  </si>
  <si>
    <t>Surrey CC</t>
  </si>
  <si>
    <t>E10000031</t>
  </si>
  <si>
    <t>Warwickshire CC</t>
  </si>
  <si>
    <t>Worcestershire CC</t>
  </si>
  <si>
    <t>Barrow in Furness</t>
  </si>
  <si>
    <t>Kings Lynn and West Norfolk</t>
  </si>
  <si>
    <t>Vale of the White Horse</t>
  </si>
  <si>
    <t>Stratford on Avon</t>
  </si>
  <si>
    <t>West Sussex CC</t>
  </si>
  <si>
    <t>Wychavon</t>
  </si>
  <si>
    <t>Barking and Dagenham LB</t>
  </si>
  <si>
    <t>Barnet LB</t>
  </si>
  <si>
    <t>Bexley LB</t>
  </si>
  <si>
    <t>Brent LB</t>
  </si>
  <si>
    <t>Bromley LB</t>
  </si>
  <si>
    <t>Camden LB</t>
  </si>
  <si>
    <t>City of London LB</t>
  </si>
  <si>
    <t>Croydon LB</t>
  </si>
  <si>
    <t>Ealing LB</t>
  </si>
  <si>
    <t>Enfield LB</t>
  </si>
  <si>
    <t>Greenwich LB</t>
  </si>
  <si>
    <t>Hackney LB</t>
  </si>
  <si>
    <t>Hammersmith and Fulham LB</t>
  </si>
  <si>
    <t>Haringey LB</t>
  </si>
  <si>
    <t>Harrow LB</t>
  </si>
  <si>
    <t>Havering LB</t>
  </si>
  <si>
    <t>Hillingdon LB</t>
  </si>
  <si>
    <t>Hounslow LB</t>
  </si>
  <si>
    <t>Islington LB</t>
  </si>
  <si>
    <t>Kensington and Chelsea LB</t>
  </si>
  <si>
    <t>Kingston upon Thames LB</t>
  </si>
  <si>
    <t>Lambeth LB</t>
  </si>
  <si>
    <t>Lewisham LB</t>
  </si>
  <si>
    <t>Merton LB</t>
  </si>
  <si>
    <t>Newham LB</t>
  </si>
  <si>
    <t>Redbridge LB</t>
  </si>
  <si>
    <t>Richmond upon Thames LB</t>
  </si>
  <si>
    <t>Southwark LB</t>
  </si>
  <si>
    <t>Sutton LB</t>
  </si>
  <si>
    <t xml:space="preserve">Tower Hamlets </t>
  </si>
  <si>
    <t xml:space="preserve">Tower Hamlets LB </t>
  </si>
  <si>
    <t>Waltham Forest LB</t>
  </si>
  <si>
    <t>Wandsworth LB</t>
  </si>
  <si>
    <t>Westminster LB</t>
  </si>
  <si>
    <t>Bath and North East Somerset Council</t>
  </si>
  <si>
    <t>Bedford Borough Council</t>
  </si>
  <si>
    <t>Blackburn with Darwen Borough Council</t>
  </si>
  <si>
    <t>Blackpool Council</t>
  </si>
  <si>
    <t>Bournemouth Borough Council</t>
  </si>
  <si>
    <t>Bracknell Forest Borough Council</t>
  </si>
  <si>
    <t>Brighton and Hove City Council</t>
  </si>
  <si>
    <t>Bristol City Council</t>
  </si>
  <si>
    <t>Central Bedfordshire Council</t>
  </si>
  <si>
    <t>Cheshire East Council</t>
  </si>
  <si>
    <t>Cheshire West and Chester Council</t>
  </si>
  <si>
    <t>Cornwall Council</t>
  </si>
  <si>
    <t>Durham County Council</t>
  </si>
  <si>
    <t>Darlington Borough Council</t>
  </si>
  <si>
    <t>Derby City Council</t>
  </si>
  <si>
    <t>East Riding of Yorkshire Council</t>
  </si>
  <si>
    <t>Halton Borough Council</t>
  </si>
  <si>
    <t>Hartlepool Borough Council</t>
  </si>
  <si>
    <t>Herefordshire Council</t>
  </si>
  <si>
    <t>Isle of Wight Council</t>
  </si>
  <si>
    <t>Hull City Council</t>
  </si>
  <si>
    <t>Leicester City Council</t>
  </si>
  <si>
    <t>Luton Borough Council</t>
  </si>
  <si>
    <t>Medway Council</t>
  </si>
  <si>
    <t>Middlesbrough Borough Council</t>
  </si>
  <si>
    <t>Milton Keynes Council</t>
  </si>
  <si>
    <t>North East Lincolnshire Council</t>
  </si>
  <si>
    <t>North Lincolnshire Council</t>
  </si>
  <si>
    <t>North Somerset Council</t>
  </si>
  <si>
    <t>Northumberland County Council</t>
  </si>
  <si>
    <t>Nottingham City Council</t>
  </si>
  <si>
    <t>Peterborough City Council</t>
  </si>
  <si>
    <t>Plymouth City Council</t>
  </si>
  <si>
    <t>Poole Borough Council</t>
  </si>
  <si>
    <t>Portsmouth City Council</t>
  </si>
  <si>
    <t>Reading Borough Council</t>
  </si>
  <si>
    <t>Redcar and Cleveland Borough Council</t>
  </si>
  <si>
    <t>Rutland County Council</t>
  </si>
  <si>
    <t>Shropshire Council</t>
  </si>
  <si>
    <t>Slough Borough Council</t>
  </si>
  <si>
    <t>Southampton City Council</t>
  </si>
  <si>
    <t>Southend on Sea</t>
  </si>
  <si>
    <t>Southend on Sea Borough Council</t>
  </si>
  <si>
    <t>South Gloucestershire Council</t>
  </si>
  <si>
    <t>Stockton on Tees</t>
  </si>
  <si>
    <t>Stockton on Tees Borough Council</t>
  </si>
  <si>
    <t>Stoke on Trent</t>
  </si>
  <si>
    <t>Stoke on Trent City Council</t>
  </si>
  <si>
    <t>Swindon Borough Council</t>
  </si>
  <si>
    <t>Telford and Wrekin Borough Council</t>
  </si>
  <si>
    <t>Thurrock Council</t>
  </si>
  <si>
    <t>Torbay Council</t>
  </si>
  <si>
    <t>Warrington Borough Council</t>
  </si>
  <si>
    <t>West Berkshire Council</t>
  </si>
  <si>
    <t>Wiltshire Council</t>
  </si>
  <si>
    <t>Windsor and Maidenhead Borough Council</t>
  </si>
  <si>
    <t>Wokingham Borough Council</t>
  </si>
  <si>
    <t>York City Council</t>
  </si>
  <si>
    <t>Manchester City Council</t>
  </si>
  <si>
    <t>Bolton Council</t>
  </si>
  <si>
    <t>Bury Metropolitan Borough Council</t>
  </si>
  <si>
    <t>Oldham Council</t>
  </si>
  <si>
    <t>Rochdale Metropolitan Borough Council</t>
  </si>
  <si>
    <t>Salford City Council</t>
  </si>
  <si>
    <t>Stockport Metropolitan Borough Council</t>
  </si>
  <si>
    <t>Tameside Metropolitan Borough Council</t>
  </si>
  <si>
    <t>Trafford Metropolitan Borough Council</t>
  </si>
  <si>
    <t>Wigan Council</t>
  </si>
  <si>
    <t>Liverpool City Council</t>
  </si>
  <si>
    <t>Knowsley Metropolitan Borough Council</t>
  </si>
  <si>
    <t>St Helens Metropolitan Borough Council</t>
  </si>
  <si>
    <t>Sefton Metropolitan Borough Council</t>
  </si>
  <si>
    <t>Wirral Metropolitan Borough Council</t>
  </si>
  <si>
    <t>Sheffield City Council</t>
  </si>
  <si>
    <t>Barnsley Council</t>
  </si>
  <si>
    <t>Doncaster Metropolitan Borough Council</t>
  </si>
  <si>
    <t>Rotherham Metropolitan Borough Council</t>
  </si>
  <si>
    <t>Newcastle Upon Tyne</t>
  </si>
  <si>
    <t>Newcastle Upon Tyne City Council</t>
  </si>
  <si>
    <t>Gateshead Council</t>
  </si>
  <si>
    <t>South Tyneside Metropolitan Borough Council</t>
  </si>
  <si>
    <t>North Tyneside Council</t>
  </si>
  <si>
    <t>Sunderland City Council</t>
  </si>
  <si>
    <t>Birmingham City Council</t>
  </si>
  <si>
    <t>Coventry City Council</t>
  </si>
  <si>
    <t>Dudley Metropolitan Borough Council</t>
  </si>
  <si>
    <t>Sandwell Metropolitan Borough Council</t>
  </si>
  <si>
    <t>Solihull Metropolitan Borough Council</t>
  </si>
  <si>
    <t>Walsall Metropolitan Borough Council</t>
  </si>
  <si>
    <t>Wolverhampton City Council</t>
  </si>
  <si>
    <t>Leeds City Council</t>
  </si>
  <si>
    <t>Bradford Metropolitan District Council</t>
  </si>
  <si>
    <t>Calderdale Metropolitan Borough Council</t>
  </si>
  <si>
    <t>Kirklees Metropolitan Council</t>
  </si>
  <si>
    <t>Wakefield Metropolitan District Council</t>
  </si>
  <si>
    <t>ONS_code</t>
  </si>
  <si>
    <t>HS Not Eligible 2010</t>
  </si>
  <si>
    <t>HS Not Eligible 2011</t>
  </si>
  <si>
    <t>HS Not Eligible 2012</t>
  </si>
  <si>
    <t>HS Not Eligible 2013</t>
  </si>
  <si>
    <t>HS Eligible 2010</t>
  </si>
  <si>
    <t>HS Eligible 2011</t>
  </si>
  <si>
    <t>HS Eligible 2012</t>
  </si>
  <si>
    <t>HS Eligible 2013</t>
  </si>
  <si>
    <t>Stratford upon Avon</t>
  </si>
  <si>
    <t>%_of_COUNTY</t>
  </si>
  <si>
    <t>county</t>
  </si>
  <si>
    <t>%ofcounty</t>
  </si>
  <si>
    <t>county_numbers</t>
  </si>
  <si>
    <t>TO_REDIS?</t>
  </si>
  <si>
    <t>Presenting_2010_redis</t>
  </si>
  <si>
    <t>Presenting_2011_redis</t>
  </si>
  <si>
    <t>Presenting_2012_redis</t>
  </si>
  <si>
    <t>Presenting_2013_redis</t>
  </si>
  <si>
    <t xml:space="preserve"> </t>
  </si>
  <si>
    <t>District_%POP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</si>
</sst>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2"/>
      <color rgb="FF000000"/>
      <name val="Calibri"/>
      <family val="2"/>
      <charset val="128"/>
      <scheme val="minor"/>
    </font>
    <font>
      <sz val="11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7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9" fontId="0" fillId="0" borderId="0" xfId="2" applyFont="1"/>
    <xf numFmtId="9" fontId="0" fillId="0" borderId="0" xfId="0" applyNumberFormat="1"/>
    <xf numFmtId="1" fontId="0" fillId="0" borderId="0" xfId="0" applyNumberFormat="1"/>
    <xf numFmtId="0" fontId="0" fillId="6" borderId="0" xfId="0" applyFill="1"/>
    <xf numFmtId="1" fontId="0" fillId="6" borderId="0" xfId="0" applyNumberFormat="1" applyFill="1"/>
    <xf numFmtId="0" fontId="3" fillId="7" borderId="0" xfId="0" applyFont="1" applyFill="1"/>
    <xf numFmtId="3" fontId="3" fillId="7" borderId="0" xfId="0" applyNumberFormat="1" applyFont="1" applyFill="1"/>
    <xf numFmtId="0" fontId="3" fillId="8" borderId="0" xfId="0" applyFont="1" applyFill="1"/>
    <xf numFmtId="0" fontId="3" fillId="9" borderId="0" xfId="0" applyFont="1" applyFill="1"/>
    <xf numFmtId="3" fontId="3" fillId="8" borderId="0" xfId="0" applyNumberFormat="1" applyFont="1" applyFill="1"/>
    <xf numFmtId="0" fontId="3" fillId="5" borderId="0" xfId="0" applyFont="1" applyFill="1"/>
    <xf numFmtId="0" fontId="3" fillId="10" borderId="0" xfId="0" applyFont="1" applyFill="1"/>
    <xf numFmtId="0" fontId="3" fillId="6" borderId="0" xfId="0" applyFont="1" applyFill="1"/>
    <xf numFmtId="0" fontId="0" fillId="0" borderId="0" xfId="0" applyFill="1"/>
    <xf numFmtId="3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1" borderId="0" xfId="0" applyFill="1" applyAlignment="1">
      <alignment vertical="center" wrapText="1"/>
    </xf>
    <xf numFmtId="0" fontId="2" fillId="0" borderId="0" xfId="0" applyFont="1"/>
    <xf numFmtId="0" fontId="0" fillId="12" borderId="0" xfId="0" applyFill="1"/>
    <xf numFmtId="0" fontId="0" fillId="13" borderId="0" xfId="0" applyFill="1"/>
    <xf numFmtId="3" fontId="0" fillId="0" borderId="0" xfId="0" applyNumberFormat="1" applyFill="1"/>
    <xf numFmtId="0" fontId="2" fillId="0" borderId="0" xfId="0" applyFont="1" applyFill="1"/>
    <xf numFmtId="0" fontId="0" fillId="0" borderId="0" xfId="0" applyFill="1" applyBorder="1"/>
    <xf numFmtId="3" fontId="0" fillId="0" borderId="0" xfId="0" applyNumberFormat="1" applyFill="1" applyBorder="1"/>
    <xf numFmtId="0" fontId="0" fillId="9" borderId="0" xfId="0" applyFill="1" applyBorder="1"/>
    <xf numFmtId="0" fontId="0" fillId="10" borderId="0" xfId="0" applyFill="1" applyBorder="1"/>
    <xf numFmtId="0" fontId="2" fillId="2" borderId="0" xfId="0" applyFont="1" applyFill="1"/>
    <xf numFmtId="0" fontId="2" fillId="3" borderId="0" xfId="0" applyFont="1" applyFill="1"/>
    <xf numFmtId="0" fontId="0" fillId="14" borderId="0" xfId="0" applyFill="1"/>
    <xf numFmtId="1" fontId="0" fillId="13" borderId="0" xfId="0" applyNumberFormat="1" applyFill="1"/>
    <xf numFmtId="0" fontId="0" fillId="15" borderId="0" xfId="0" applyFill="1"/>
    <xf numFmtId="164" fontId="0" fillId="0" borderId="0" xfId="1" applyNumberFormat="1" applyFont="1"/>
    <xf numFmtId="164" fontId="0" fillId="0" borderId="0" xfId="0" applyNumberFormat="1"/>
    <xf numFmtId="164" fontId="0" fillId="6" borderId="0" xfId="0" applyNumberFormat="1" applyFill="1"/>
    <xf numFmtId="1" fontId="0" fillId="0" borderId="0" xfId="2" applyNumberFormat="1" applyFont="1" applyFill="1"/>
    <xf numFmtId="0" fontId="6" fillId="0" borderId="0" xfId="35" applyAlignment="1">
      <alignment wrapText="1"/>
    </xf>
    <xf numFmtId="0" fontId="7" fillId="3" borderId="0" xfId="35" applyFont="1" applyFill="1" applyAlignment="1">
      <alignment wrapText="1"/>
    </xf>
    <xf numFmtId="0" fontId="7" fillId="16" borderId="0" xfId="35" applyFont="1" applyFill="1" applyAlignment="1">
      <alignment wrapText="1"/>
    </xf>
    <xf numFmtId="0" fontId="6" fillId="16" borderId="0" xfId="35" applyFill="1" applyAlignment="1">
      <alignment wrapText="1"/>
    </xf>
    <xf numFmtId="0" fontId="6" fillId="0" borderId="0" xfId="35"/>
    <xf numFmtId="0" fontId="7" fillId="3" borderId="0" xfId="35" applyFont="1" applyFill="1"/>
    <xf numFmtId="0" fontId="8" fillId="17" borderId="0" xfId="35" applyFont="1" applyFill="1"/>
    <xf numFmtId="0" fontId="7" fillId="16" borderId="0" xfId="35" applyFont="1" applyFill="1"/>
    <xf numFmtId="0" fontId="6" fillId="0" borderId="0" xfId="35" applyAlignment="1"/>
    <xf numFmtId="0" fontId="6" fillId="16" borderId="0" xfId="35" applyFill="1" applyAlignment="1"/>
    <xf numFmtId="0" fontId="6" fillId="16" borderId="0" xfId="35" applyFill="1"/>
    <xf numFmtId="0" fontId="6" fillId="3" borderId="0" xfId="35" applyFill="1"/>
    <xf numFmtId="0" fontId="9" fillId="11" borderId="0" xfId="35" applyFont="1" applyFill="1" applyBorder="1" applyAlignment="1">
      <alignment vertical="center" wrapText="1"/>
    </xf>
    <xf numFmtId="0" fontId="9" fillId="11" borderId="0" xfId="35" applyFont="1" applyFill="1" applyBorder="1"/>
    <xf numFmtId="0" fontId="8" fillId="11" borderId="0" xfId="35" applyFont="1" applyFill="1"/>
    <xf numFmtId="0" fontId="8" fillId="12" borderId="0" xfId="35" applyFont="1" applyFill="1"/>
    <xf numFmtId="0" fontId="9" fillId="11" borderId="0" xfId="35" applyFont="1" applyFill="1" applyAlignment="1">
      <alignment vertical="top" wrapText="1"/>
    </xf>
    <xf numFmtId="0" fontId="9" fillId="0" borderId="0" xfId="35" applyFont="1" applyAlignment="1">
      <alignment vertical="top" wrapText="1"/>
    </xf>
    <xf numFmtId="0" fontId="8" fillId="0" borderId="0" xfId="35" applyFont="1"/>
    <xf numFmtId="0" fontId="9" fillId="0" borderId="0" xfId="35" applyFont="1" applyFill="1" applyBorder="1" applyAlignment="1">
      <alignment vertical="center" wrapText="1"/>
    </xf>
    <xf numFmtId="0" fontId="9" fillId="0" borderId="0" xfId="35" applyFont="1" applyFill="1" applyBorder="1"/>
    <xf numFmtId="0" fontId="10" fillId="18" borderId="0" xfId="0" applyFont="1" applyFill="1" applyAlignment="1">
      <alignment vertical="center" wrapText="1"/>
    </xf>
    <xf numFmtId="0" fontId="6" fillId="19" borderId="0" xfId="35" applyFill="1"/>
    <xf numFmtId="0" fontId="7" fillId="19" borderId="0" xfId="35" applyFont="1" applyFill="1"/>
    <xf numFmtId="0" fontId="8" fillId="19" borderId="0" xfId="35" applyFont="1" applyFill="1"/>
    <xf numFmtId="0" fontId="6" fillId="19" borderId="0" xfId="35" applyFill="1" applyAlignment="1"/>
    <xf numFmtId="0" fontId="3" fillId="3" borderId="0" xfId="0" applyFont="1" applyFill="1"/>
    <xf numFmtId="0" fontId="3" fillId="0" borderId="0" xfId="0" applyFont="1"/>
    <xf numFmtId="0" fontId="3" fillId="14" borderId="0" xfId="0" applyFont="1" applyFill="1"/>
    <xf numFmtId="0" fontId="6" fillId="0" borderId="0" xfId="35" applyFill="1" applyAlignment="1">
      <alignment wrapText="1"/>
    </xf>
    <xf numFmtId="0" fontId="6" fillId="0" borderId="0" xfId="35" applyFill="1"/>
    <xf numFmtId="0" fontId="6" fillId="0" borderId="0" xfId="35" applyFill="1" applyAlignment="1"/>
    <xf numFmtId="0" fontId="3" fillId="11" borderId="0" xfId="0" applyFont="1" applyFill="1"/>
    <xf numFmtId="9" fontId="0" fillId="0" borderId="0" xfId="2" applyFont="1" applyFill="1" applyBorder="1"/>
    <xf numFmtId="0" fontId="0" fillId="20" borderId="0" xfId="0" applyFill="1"/>
    <xf numFmtId="9" fontId="6" fillId="0" borderId="0" xfId="2" applyFont="1" applyFill="1"/>
    <xf numFmtId="0" fontId="6" fillId="2" borderId="0" xfId="35" applyFill="1" applyAlignment="1">
      <alignment wrapText="1"/>
    </xf>
    <xf numFmtId="0" fontId="6" fillId="2" borderId="0" xfId="35" applyFill="1"/>
    <xf numFmtId="0" fontId="7" fillId="2" borderId="0" xfId="35" applyFont="1" applyFill="1"/>
    <xf numFmtId="0" fontId="8" fillId="2" borderId="0" xfId="35" applyFont="1" applyFill="1"/>
    <xf numFmtId="0" fontId="6" fillId="2" borderId="0" xfId="35" applyFill="1" applyAlignment="1"/>
    <xf numFmtId="9" fontId="6" fillId="2" borderId="0" xfId="2" applyFont="1" applyFill="1"/>
    <xf numFmtId="1" fontId="6" fillId="2" borderId="0" xfId="35" applyNumberFormat="1" applyFill="1"/>
    <xf numFmtId="0" fontId="7" fillId="2" borderId="0" xfId="35" applyFont="1" applyFill="1" applyAlignment="1">
      <alignment wrapText="1"/>
    </xf>
    <xf numFmtId="1" fontId="7" fillId="2" borderId="0" xfId="35" applyNumberFormat="1" applyFont="1" applyFill="1"/>
    <xf numFmtId="1" fontId="6" fillId="2" borderId="0" xfId="35" applyNumberFormat="1" applyFill="1" applyAlignment="1"/>
    <xf numFmtId="1" fontId="7" fillId="16" borderId="0" xfId="35" applyNumberFormat="1" applyFont="1" applyFill="1"/>
    <xf numFmtId="0" fontId="7" fillId="0" borderId="0" xfId="35" applyFont="1" applyFill="1" applyAlignment="1">
      <alignment wrapText="1"/>
    </xf>
    <xf numFmtId="0" fontId="7" fillId="0" borderId="0" xfId="35" applyFont="1" applyFill="1"/>
    <xf numFmtId="0" fontId="10" fillId="0" borderId="0" xfId="0" applyFont="1" applyFill="1" applyAlignment="1">
      <alignment vertical="center" wrapText="1"/>
    </xf>
    <xf numFmtId="0" fontId="6" fillId="0" borderId="0" xfId="35" applyFont="1" applyFill="1" applyAlignment="1">
      <alignment wrapText="1"/>
    </xf>
    <xf numFmtId="0" fontId="6" fillId="0" borderId="0" xfId="35" applyFont="1" applyFill="1"/>
    <xf numFmtId="0" fontId="6" fillId="0" borderId="0" xfId="35" applyFont="1" applyFill="1" applyAlignment="1"/>
    <xf numFmtId="1" fontId="6" fillId="0" borderId="0" xfId="35" applyNumberFormat="1" applyFont="1" applyFill="1"/>
    <xf numFmtId="1" fontId="6" fillId="0" borderId="0" xfId="35" applyNumberFormat="1" applyFont="1" applyFill="1" applyAlignment="1"/>
    <xf numFmtId="0" fontId="3" fillId="21" borderId="0" xfId="0" applyFont="1" applyFill="1"/>
    <xf numFmtId="0" fontId="0" fillId="21" borderId="0" xfId="0" applyFill="1"/>
    <xf numFmtId="0" fontId="0" fillId="21" borderId="0" xfId="0" applyFill="1" applyAlignment="1">
      <alignment vertical="center" wrapText="1"/>
    </xf>
    <xf numFmtId="0" fontId="0" fillId="21" borderId="0" xfId="0" applyFill="1" applyBorder="1"/>
    <xf numFmtId="3" fontId="3" fillId="22" borderId="0" xfId="0" applyNumberFormat="1" applyFont="1" applyFill="1"/>
    <xf numFmtId="0" fontId="1" fillId="0" borderId="0" xfId="0" applyFont="1" applyFill="1" applyAlignment="1">
      <alignment vertical="center" wrapText="1"/>
    </xf>
    <xf numFmtId="0" fontId="11" fillId="0" borderId="0" xfId="35" applyFont="1" applyFill="1" applyBorder="1" applyAlignment="1">
      <alignment vertical="center" wrapText="1"/>
    </xf>
    <xf numFmtId="0" fontId="11" fillId="0" borderId="0" xfId="35" applyFont="1" applyFill="1" applyBorder="1"/>
    <xf numFmtId="0" fontId="11" fillId="0" borderId="0" xfId="35" applyFont="1" applyFill="1" applyAlignment="1">
      <alignment vertical="top" wrapText="1"/>
    </xf>
    <xf numFmtId="0" fontId="6" fillId="2" borderId="0" xfId="35" applyFont="1" applyFill="1" applyAlignment="1">
      <alignment wrapText="1"/>
    </xf>
    <xf numFmtId="0" fontId="6" fillId="2" borderId="0" xfId="35" applyFont="1" applyFill="1"/>
    <xf numFmtId="1" fontId="6" fillId="2" borderId="0" xfId="35" applyNumberFormat="1" applyFont="1" applyFill="1"/>
  </cellXfs>
  <cellStyles count="70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Normal 2" xfId="35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9" Type="http://schemas.openxmlformats.org/officeDocument/2006/relationships/externalLink" Target="externalLinks/externalLink3.xml"/><Relationship Id="rId10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d/Desktop/DataKind/ONScod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d/Desktop/DataKind/DataSets_1/Oct%202013%20-%202014%20P1E%20for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d/Desktop/DataKind/Ref_CODES/Gianfranco_COD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wd/Library/Application%20Support/Microsoft/Office/Office%202011%20AutoRecovery/ONScod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LL_TYPES"/>
      <sheetName val="districts"/>
      <sheetName val="counties"/>
      <sheetName val="regions"/>
      <sheetName val="LA_ONS"/>
      <sheetName val="ONS_LAcode_changes"/>
    </sheetNames>
    <sheetDataSet>
      <sheetData sheetId="0"/>
      <sheetData sheetId="1"/>
      <sheetData sheetId="2">
        <row r="1">
          <cell r="B1" t="str">
            <v>CTY14NM</v>
          </cell>
          <cell r="C1" t="str">
            <v>CTY14CD</v>
          </cell>
        </row>
        <row r="2">
          <cell r="B2" t="str">
            <v>Buckinghamshire</v>
          </cell>
          <cell r="C2" t="str">
            <v>E10000002</v>
          </cell>
        </row>
        <row r="3">
          <cell r="B3" t="str">
            <v>Cambridgeshire</v>
          </cell>
          <cell r="C3" t="str">
            <v>E10000003</v>
          </cell>
        </row>
        <row r="4">
          <cell r="B4" t="str">
            <v>Cumbria</v>
          </cell>
          <cell r="C4" t="str">
            <v>E10000006</v>
          </cell>
        </row>
        <row r="5">
          <cell r="B5" t="str">
            <v>Derbyshire</v>
          </cell>
          <cell r="C5" t="str">
            <v>E10000007</v>
          </cell>
        </row>
        <row r="6">
          <cell r="B6" t="str">
            <v>Devon</v>
          </cell>
          <cell r="C6" t="str">
            <v>E10000008</v>
          </cell>
        </row>
        <row r="7">
          <cell r="B7" t="str">
            <v>Dorset</v>
          </cell>
          <cell r="C7" t="str">
            <v>E10000009</v>
          </cell>
        </row>
        <row r="8">
          <cell r="B8" t="str">
            <v>East Sussex</v>
          </cell>
          <cell r="C8" t="str">
            <v>E10000011</v>
          </cell>
        </row>
        <row r="9">
          <cell r="B9" t="str">
            <v>Essex</v>
          </cell>
          <cell r="C9" t="str">
            <v>E10000012</v>
          </cell>
        </row>
        <row r="10">
          <cell r="B10" t="str">
            <v>Gloucestershire</v>
          </cell>
          <cell r="C10" t="str">
            <v>E10000013</v>
          </cell>
        </row>
        <row r="11">
          <cell r="B11" t="str">
            <v>Hampshire</v>
          </cell>
          <cell r="C11" t="str">
            <v>E10000014</v>
          </cell>
        </row>
        <row r="12">
          <cell r="B12" t="str">
            <v>Hertfordshire</v>
          </cell>
          <cell r="C12" t="str">
            <v>E10000015</v>
          </cell>
        </row>
        <row r="13">
          <cell r="B13" t="str">
            <v>Kent</v>
          </cell>
          <cell r="C13" t="str">
            <v>E10000016</v>
          </cell>
        </row>
        <row r="14">
          <cell r="B14" t="str">
            <v>Lancashire</v>
          </cell>
          <cell r="C14" t="str">
            <v>E10000017</v>
          </cell>
        </row>
        <row r="15">
          <cell r="B15" t="str">
            <v>Leicestershire</v>
          </cell>
          <cell r="C15" t="str">
            <v>E10000018</v>
          </cell>
        </row>
        <row r="16">
          <cell r="B16" t="str">
            <v>Lincolnshire</v>
          </cell>
          <cell r="C16" t="str">
            <v>E10000019</v>
          </cell>
        </row>
        <row r="17">
          <cell r="B17" t="str">
            <v>Norfolk</v>
          </cell>
          <cell r="C17" t="str">
            <v>E10000020</v>
          </cell>
        </row>
        <row r="18">
          <cell r="B18" t="str">
            <v>Northamptonshire</v>
          </cell>
          <cell r="C18" t="str">
            <v>E10000021</v>
          </cell>
        </row>
        <row r="19">
          <cell r="B19" t="str">
            <v>North Yorkshire</v>
          </cell>
          <cell r="C19" t="str">
            <v>E10000023</v>
          </cell>
        </row>
        <row r="20">
          <cell r="B20" t="str">
            <v>Nottinghamshire</v>
          </cell>
          <cell r="C20" t="str">
            <v>E10000024</v>
          </cell>
        </row>
        <row r="21">
          <cell r="B21" t="str">
            <v>Oxfordshire</v>
          </cell>
          <cell r="C21" t="str">
            <v>E10000025</v>
          </cell>
        </row>
        <row r="22">
          <cell r="B22" t="str">
            <v>Somerset</v>
          </cell>
          <cell r="C22" t="str">
            <v>E10000027</v>
          </cell>
        </row>
        <row r="23">
          <cell r="B23" t="str">
            <v>Staffordshire</v>
          </cell>
          <cell r="C23" t="str">
            <v>E10000028</v>
          </cell>
        </row>
        <row r="24">
          <cell r="B24" t="str">
            <v>Suffolk</v>
          </cell>
          <cell r="C24" t="str">
            <v>E10000029</v>
          </cell>
        </row>
        <row r="25">
          <cell r="B25" t="str">
            <v>Surrey</v>
          </cell>
          <cell r="C25" t="str">
            <v>E10000030</v>
          </cell>
        </row>
        <row r="26">
          <cell r="B26" t="str">
            <v>Warwickshire</v>
          </cell>
          <cell r="C26" t="str">
            <v>E10000031</v>
          </cell>
        </row>
        <row r="27">
          <cell r="B27" t="str">
            <v>West Sussex</v>
          </cell>
          <cell r="C27" t="str">
            <v>E10000032</v>
          </cell>
        </row>
        <row r="28">
          <cell r="B28" t="str">
            <v>Worcestershire</v>
          </cell>
          <cell r="C28" t="str">
            <v>E10000034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1E form"/>
      <sheetName val="footnotes &amp; aggregate"/>
      <sheetName val="by quarter"/>
      <sheetName val="Oct 13-14 for tableau"/>
      <sheetName val="region and la"/>
      <sheetName val="ONS pop est."/>
      <sheetName val="Deprivation"/>
    </sheetNames>
    <sheetDataSet>
      <sheetData sheetId="0">
        <row r="1">
          <cell r="A1">
            <v>0</v>
          </cell>
          <cell r="B1">
            <v>0</v>
          </cell>
          <cell r="C1" t="str">
            <v>July . Sept 2014</v>
          </cell>
          <cell r="D1">
            <v>0</v>
          </cell>
          <cell r="E1">
            <v>0</v>
          </cell>
          <cell r="F1" t="str">
            <v>April . June 2014</v>
          </cell>
          <cell r="G1">
            <v>0</v>
          </cell>
          <cell r="H1">
            <v>0</v>
          </cell>
          <cell r="I1" t="str">
            <v>Jan . March 2014</v>
          </cell>
          <cell r="J1">
            <v>0</v>
          </cell>
          <cell r="K1">
            <v>0</v>
          </cell>
          <cell r="L1" t="str">
            <v>Oct . Dec 2013</v>
          </cell>
          <cell r="M1">
            <v>0</v>
          </cell>
          <cell r="N1">
            <v>0</v>
          </cell>
        </row>
        <row r="2">
          <cell r="A2">
            <v>0</v>
          </cell>
          <cell r="B2">
            <v>0</v>
          </cell>
          <cell r="C2" t="str">
            <v>Section E1 :  Applicant households for which decisions were taken between during the quarter</v>
          </cell>
          <cell r="D2" t="str">
            <v>Section E2:Households found to be eligble for assistance, unintentionally homeless and in priority need during the quarter, by priority need category</v>
          </cell>
          <cell r="E2">
            <v>0</v>
          </cell>
          <cell r="F2" t="str">
            <v>Section E1 :  Applicant households for which decisions were taken between during the quarter</v>
          </cell>
          <cell r="G2" t="str">
            <v>Section E2:Households found to be eligble for assistance, unintentionally homeless and in priority need during the quarter, by priority need category</v>
          </cell>
          <cell r="H2">
            <v>0</v>
          </cell>
          <cell r="I2" t="str">
            <v>Section E1 :  Applicant households for which decisions were taken between during the quarter</v>
          </cell>
          <cell r="J2" t="str">
            <v>Section E2:Households found to be eligble for assistance, unintentionally homeless and in priority need during the quarter, by priority need category</v>
          </cell>
          <cell r="K2">
            <v>0</v>
          </cell>
          <cell r="L2" t="str">
            <v>Section E1 :  Applicant households for which decisions were taken between during the quarter</v>
          </cell>
          <cell r="M2" t="str">
            <v>Section E2:Households found to be eligble for assistance, unintentionally homeless and in priority need during the quarter, by priority need category</v>
          </cell>
          <cell r="N2">
            <v>0</v>
          </cell>
        </row>
        <row r="3">
          <cell r="A3">
            <v>0</v>
          </cell>
          <cell r="B3">
            <v>0</v>
          </cell>
          <cell r="C3" t="str">
            <v>E1b Of the priority need recorded in e11g, what was the applicant's age when accepted as eligible unintentionally homeless and in priority need</v>
          </cell>
          <cell r="D3">
            <v>0</v>
          </cell>
          <cell r="E3">
            <v>0</v>
          </cell>
          <cell r="F3" t="str">
            <v>E1b Of the priority need recorded in e11g, what was the applicant's age when accepted as eligible unintentionally homeless and in priority need</v>
          </cell>
          <cell r="G3">
            <v>0</v>
          </cell>
          <cell r="H3">
            <v>0</v>
          </cell>
          <cell r="I3" t="str">
            <v>E1b Of the priority need recorded in e11g, what was the applicant's age when accepted as eligible unintentionally homeless and in priority need</v>
          </cell>
          <cell r="J3">
            <v>0</v>
          </cell>
          <cell r="K3">
            <v>0</v>
          </cell>
          <cell r="L3" t="str">
            <v>E1b Of the priority need recorded in e11g, what was the applicant's age when accepted as eligible unintentionally homeless and in priority need</v>
          </cell>
          <cell r="M3">
            <v>0</v>
          </cell>
          <cell r="N3">
            <v>0</v>
          </cell>
        </row>
        <row r="4">
          <cell r="A4">
            <v>0</v>
          </cell>
          <cell r="B4">
            <v>0</v>
          </cell>
          <cell r="C4">
            <v>16.239999999999998</v>
          </cell>
          <cell r="D4" t="str">
            <v>4.Aged 16/17 years old</v>
          </cell>
          <cell r="E4" t="str">
            <v>5. In care and aged 18 to 20</v>
          </cell>
          <cell r="F4">
            <v>16.239999999999998</v>
          </cell>
          <cell r="G4" t="str">
            <v>4.Aged 16/17 years old</v>
          </cell>
          <cell r="H4" t="str">
            <v>5. In care and aged 18 to 20</v>
          </cell>
          <cell r="I4">
            <v>16.239999999999998</v>
          </cell>
          <cell r="J4" t="str">
            <v>4.Aged 16/17 years old</v>
          </cell>
          <cell r="K4" t="str">
            <v>5. In care and aged 18 to 20</v>
          </cell>
          <cell r="L4">
            <v>16.239999999999998</v>
          </cell>
          <cell r="M4" t="str">
            <v>4.Aged 16/17 years old</v>
          </cell>
          <cell r="N4" t="str">
            <v>5. In care and aged 18 to 20</v>
          </cell>
        </row>
        <row r="5">
          <cell r="A5" t="str">
            <v>ONS Code</v>
          </cell>
          <cell r="B5" t="str">
            <v>Laname</v>
          </cell>
          <cell r="C5" t="str">
            <v>e1b1a</v>
          </cell>
          <cell r="D5" t="str">
            <v>e24d</v>
          </cell>
          <cell r="E5" t="str">
            <v>e25d</v>
          </cell>
          <cell r="F5" t="str">
            <v>e1b1a</v>
          </cell>
          <cell r="G5" t="str">
            <v>e24d</v>
          </cell>
          <cell r="H5" t="str">
            <v>e25d</v>
          </cell>
          <cell r="I5" t="str">
            <v>e1b1a</v>
          </cell>
          <cell r="J5" t="str">
            <v>e24d</v>
          </cell>
          <cell r="K5" t="str">
            <v>e25d</v>
          </cell>
          <cell r="L5" t="str">
            <v>e1b1a</v>
          </cell>
          <cell r="M5" t="str">
            <v>e24d</v>
          </cell>
          <cell r="N5" t="str">
            <v>e25d</v>
          </cell>
          <cell r="O5" t="str">
            <v>total</v>
          </cell>
        </row>
        <row r="6">
          <cell r="A6" t="str">
            <v>E07000223</v>
          </cell>
          <cell r="B6" t="str">
            <v>Adur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.</v>
          </cell>
          <cell r="M6">
            <v>0</v>
          </cell>
          <cell r="N6">
            <v>0</v>
          </cell>
          <cell r="O6">
            <v>0</v>
          </cell>
        </row>
        <row r="7">
          <cell r="A7" t="str">
            <v>E07000026</v>
          </cell>
          <cell r="B7" t="str">
            <v>Allerdale</v>
          </cell>
          <cell r="C7" t="str">
            <v>.</v>
          </cell>
          <cell r="D7">
            <v>0</v>
          </cell>
          <cell r="E7">
            <v>0</v>
          </cell>
          <cell r="F7" t="str">
            <v>.</v>
          </cell>
          <cell r="G7">
            <v>0</v>
          </cell>
          <cell r="H7">
            <v>0</v>
          </cell>
          <cell r="I7" t="str">
            <v>.</v>
          </cell>
          <cell r="J7">
            <v>0</v>
          </cell>
          <cell r="K7">
            <v>5</v>
          </cell>
          <cell r="L7" t="str">
            <v>.</v>
          </cell>
          <cell r="M7">
            <v>0</v>
          </cell>
          <cell r="N7">
            <v>0</v>
          </cell>
          <cell r="O7">
            <v>5</v>
          </cell>
        </row>
        <row r="8">
          <cell r="A8" t="str">
            <v>E07000032</v>
          </cell>
          <cell r="B8" t="str">
            <v>Amber Valley</v>
          </cell>
          <cell r="C8">
            <v>5</v>
          </cell>
          <cell r="D8">
            <v>0</v>
          </cell>
          <cell r="E8">
            <v>0</v>
          </cell>
          <cell r="F8">
            <v>6</v>
          </cell>
          <cell r="G8">
            <v>0</v>
          </cell>
          <cell r="H8">
            <v>0</v>
          </cell>
          <cell r="I8" t="str">
            <v>.</v>
          </cell>
          <cell r="J8">
            <v>0</v>
          </cell>
          <cell r="K8">
            <v>22</v>
          </cell>
          <cell r="L8">
            <v>5</v>
          </cell>
          <cell r="M8">
            <v>0</v>
          </cell>
          <cell r="N8">
            <v>0</v>
          </cell>
          <cell r="O8">
            <v>38</v>
          </cell>
        </row>
        <row r="9">
          <cell r="A9" t="str">
            <v>E07000224</v>
          </cell>
          <cell r="B9" t="str">
            <v>Arun</v>
          </cell>
          <cell r="C9" t="str">
            <v>.</v>
          </cell>
          <cell r="D9">
            <v>0</v>
          </cell>
          <cell r="E9" t="str">
            <v>.</v>
          </cell>
          <cell r="F9">
            <v>14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10</v>
          </cell>
          <cell r="M9">
            <v>0</v>
          </cell>
          <cell r="N9" t="str">
            <v>.</v>
          </cell>
          <cell r="O9">
            <v>24</v>
          </cell>
        </row>
        <row r="10">
          <cell r="A10" t="str">
            <v>E07000170</v>
          </cell>
          <cell r="B10" t="str">
            <v>Ashfield</v>
          </cell>
          <cell r="C10" t="str">
            <v>.</v>
          </cell>
          <cell r="D10">
            <v>0</v>
          </cell>
          <cell r="E10">
            <v>0</v>
          </cell>
          <cell r="F10">
            <v>9</v>
          </cell>
          <cell r="G10">
            <v>0</v>
          </cell>
          <cell r="H10">
            <v>0</v>
          </cell>
          <cell r="I10">
            <v>7</v>
          </cell>
          <cell r="J10">
            <v>0</v>
          </cell>
          <cell r="K10">
            <v>25</v>
          </cell>
          <cell r="L10">
            <v>11</v>
          </cell>
          <cell r="M10">
            <v>0</v>
          </cell>
          <cell r="N10">
            <v>0</v>
          </cell>
          <cell r="O10">
            <v>52</v>
          </cell>
        </row>
        <row r="11">
          <cell r="A11" t="str">
            <v>E07000105</v>
          </cell>
          <cell r="B11" t="str">
            <v>Ashford</v>
          </cell>
          <cell r="C11" t="str">
            <v>.</v>
          </cell>
          <cell r="D11" t="str">
            <v>.</v>
          </cell>
          <cell r="E11" t="str">
            <v>.</v>
          </cell>
          <cell r="F11">
            <v>9</v>
          </cell>
          <cell r="G11">
            <v>0</v>
          </cell>
          <cell r="H11" t="str">
            <v>.</v>
          </cell>
          <cell r="I11" t="str">
            <v>.</v>
          </cell>
          <cell r="J11">
            <v>0</v>
          </cell>
          <cell r="K11">
            <v>40</v>
          </cell>
          <cell r="L11">
            <v>16</v>
          </cell>
          <cell r="M11" t="str">
            <v>.</v>
          </cell>
          <cell r="N11">
            <v>0</v>
          </cell>
          <cell r="O11">
            <v>65</v>
          </cell>
        </row>
        <row r="12">
          <cell r="A12" t="str">
            <v>E07000004</v>
          </cell>
          <cell r="B12" t="str">
            <v>Aylesbury Vale</v>
          </cell>
          <cell r="C12" t="str">
            <v>.</v>
          </cell>
          <cell r="D12">
            <v>0</v>
          </cell>
          <cell r="E12">
            <v>0</v>
          </cell>
          <cell r="F12">
            <v>12</v>
          </cell>
          <cell r="G12" t="str">
            <v>.</v>
          </cell>
          <cell r="H12">
            <v>0</v>
          </cell>
          <cell r="I12" t="str">
            <v>.</v>
          </cell>
          <cell r="J12" t="str">
            <v>.</v>
          </cell>
          <cell r="K12">
            <v>30</v>
          </cell>
          <cell r="L12">
            <v>8</v>
          </cell>
          <cell r="M12">
            <v>0</v>
          </cell>
          <cell r="N12">
            <v>0</v>
          </cell>
          <cell r="O12">
            <v>50</v>
          </cell>
        </row>
        <row r="13">
          <cell r="A13" t="str">
            <v>E07000200</v>
          </cell>
          <cell r="B13" t="str">
            <v>Babergh</v>
          </cell>
          <cell r="C13">
            <v>7</v>
          </cell>
          <cell r="D13">
            <v>0</v>
          </cell>
          <cell r="E13" t="str">
            <v>.</v>
          </cell>
          <cell r="F13">
            <v>6</v>
          </cell>
          <cell r="G13">
            <v>0</v>
          </cell>
          <cell r="H13" t="str">
            <v>.</v>
          </cell>
          <cell r="I13">
            <v>6</v>
          </cell>
          <cell r="J13">
            <v>0</v>
          </cell>
          <cell r="K13">
            <v>18</v>
          </cell>
          <cell r="L13">
            <v>9</v>
          </cell>
          <cell r="M13">
            <v>0</v>
          </cell>
          <cell r="N13" t="str">
            <v>.</v>
          </cell>
          <cell r="O13">
            <v>46</v>
          </cell>
        </row>
        <row r="14">
          <cell r="A14" t="str">
            <v>E09000002</v>
          </cell>
          <cell r="B14" t="str">
            <v>Barking and Dagenham</v>
          </cell>
          <cell r="C14" t="str">
            <v>.</v>
          </cell>
          <cell r="D14" t="str">
            <v>.</v>
          </cell>
          <cell r="E14">
            <v>0</v>
          </cell>
          <cell r="F14">
            <v>40</v>
          </cell>
          <cell r="G14">
            <v>0</v>
          </cell>
          <cell r="H14">
            <v>0</v>
          </cell>
          <cell r="I14">
            <v>39</v>
          </cell>
          <cell r="J14">
            <v>0</v>
          </cell>
          <cell r="K14">
            <v>161</v>
          </cell>
          <cell r="L14">
            <v>61</v>
          </cell>
          <cell r="M14" t="str">
            <v>.</v>
          </cell>
          <cell r="N14" t="str">
            <v>.</v>
          </cell>
          <cell r="O14">
            <v>301</v>
          </cell>
        </row>
        <row r="15">
          <cell r="A15" t="str">
            <v>E09000003</v>
          </cell>
          <cell r="B15" t="str">
            <v>Barnet</v>
          </cell>
          <cell r="C15">
            <v>36</v>
          </cell>
          <cell r="D15">
            <v>6</v>
          </cell>
          <cell r="E15">
            <v>9</v>
          </cell>
          <cell r="F15">
            <v>23</v>
          </cell>
          <cell r="G15">
            <v>6</v>
          </cell>
          <cell r="H15" t="str">
            <v>.</v>
          </cell>
          <cell r="I15" t="str">
            <v>.</v>
          </cell>
          <cell r="J15">
            <v>10</v>
          </cell>
          <cell r="K15">
            <v>149</v>
          </cell>
          <cell r="L15">
            <v>50</v>
          </cell>
          <cell r="M15">
            <v>6</v>
          </cell>
          <cell r="N15">
            <v>8</v>
          </cell>
          <cell r="O15">
            <v>303</v>
          </cell>
        </row>
        <row r="16">
          <cell r="A16" t="str">
            <v>E08000016</v>
          </cell>
          <cell r="B16" t="str">
            <v>Barnsley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 t="str">
            <v>.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A17" t="str">
            <v>E07000027</v>
          </cell>
          <cell r="B17" t="str">
            <v>Barrow.in.Furness</v>
          </cell>
          <cell r="C17" t="str">
            <v>.</v>
          </cell>
          <cell r="D17">
            <v>0</v>
          </cell>
          <cell r="E17">
            <v>0</v>
          </cell>
          <cell r="F17" t="str">
            <v>.</v>
          </cell>
          <cell r="G17">
            <v>0</v>
          </cell>
          <cell r="H17">
            <v>0</v>
          </cell>
          <cell r="I17" t="str">
            <v>.</v>
          </cell>
          <cell r="J17">
            <v>0</v>
          </cell>
          <cell r="K17" t="str">
            <v>.</v>
          </cell>
          <cell r="L17" t="str">
            <v>.</v>
          </cell>
          <cell r="M17">
            <v>0</v>
          </cell>
          <cell r="N17" t="str">
            <v>.</v>
          </cell>
          <cell r="O17">
            <v>0</v>
          </cell>
        </row>
        <row r="18">
          <cell r="A18" t="str">
            <v>E07000066</v>
          </cell>
          <cell r="B18" t="str">
            <v>Basildon</v>
          </cell>
          <cell r="C18" t="str">
            <v>.</v>
          </cell>
          <cell r="D18" t="str">
            <v>.</v>
          </cell>
          <cell r="E18" t="str">
            <v>.</v>
          </cell>
          <cell r="F18">
            <v>29</v>
          </cell>
          <cell r="G18">
            <v>0</v>
          </cell>
          <cell r="H18" t="str">
            <v>.</v>
          </cell>
          <cell r="I18">
            <v>33</v>
          </cell>
          <cell r="J18">
            <v>0</v>
          </cell>
          <cell r="K18">
            <v>90</v>
          </cell>
          <cell r="L18">
            <v>29</v>
          </cell>
          <cell r="M18" t="str">
            <v>.</v>
          </cell>
          <cell r="N18" t="str">
            <v>.</v>
          </cell>
          <cell r="O18">
            <v>181</v>
          </cell>
        </row>
        <row r="19">
          <cell r="A19" t="str">
            <v>E07000084</v>
          </cell>
          <cell r="B19" t="str">
            <v>Basingstoke and Deane</v>
          </cell>
          <cell r="C19" t="str">
            <v>.</v>
          </cell>
          <cell r="D19">
            <v>0</v>
          </cell>
          <cell r="E19">
            <v>0</v>
          </cell>
          <cell r="F19" t="str">
            <v>.</v>
          </cell>
          <cell r="G19">
            <v>0</v>
          </cell>
          <cell r="H19" t="str">
            <v>.</v>
          </cell>
          <cell r="I19">
            <v>0</v>
          </cell>
          <cell r="J19">
            <v>0</v>
          </cell>
          <cell r="K19" t="str">
            <v>.</v>
          </cell>
          <cell r="L19" t="str">
            <v>.</v>
          </cell>
          <cell r="M19">
            <v>0</v>
          </cell>
          <cell r="N19">
            <v>0</v>
          </cell>
          <cell r="O19">
            <v>0</v>
          </cell>
        </row>
        <row r="20">
          <cell r="A20" t="str">
            <v>E07000171</v>
          </cell>
          <cell r="B20" t="str">
            <v>Bassetlaw</v>
          </cell>
          <cell r="C20" t="str">
            <v>.</v>
          </cell>
          <cell r="D20">
            <v>0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15</v>
          </cell>
          <cell r="L20" t="str">
            <v>.</v>
          </cell>
          <cell r="M20">
            <v>0</v>
          </cell>
          <cell r="N20">
            <v>0</v>
          </cell>
          <cell r="O20">
            <v>20</v>
          </cell>
        </row>
        <row r="21">
          <cell r="A21" t="str">
            <v>E06000022</v>
          </cell>
          <cell r="B21" t="str">
            <v>Bath and North East Somerset</v>
          </cell>
          <cell r="C21" t="str">
            <v>.</v>
          </cell>
          <cell r="D21">
            <v>0</v>
          </cell>
          <cell r="E21">
            <v>0</v>
          </cell>
          <cell r="F21" t="str">
            <v>.</v>
          </cell>
          <cell r="G21">
            <v>0</v>
          </cell>
          <cell r="H21">
            <v>0</v>
          </cell>
          <cell r="I21" t="str">
            <v>.</v>
          </cell>
          <cell r="J21">
            <v>0</v>
          </cell>
          <cell r="K21">
            <v>11</v>
          </cell>
          <cell r="L21">
            <v>5</v>
          </cell>
          <cell r="M21">
            <v>0</v>
          </cell>
          <cell r="N21">
            <v>0</v>
          </cell>
          <cell r="O21">
            <v>16</v>
          </cell>
        </row>
        <row r="22">
          <cell r="A22" t="str">
            <v>E06000055</v>
          </cell>
          <cell r="B22" t="str">
            <v>Bedford_UA</v>
          </cell>
          <cell r="C22" t="str">
            <v>.</v>
          </cell>
          <cell r="D22">
            <v>0</v>
          </cell>
          <cell r="E22" t="str">
            <v>.</v>
          </cell>
          <cell r="F22" t="str">
            <v>.</v>
          </cell>
          <cell r="G22">
            <v>0</v>
          </cell>
          <cell r="H22">
            <v>0</v>
          </cell>
          <cell r="I22">
            <v>10</v>
          </cell>
          <cell r="J22">
            <v>0</v>
          </cell>
          <cell r="K22">
            <v>23</v>
          </cell>
          <cell r="L22">
            <v>13</v>
          </cell>
          <cell r="M22">
            <v>0</v>
          </cell>
          <cell r="N22" t="str">
            <v>.</v>
          </cell>
          <cell r="O22">
            <v>46</v>
          </cell>
        </row>
        <row r="23">
          <cell r="A23" t="str">
            <v>E09000004</v>
          </cell>
          <cell r="B23" t="str">
            <v>Bexley</v>
          </cell>
          <cell r="C23">
            <v>31</v>
          </cell>
          <cell r="D23">
            <v>0</v>
          </cell>
          <cell r="E23" t="str">
            <v>.</v>
          </cell>
          <cell r="F23" t="str">
            <v>.</v>
          </cell>
          <cell r="G23" t="str">
            <v>.</v>
          </cell>
          <cell r="H23" t="str">
            <v>.</v>
          </cell>
          <cell r="I23" t="str">
            <v>.</v>
          </cell>
          <cell r="J23" t="str">
            <v>.</v>
          </cell>
          <cell r="K23">
            <v>122</v>
          </cell>
          <cell r="L23">
            <v>24</v>
          </cell>
          <cell r="M23">
            <v>0</v>
          </cell>
          <cell r="N23" t="str">
            <v>.</v>
          </cell>
          <cell r="O23">
            <v>177</v>
          </cell>
        </row>
        <row r="24">
          <cell r="A24" t="str">
            <v>E08000025</v>
          </cell>
          <cell r="B24" t="str">
            <v>Birmingham</v>
          </cell>
          <cell r="C24" t="str">
            <v>.</v>
          </cell>
          <cell r="D24">
            <v>5</v>
          </cell>
          <cell r="E24">
            <v>9</v>
          </cell>
          <cell r="F24" t="str">
            <v>.</v>
          </cell>
          <cell r="G24" t="str">
            <v>.</v>
          </cell>
          <cell r="H24" t="str">
            <v>.</v>
          </cell>
          <cell r="I24">
            <v>180</v>
          </cell>
          <cell r="J24">
            <v>58</v>
          </cell>
          <cell r="K24">
            <v>694</v>
          </cell>
          <cell r="L24">
            <v>218</v>
          </cell>
          <cell r="M24">
            <v>17</v>
          </cell>
          <cell r="N24">
            <v>8</v>
          </cell>
          <cell r="O24">
            <v>1189</v>
          </cell>
        </row>
        <row r="25">
          <cell r="A25" t="str">
            <v>E07000129</v>
          </cell>
          <cell r="B25" t="str">
            <v>Blaby</v>
          </cell>
          <cell r="C25" t="str">
            <v>.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 t="str">
            <v>.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A26" t="str">
            <v>E06000008</v>
          </cell>
          <cell r="B26" t="str">
            <v>Blackburn with Darwen</v>
          </cell>
          <cell r="C26" t="str">
            <v>.</v>
          </cell>
          <cell r="D26">
            <v>0</v>
          </cell>
          <cell r="E26">
            <v>0</v>
          </cell>
          <cell r="F26" t="str">
            <v>.</v>
          </cell>
          <cell r="G26">
            <v>0</v>
          </cell>
          <cell r="H26">
            <v>0</v>
          </cell>
          <cell r="I26" t="str">
            <v>.</v>
          </cell>
          <cell r="J26">
            <v>0</v>
          </cell>
          <cell r="K26">
            <v>11</v>
          </cell>
          <cell r="L26">
            <v>0</v>
          </cell>
          <cell r="M26">
            <v>0</v>
          </cell>
          <cell r="N26">
            <v>0</v>
          </cell>
          <cell r="O26">
            <v>11</v>
          </cell>
        </row>
        <row r="27">
          <cell r="A27" t="str">
            <v>E06000009</v>
          </cell>
          <cell r="B27" t="str">
            <v>Blackpool</v>
          </cell>
          <cell r="C27" t="str">
            <v>.</v>
          </cell>
          <cell r="D27">
            <v>0</v>
          </cell>
          <cell r="E27">
            <v>0</v>
          </cell>
          <cell r="F27" t="str">
            <v>.</v>
          </cell>
          <cell r="G27" t="str">
            <v>.</v>
          </cell>
          <cell r="H27">
            <v>0</v>
          </cell>
          <cell r="I27" t="str">
            <v>.</v>
          </cell>
          <cell r="J27">
            <v>0</v>
          </cell>
          <cell r="K27">
            <v>9</v>
          </cell>
          <cell r="L27">
            <v>5</v>
          </cell>
          <cell r="M27">
            <v>0</v>
          </cell>
          <cell r="N27">
            <v>0</v>
          </cell>
          <cell r="O27">
            <v>14</v>
          </cell>
        </row>
        <row r="28">
          <cell r="A28" t="str">
            <v>E07000033</v>
          </cell>
          <cell r="B28" t="str">
            <v>Bolsover</v>
          </cell>
          <cell r="C28" t="str">
            <v>.</v>
          </cell>
          <cell r="D28">
            <v>0</v>
          </cell>
          <cell r="E28">
            <v>0</v>
          </cell>
          <cell r="F28" t="str">
            <v>.</v>
          </cell>
          <cell r="G28">
            <v>0</v>
          </cell>
          <cell r="H28">
            <v>0</v>
          </cell>
          <cell r="I28" t="str">
            <v>.</v>
          </cell>
          <cell r="J28">
            <v>0</v>
          </cell>
          <cell r="K28">
            <v>5</v>
          </cell>
          <cell r="L28" t="str">
            <v>.</v>
          </cell>
          <cell r="M28">
            <v>0</v>
          </cell>
          <cell r="N28">
            <v>0</v>
          </cell>
          <cell r="O28">
            <v>5</v>
          </cell>
        </row>
        <row r="29">
          <cell r="A29" t="str">
            <v>E08000001</v>
          </cell>
          <cell r="B29" t="str">
            <v>Bolton</v>
          </cell>
          <cell r="C29" t="str">
            <v>.</v>
          </cell>
          <cell r="D29" t="str">
            <v>.</v>
          </cell>
          <cell r="E29" t="str">
            <v>.</v>
          </cell>
          <cell r="F29" t="str">
            <v>.</v>
          </cell>
          <cell r="G29">
            <v>0</v>
          </cell>
          <cell r="H29">
            <v>0</v>
          </cell>
          <cell r="I29" t="str">
            <v>.</v>
          </cell>
          <cell r="J29">
            <v>0</v>
          </cell>
          <cell r="K29">
            <v>85</v>
          </cell>
          <cell r="L29">
            <v>11</v>
          </cell>
          <cell r="M29">
            <v>0</v>
          </cell>
          <cell r="N29">
            <v>0</v>
          </cell>
          <cell r="O29">
            <v>96</v>
          </cell>
        </row>
        <row r="30">
          <cell r="A30" t="str">
            <v>E07000136</v>
          </cell>
          <cell r="B30" t="str">
            <v>Boston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 t="str">
            <v>.</v>
          </cell>
          <cell r="J30">
            <v>0</v>
          </cell>
          <cell r="K30" t="str">
            <v>.</v>
          </cell>
          <cell r="L30" t="str">
            <v>.</v>
          </cell>
          <cell r="M30">
            <v>0</v>
          </cell>
          <cell r="N30">
            <v>0</v>
          </cell>
          <cell r="O30">
            <v>0</v>
          </cell>
        </row>
        <row r="31">
          <cell r="A31" t="str">
            <v>E06000028</v>
          </cell>
          <cell r="B31" t="str">
            <v>Bournemouth</v>
          </cell>
          <cell r="C31" t="str">
            <v>.</v>
          </cell>
          <cell r="D31" t="str">
            <v>.</v>
          </cell>
          <cell r="E31" t="str">
            <v>.</v>
          </cell>
          <cell r="F31">
            <v>21</v>
          </cell>
          <cell r="G31" t="str">
            <v>.</v>
          </cell>
          <cell r="H31" t="str">
            <v>.</v>
          </cell>
          <cell r="I31" t="str">
            <v>.</v>
          </cell>
          <cell r="J31">
            <v>7</v>
          </cell>
          <cell r="K31">
            <v>53</v>
          </cell>
          <cell r="L31">
            <v>7</v>
          </cell>
          <cell r="M31" t="str">
            <v>.</v>
          </cell>
          <cell r="N31" t="str">
            <v>.</v>
          </cell>
          <cell r="O31">
            <v>88</v>
          </cell>
        </row>
        <row r="32">
          <cell r="A32" t="str">
            <v>E06000036</v>
          </cell>
          <cell r="B32" t="str">
            <v>Bracknell Forest</v>
          </cell>
          <cell r="C32" t="str">
            <v>.</v>
          </cell>
          <cell r="D32">
            <v>0</v>
          </cell>
          <cell r="E32">
            <v>0</v>
          </cell>
          <cell r="F32">
            <v>6</v>
          </cell>
          <cell r="G32">
            <v>0</v>
          </cell>
          <cell r="H32">
            <v>0</v>
          </cell>
          <cell r="I32" t="str">
            <v>.</v>
          </cell>
          <cell r="J32">
            <v>0</v>
          </cell>
          <cell r="K32">
            <v>29</v>
          </cell>
          <cell r="L32">
            <v>7</v>
          </cell>
          <cell r="M32">
            <v>0</v>
          </cell>
          <cell r="N32">
            <v>0</v>
          </cell>
          <cell r="O32">
            <v>42</v>
          </cell>
        </row>
        <row r="33">
          <cell r="A33" t="str">
            <v>E08000032</v>
          </cell>
          <cell r="B33" t="str">
            <v>Bradford</v>
          </cell>
          <cell r="C33">
            <v>18</v>
          </cell>
          <cell r="D33">
            <v>0</v>
          </cell>
          <cell r="E33">
            <v>0</v>
          </cell>
          <cell r="F33">
            <v>13</v>
          </cell>
          <cell r="G33">
            <v>0</v>
          </cell>
          <cell r="H33">
            <v>0</v>
          </cell>
          <cell r="I33">
            <v>20</v>
          </cell>
          <cell r="J33">
            <v>5</v>
          </cell>
          <cell r="K33">
            <v>77</v>
          </cell>
          <cell r="L33">
            <v>17</v>
          </cell>
          <cell r="M33" t="str">
            <v>.</v>
          </cell>
          <cell r="N33">
            <v>0</v>
          </cell>
          <cell r="O33">
            <v>150</v>
          </cell>
        </row>
        <row r="34">
          <cell r="A34" t="str">
            <v>E07000067</v>
          </cell>
          <cell r="B34" t="str">
            <v>Braintree</v>
          </cell>
          <cell r="C34" t="str">
            <v>.</v>
          </cell>
          <cell r="D34" t="str">
            <v>.</v>
          </cell>
          <cell r="E34" t="str">
            <v>.</v>
          </cell>
          <cell r="F34" t="str">
            <v>.</v>
          </cell>
          <cell r="G34" t="str">
            <v>.</v>
          </cell>
          <cell r="H34" t="str">
            <v>.</v>
          </cell>
          <cell r="I34" t="str">
            <v>.</v>
          </cell>
          <cell r="J34" t="str">
            <v>.</v>
          </cell>
          <cell r="K34">
            <v>44</v>
          </cell>
          <cell r="L34">
            <v>15</v>
          </cell>
          <cell r="M34">
            <v>0</v>
          </cell>
          <cell r="N34">
            <v>0</v>
          </cell>
          <cell r="O34">
            <v>59</v>
          </cell>
        </row>
        <row r="35">
          <cell r="A35" t="str">
            <v>E07000143</v>
          </cell>
          <cell r="B35" t="str">
            <v>Breckland</v>
          </cell>
          <cell r="C35" t="str">
            <v>.</v>
          </cell>
          <cell r="D35" t="str">
            <v>.</v>
          </cell>
          <cell r="E35">
            <v>0</v>
          </cell>
          <cell r="F35" t="str">
            <v>.</v>
          </cell>
          <cell r="G35">
            <v>0</v>
          </cell>
          <cell r="H35">
            <v>0</v>
          </cell>
          <cell r="I35" t="str">
            <v>.</v>
          </cell>
          <cell r="J35">
            <v>0</v>
          </cell>
          <cell r="K35">
            <v>17</v>
          </cell>
          <cell r="L35" t="str">
            <v>.</v>
          </cell>
          <cell r="M35">
            <v>0</v>
          </cell>
          <cell r="N35">
            <v>0</v>
          </cell>
          <cell r="O35">
            <v>17</v>
          </cell>
        </row>
        <row r="36">
          <cell r="A36" t="str">
            <v>E09000005</v>
          </cell>
          <cell r="B36" t="str">
            <v>Brent</v>
          </cell>
          <cell r="C36">
            <v>38</v>
          </cell>
          <cell r="D36">
            <v>0</v>
          </cell>
          <cell r="E36" t="str">
            <v>.</v>
          </cell>
          <cell r="F36">
            <v>28</v>
          </cell>
          <cell r="G36">
            <v>0</v>
          </cell>
          <cell r="H36">
            <v>0</v>
          </cell>
          <cell r="I36" t="str">
            <v>.</v>
          </cell>
          <cell r="J36">
            <v>40</v>
          </cell>
          <cell r="K36">
            <v>237</v>
          </cell>
          <cell r="L36">
            <v>42</v>
          </cell>
          <cell r="M36">
            <v>0</v>
          </cell>
          <cell r="N36">
            <v>0</v>
          </cell>
          <cell r="O36">
            <v>385</v>
          </cell>
        </row>
        <row r="37">
          <cell r="A37" t="str">
            <v>E07000068</v>
          </cell>
          <cell r="B37" t="str">
            <v>Brentwood</v>
          </cell>
          <cell r="C37" t="str">
            <v>.</v>
          </cell>
          <cell r="D37">
            <v>0</v>
          </cell>
          <cell r="E37">
            <v>0</v>
          </cell>
          <cell r="F37" t="str">
            <v>.</v>
          </cell>
          <cell r="G37">
            <v>0</v>
          </cell>
          <cell r="H37">
            <v>0</v>
          </cell>
          <cell r="I37" t="str">
            <v>.</v>
          </cell>
          <cell r="J37">
            <v>0</v>
          </cell>
          <cell r="K37">
            <v>10</v>
          </cell>
          <cell r="L37" t="str">
            <v>.</v>
          </cell>
          <cell r="M37">
            <v>0</v>
          </cell>
          <cell r="N37">
            <v>0</v>
          </cell>
          <cell r="O37">
            <v>10</v>
          </cell>
        </row>
        <row r="38">
          <cell r="A38" t="str">
            <v>E06000043</v>
          </cell>
          <cell r="B38" t="str">
            <v>Brighton and Hove</v>
          </cell>
          <cell r="C38" t="str">
            <v>.</v>
          </cell>
          <cell r="D38">
            <v>0</v>
          </cell>
          <cell r="E38">
            <v>0</v>
          </cell>
          <cell r="F38">
            <v>27</v>
          </cell>
          <cell r="G38">
            <v>0</v>
          </cell>
          <cell r="H38">
            <v>0</v>
          </cell>
          <cell r="I38">
            <v>54</v>
          </cell>
          <cell r="J38" t="str">
            <v>.</v>
          </cell>
          <cell r="K38">
            <v>160</v>
          </cell>
          <cell r="L38">
            <v>33</v>
          </cell>
          <cell r="M38">
            <v>0</v>
          </cell>
          <cell r="N38" t="str">
            <v>.</v>
          </cell>
          <cell r="O38">
            <v>274</v>
          </cell>
        </row>
        <row r="39">
          <cell r="A39" t="str">
            <v>E06000023</v>
          </cell>
          <cell r="B39" t="str">
            <v>Bristol</v>
          </cell>
          <cell r="C39">
            <v>47</v>
          </cell>
          <cell r="D39">
            <v>5</v>
          </cell>
          <cell r="E39" t="str">
            <v>.</v>
          </cell>
          <cell r="F39">
            <v>30</v>
          </cell>
          <cell r="G39">
            <v>6</v>
          </cell>
          <cell r="H39" t="str">
            <v>.</v>
          </cell>
          <cell r="I39">
            <v>43</v>
          </cell>
          <cell r="J39" t="str">
            <v>.</v>
          </cell>
          <cell r="K39">
            <v>154</v>
          </cell>
          <cell r="L39">
            <v>40</v>
          </cell>
          <cell r="M39">
            <v>11</v>
          </cell>
          <cell r="N39" t="str">
            <v>.</v>
          </cell>
          <cell r="O39">
            <v>336</v>
          </cell>
        </row>
        <row r="40">
          <cell r="A40" t="str">
            <v>E07000144</v>
          </cell>
          <cell r="B40" t="str">
            <v>Broadland</v>
          </cell>
          <cell r="C40" t="str">
            <v>.</v>
          </cell>
          <cell r="D40" t="str">
            <v>.</v>
          </cell>
          <cell r="E40" t="str">
            <v>.</v>
          </cell>
          <cell r="F40">
            <v>7</v>
          </cell>
          <cell r="G40">
            <v>0</v>
          </cell>
          <cell r="H40">
            <v>0</v>
          </cell>
          <cell r="I40">
            <v>7</v>
          </cell>
          <cell r="J40" t="str">
            <v>.</v>
          </cell>
          <cell r="K40">
            <v>19</v>
          </cell>
          <cell r="L40">
            <v>6</v>
          </cell>
          <cell r="M40">
            <v>0</v>
          </cell>
          <cell r="N40" t="str">
            <v>.</v>
          </cell>
          <cell r="O40">
            <v>39</v>
          </cell>
        </row>
        <row r="41">
          <cell r="A41" t="str">
            <v>E09000006</v>
          </cell>
          <cell r="B41" t="str">
            <v>Bromley</v>
          </cell>
          <cell r="C41" t="str">
            <v>.</v>
          </cell>
          <cell r="D41">
            <v>7</v>
          </cell>
          <cell r="E41">
            <v>0</v>
          </cell>
          <cell r="F41" t="str">
            <v>.</v>
          </cell>
          <cell r="G41" t="str">
            <v>.</v>
          </cell>
          <cell r="H41">
            <v>0</v>
          </cell>
          <cell r="I41">
            <v>33</v>
          </cell>
          <cell r="J41" t="str">
            <v>.</v>
          </cell>
          <cell r="K41">
            <v>111</v>
          </cell>
          <cell r="L41">
            <v>36</v>
          </cell>
          <cell r="M41" t="str">
            <v>.</v>
          </cell>
          <cell r="N41">
            <v>0</v>
          </cell>
          <cell r="O41">
            <v>187</v>
          </cell>
        </row>
        <row r="42">
          <cell r="A42" t="str">
            <v>E07000234</v>
          </cell>
          <cell r="B42" t="str">
            <v>Bromsgrove</v>
          </cell>
          <cell r="C42" t="str">
            <v>.</v>
          </cell>
          <cell r="D42">
            <v>0</v>
          </cell>
          <cell r="E42">
            <v>0</v>
          </cell>
          <cell r="F42" t="str">
            <v>.</v>
          </cell>
          <cell r="G42">
            <v>0</v>
          </cell>
          <cell r="H42">
            <v>0</v>
          </cell>
          <cell r="I42">
            <v>8</v>
          </cell>
          <cell r="J42">
            <v>0</v>
          </cell>
          <cell r="K42">
            <v>11</v>
          </cell>
          <cell r="L42">
            <v>5</v>
          </cell>
          <cell r="M42">
            <v>0</v>
          </cell>
          <cell r="N42">
            <v>0</v>
          </cell>
          <cell r="O42">
            <v>24</v>
          </cell>
        </row>
        <row r="43">
          <cell r="A43" t="str">
            <v>E07000095</v>
          </cell>
          <cell r="B43" t="str">
            <v>Broxbourne</v>
          </cell>
          <cell r="C43" t="str">
            <v>.</v>
          </cell>
          <cell r="D43" t="str">
            <v>.</v>
          </cell>
          <cell r="E43">
            <v>0</v>
          </cell>
          <cell r="F43" t="str">
            <v>.</v>
          </cell>
          <cell r="G43">
            <v>0</v>
          </cell>
          <cell r="H43">
            <v>0</v>
          </cell>
          <cell r="I43" t="str">
            <v>.</v>
          </cell>
          <cell r="J43">
            <v>0</v>
          </cell>
          <cell r="K43">
            <v>12</v>
          </cell>
          <cell r="L43">
            <v>6</v>
          </cell>
          <cell r="M43">
            <v>0</v>
          </cell>
          <cell r="N43" t="str">
            <v>.</v>
          </cell>
          <cell r="O43">
            <v>18</v>
          </cell>
        </row>
        <row r="44">
          <cell r="A44" t="str">
            <v>E07000172</v>
          </cell>
          <cell r="B44" t="str">
            <v>Broxtowe</v>
          </cell>
          <cell r="C44" t="str">
            <v>.</v>
          </cell>
          <cell r="D44">
            <v>0</v>
          </cell>
          <cell r="E44">
            <v>0</v>
          </cell>
          <cell r="F44" t="str">
            <v>.</v>
          </cell>
          <cell r="G44">
            <v>0</v>
          </cell>
          <cell r="H44" t="str">
            <v>.</v>
          </cell>
          <cell r="I44" t="str">
            <v>.</v>
          </cell>
          <cell r="J44">
            <v>0</v>
          </cell>
          <cell r="K44" t="str">
            <v>.</v>
          </cell>
          <cell r="L44" t="str">
            <v>.</v>
          </cell>
          <cell r="M44">
            <v>0</v>
          </cell>
          <cell r="N44">
            <v>0</v>
          </cell>
          <cell r="O44">
            <v>0</v>
          </cell>
        </row>
        <row r="45">
          <cell r="A45" t="str">
            <v>E07000117</v>
          </cell>
          <cell r="B45" t="str">
            <v>Burnley</v>
          </cell>
          <cell r="C45" t="str">
            <v>.</v>
          </cell>
          <cell r="D45" t="str">
            <v>.</v>
          </cell>
          <cell r="E45" t="str">
            <v>.</v>
          </cell>
          <cell r="F45" t="str">
            <v>.</v>
          </cell>
          <cell r="G45" t="str">
            <v>.</v>
          </cell>
          <cell r="H45" t="str">
            <v>.</v>
          </cell>
          <cell r="I45" t="str">
            <v>.</v>
          </cell>
          <cell r="J45">
            <v>0</v>
          </cell>
          <cell r="K45">
            <v>5</v>
          </cell>
          <cell r="L45" t="str">
            <v>.</v>
          </cell>
          <cell r="M45">
            <v>0</v>
          </cell>
          <cell r="N45" t="str">
            <v>.</v>
          </cell>
          <cell r="O45">
            <v>5</v>
          </cell>
        </row>
        <row r="46">
          <cell r="A46" t="str">
            <v>E08000002</v>
          </cell>
          <cell r="B46" t="str">
            <v>Bury</v>
          </cell>
          <cell r="C46" t="str">
            <v>.</v>
          </cell>
          <cell r="D46">
            <v>0</v>
          </cell>
          <cell r="E46">
            <v>0</v>
          </cell>
          <cell r="F46" t="str">
            <v>.</v>
          </cell>
          <cell r="G46">
            <v>0</v>
          </cell>
          <cell r="H46">
            <v>0</v>
          </cell>
          <cell r="I46">
            <v>14</v>
          </cell>
          <cell r="J46">
            <v>0</v>
          </cell>
          <cell r="K46">
            <v>41</v>
          </cell>
          <cell r="L46">
            <v>17</v>
          </cell>
          <cell r="M46">
            <v>0</v>
          </cell>
          <cell r="N46" t="str">
            <v>.</v>
          </cell>
          <cell r="O46">
            <v>72</v>
          </cell>
        </row>
        <row r="47">
          <cell r="A47" t="str">
            <v>E08000033</v>
          </cell>
          <cell r="B47" t="str">
            <v>Calderdale</v>
          </cell>
          <cell r="C47" t="str">
            <v>.</v>
          </cell>
          <cell r="D47" t="str">
            <v>.</v>
          </cell>
          <cell r="E47" t="str">
            <v>.</v>
          </cell>
          <cell r="F47" t="str">
            <v>.</v>
          </cell>
          <cell r="G47" t="str">
            <v>.</v>
          </cell>
          <cell r="H47">
            <v>0</v>
          </cell>
          <cell r="I47">
            <v>8</v>
          </cell>
          <cell r="J47">
            <v>0</v>
          </cell>
          <cell r="K47">
            <v>16</v>
          </cell>
          <cell r="L47">
            <v>5</v>
          </cell>
          <cell r="M47" t="str">
            <v>.</v>
          </cell>
          <cell r="N47">
            <v>0</v>
          </cell>
          <cell r="O47">
            <v>29</v>
          </cell>
        </row>
        <row r="48">
          <cell r="A48" t="str">
            <v>E07000008</v>
          </cell>
          <cell r="B48" t="str">
            <v>Cambridge</v>
          </cell>
          <cell r="C48">
            <v>8</v>
          </cell>
          <cell r="D48" t="str">
            <v>.</v>
          </cell>
          <cell r="E48">
            <v>0</v>
          </cell>
          <cell r="F48">
            <v>11</v>
          </cell>
          <cell r="G48">
            <v>0</v>
          </cell>
          <cell r="H48">
            <v>0</v>
          </cell>
          <cell r="I48">
            <v>17</v>
          </cell>
          <cell r="J48" t="str">
            <v>.</v>
          </cell>
          <cell r="K48">
            <v>31</v>
          </cell>
          <cell r="L48">
            <v>9</v>
          </cell>
          <cell r="M48">
            <v>0</v>
          </cell>
          <cell r="N48" t="str">
            <v>.</v>
          </cell>
          <cell r="O48">
            <v>76</v>
          </cell>
        </row>
        <row r="49">
          <cell r="A49" t="str">
            <v>E09000007</v>
          </cell>
          <cell r="B49" t="str">
            <v>Camden</v>
          </cell>
          <cell r="C49" t="str">
            <v>.</v>
          </cell>
          <cell r="D49">
            <v>0</v>
          </cell>
          <cell r="E49">
            <v>0</v>
          </cell>
          <cell r="F49" t="str">
            <v>.</v>
          </cell>
          <cell r="G49">
            <v>0</v>
          </cell>
          <cell r="H49">
            <v>0</v>
          </cell>
          <cell r="I49" t="str">
            <v>.</v>
          </cell>
          <cell r="J49">
            <v>0</v>
          </cell>
          <cell r="K49">
            <v>11</v>
          </cell>
          <cell r="L49" t="str">
            <v>.</v>
          </cell>
          <cell r="M49">
            <v>0</v>
          </cell>
          <cell r="N49">
            <v>0</v>
          </cell>
          <cell r="O49">
            <v>11</v>
          </cell>
        </row>
        <row r="50">
          <cell r="A50" t="str">
            <v>E07000192</v>
          </cell>
          <cell r="B50" t="str">
            <v>Cannock Chase</v>
          </cell>
          <cell r="C50" t="str">
            <v>.</v>
          </cell>
          <cell r="D50">
            <v>0</v>
          </cell>
          <cell r="E50">
            <v>0</v>
          </cell>
          <cell r="F50" t="str">
            <v>.</v>
          </cell>
          <cell r="G50">
            <v>0</v>
          </cell>
          <cell r="H50">
            <v>0</v>
          </cell>
          <cell r="I50" t="str">
            <v>.</v>
          </cell>
          <cell r="J50">
            <v>0</v>
          </cell>
          <cell r="K50">
            <v>12</v>
          </cell>
          <cell r="L50" t="str">
            <v>.</v>
          </cell>
          <cell r="M50">
            <v>0</v>
          </cell>
          <cell r="N50" t="str">
            <v>.</v>
          </cell>
          <cell r="O50">
            <v>12</v>
          </cell>
        </row>
        <row r="51">
          <cell r="A51" t="str">
            <v>E07000106</v>
          </cell>
          <cell r="B51" t="str">
            <v>Canterbury</v>
          </cell>
          <cell r="C51">
            <v>6</v>
          </cell>
          <cell r="D51" t="str">
            <v>.</v>
          </cell>
          <cell r="E51">
            <v>0</v>
          </cell>
          <cell r="F51" t="str">
            <v>.</v>
          </cell>
          <cell r="G51">
            <v>0</v>
          </cell>
          <cell r="H51">
            <v>0</v>
          </cell>
          <cell r="I51" t="str">
            <v>.</v>
          </cell>
          <cell r="J51">
            <v>5</v>
          </cell>
          <cell r="K51">
            <v>13</v>
          </cell>
          <cell r="L51" t="str">
            <v>.</v>
          </cell>
          <cell r="M51">
            <v>0</v>
          </cell>
          <cell r="N51" t="str">
            <v>.</v>
          </cell>
          <cell r="O51">
            <v>24</v>
          </cell>
        </row>
        <row r="52">
          <cell r="A52" t="str">
            <v>E07000028</v>
          </cell>
          <cell r="B52" t="str">
            <v>Carlisle</v>
          </cell>
          <cell r="C52">
            <v>0</v>
          </cell>
          <cell r="D52">
            <v>0</v>
          </cell>
          <cell r="E52">
            <v>0</v>
          </cell>
          <cell r="F52" t="str">
            <v>.</v>
          </cell>
          <cell r="G52">
            <v>0</v>
          </cell>
          <cell r="H52" t="str">
            <v>.</v>
          </cell>
          <cell r="I52" t="str">
            <v>.</v>
          </cell>
          <cell r="J52">
            <v>0</v>
          </cell>
          <cell r="K52">
            <v>7</v>
          </cell>
          <cell r="L52" t="str">
            <v>.</v>
          </cell>
          <cell r="M52">
            <v>0</v>
          </cell>
          <cell r="N52" t="str">
            <v>.</v>
          </cell>
          <cell r="O52">
            <v>7</v>
          </cell>
        </row>
        <row r="53">
          <cell r="A53" t="str">
            <v>E07000069</v>
          </cell>
          <cell r="B53" t="str">
            <v>Castle Point</v>
          </cell>
          <cell r="C53" t="str">
            <v>.</v>
          </cell>
          <cell r="D53">
            <v>0</v>
          </cell>
          <cell r="E53">
            <v>0</v>
          </cell>
          <cell r="F53" t="str">
            <v>.</v>
          </cell>
          <cell r="G53">
            <v>0</v>
          </cell>
          <cell r="H53">
            <v>0</v>
          </cell>
          <cell r="I53" t="str">
            <v>.</v>
          </cell>
          <cell r="J53">
            <v>0</v>
          </cell>
          <cell r="K53">
            <v>10</v>
          </cell>
          <cell r="L53" t="str">
            <v>.</v>
          </cell>
          <cell r="M53" t="str">
            <v>.</v>
          </cell>
          <cell r="N53" t="str">
            <v>.</v>
          </cell>
          <cell r="O53">
            <v>10</v>
          </cell>
        </row>
        <row r="54">
          <cell r="A54" t="str">
            <v>E06000056</v>
          </cell>
          <cell r="B54" t="str">
            <v>Central_Bedfordshire_UA</v>
          </cell>
          <cell r="C54" t="str">
            <v>.</v>
          </cell>
          <cell r="D54">
            <v>0</v>
          </cell>
          <cell r="E54" t="str">
            <v>.</v>
          </cell>
          <cell r="F54" t="str">
            <v>.</v>
          </cell>
          <cell r="G54" t="str">
            <v>.</v>
          </cell>
          <cell r="H54" t="str">
            <v>.</v>
          </cell>
          <cell r="I54" t="str">
            <v>.</v>
          </cell>
          <cell r="J54">
            <v>0</v>
          </cell>
          <cell r="K54">
            <v>34</v>
          </cell>
          <cell r="L54">
            <v>14</v>
          </cell>
          <cell r="M54" t="str">
            <v>.</v>
          </cell>
          <cell r="N54" t="str">
            <v>.</v>
          </cell>
          <cell r="O54">
            <v>48</v>
          </cell>
        </row>
        <row r="55">
          <cell r="A55" t="str">
            <v>E07000130</v>
          </cell>
          <cell r="B55" t="str">
            <v>Charnwood</v>
          </cell>
          <cell r="C55" t="str">
            <v>.</v>
          </cell>
          <cell r="D55">
            <v>0</v>
          </cell>
          <cell r="E55">
            <v>0</v>
          </cell>
          <cell r="F55">
            <v>8</v>
          </cell>
          <cell r="G55">
            <v>0</v>
          </cell>
          <cell r="H55">
            <v>0</v>
          </cell>
          <cell r="I55" t="str">
            <v>.</v>
          </cell>
          <cell r="J55">
            <v>0</v>
          </cell>
          <cell r="K55">
            <v>33</v>
          </cell>
          <cell r="L55">
            <v>18</v>
          </cell>
          <cell r="M55" t="str">
            <v>.</v>
          </cell>
          <cell r="N55" t="str">
            <v>.</v>
          </cell>
          <cell r="O55">
            <v>59</v>
          </cell>
        </row>
        <row r="56">
          <cell r="A56" t="str">
            <v>E07000070</v>
          </cell>
          <cell r="B56" t="str">
            <v>Chelmsford</v>
          </cell>
          <cell r="C56" t="str">
            <v>.</v>
          </cell>
          <cell r="D56" t="str">
            <v>.</v>
          </cell>
          <cell r="E56">
            <v>5</v>
          </cell>
          <cell r="F56">
            <v>19</v>
          </cell>
          <cell r="G56" t="str">
            <v>.</v>
          </cell>
          <cell r="H56">
            <v>0</v>
          </cell>
          <cell r="I56">
            <v>18</v>
          </cell>
          <cell r="J56">
            <v>10</v>
          </cell>
          <cell r="K56">
            <v>61</v>
          </cell>
          <cell r="L56">
            <v>25</v>
          </cell>
          <cell r="M56" t="str">
            <v>.</v>
          </cell>
          <cell r="N56" t="str">
            <v>.</v>
          </cell>
          <cell r="O56">
            <v>138</v>
          </cell>
        </row>
        <row r="57">
          <cell r="A57" t="str">
            <v>E07000078</v>
          </cell>
          <cell r="B57" t="str">
            <v>Cheltenham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A58" t="str">
            <v>E07000177</v>
          </cell>
          <cell r="B58" t="str">
            <v>Cherwell</v>
          </cell>
          <cell r="C58" t="str">
            <v>.</v>
          </cell>
          <cell r="D58">
            <v>0</v>
          </cell>
          <cell r="E58">
            <v>0</v>
          </cell>
          <cell r="F58" t="str">
            <v>.</v>
          </cell>
          <cell r="G58">
            <v>0</v>
          </cell>
          <cell r="H58">
            <v>0</v>
          </cell>
          <cell r="I58" t="str">
            <v>.</v>
          </cell>
          <cell r="J58">
            <v>0</v>
          </cell>
          <cell r="K58">
            <v>16</v>
          </cell>
          <cell r="L58" t="str">
            <v>.</v>
          </cell>
          <cell r="M58">
            <v>0</v>
          </cell>
          <cell r="N58">
            <v>0</v>
          </cell>
          <cell r="O58">
            <v>16</v>
          </cell>
        </row>
        <row r="59">
          <cell r="A59" t="str">
            <v>E06000049</v>
          </cell>
          <cell r="B59" t="str">
            <v>Cheshire_East_UA</v>
          </cell>
          <cell r="C59" t="str">
            <v>.</v>
          </cell>
          <cell r="D59">
            <v>0</v>
          </cell>
          <cell r="E59">
            <v>0</v>
          </cell>
          <cell r="F59" t="str">
            <v>.</v>
          </cell>
          <cell r="G59">
            <v>0</v>
          </cell>
          <cell r="H59" t="str">
            <v>.</v>
          </cell>
          <cell r="I59" t="str">
            <v>.</v>
          </cell>
          <cell r="J59">
            <v>0</v>
          </cell>
          <cell r="K59">
            <v>33</v>
          </cell>
          <cell r="L59" t="str">
            <v>.</v>
          </cell>
          <cell r="M59">
            <v>0</v>
          </cell>
          <cell r="N59">
            <v>0</v>
          </cell>
          <cell r="O59">
            <v>33</v>
          </cell>
        </row>
        <row r="60">
          <cell r="A60" t="str">
            <v>E06000050</v>
          </cell>
          <cell r="B60" t="str">
            <v>Cheshire_West_UA</v>
          </cell>
          <cell r="C60">
            <v>5</v>
          </cell>
          <cell r="D60" t="str">
            <v>.</v>
          </cell>
          <cell r="E60">
            <v>0</v>
          </cell>
          <cell r="F60" t="str">
            <v>.</v>
          </cell>
          <cell r="G60" t="str">
            <v>.</v>
          </cell>
          <cell r="H60">
            <v>0</v>
          </cell>
          <cell r="I60" t="str">
            <v>.</v>
          </cell>
          <cell r="J60">
            <v>0</v>
          </cell>
          <cell r="K60">
            <v>20</v>
          </cell>
          <cell r="L60" t="str">
            <v>.</v>
          </cell>
          <cell r="M60">
            <v>0</v>
          </cell>
          <cell r="N60">
            <v>0</v>
          </cell>
          <cell r="O60">
            <v>25</v>
          </cell>
        </row>
        <row r="61">
          <cell r="A61" t="str">
            <v>E07000034</v>
          </cell>
          <cell r="B61" t="str">
            <v>Chesterfield</v>
          </cell>
          <cell r="C61">
            <v>11</v>
          </cell>
          <cell r="D61">
            <v>0</v>
          </cell>
          <cell r="E61" t="str">
            <v>.</v>
          </cell>
          <cell r="F61">
            <v>8</v>
          </cell>
          <cell r="G61">
            <v>0</v>
          </cell>
          <cell r="H61">
            <v>0</v>
          </cell>
          <cell r="I61" t="str">
            <v>.</v>
          </cell>
          <cell r="J61">
            <v>0</v>
          </cell>
          <cell r="K61">
            <v>25</v>
          </cell>
          <cell r="L61">
            <v>10</v>
          </cell>
          <cell r="M61">
            <v>0</v>
          </cell>
          <cell r="N61">
            <v>5</v>
          </cell>
          <cell r="O61">
            <v>59</v>
          </cell>
        </row>
        <row r="62">
          <cell r="A62" t="str">
            <v>E07000225</v>
          </cell>
          <cell r="B62" t="str">
            <v>Chichester</v>
          </cell>
          <cell r="C62">
            <v>0</v>
          </cell>
          <cell r="D62">
            <v>0</v>
          </cell>
          <cell r="E62">
            <v>0</v>
          </cell>
          <cell r="F62" t="str">
            <v>.</v>
          </cell>
          <cell r="G62">
            <v>0</v>
          </cell>
          <cell r="H62">
            <v>0</v>
          </cell>
          <cell r="I62">
            <v>0</v>
          </cell>
          <cell r="J62" t="str">
            <v>.</v>
          </cell>
          <cell r="K62" t="str">
            <v>.</v>
          </cell>
          <cell r="L62" t="str">
            <v>.</v>
          </cell>
          <cell r="M62">
            <v>0</v>
          </cell>
          <cell r="N62">
            <v>0</v>
          </cell>
          <cell r="O62">
            <v>0</v>
          </cell>
        </row>
        <row r="63">
          <cell r="A63" t="str">
            <v>E07000005</v>
          </cell>
          <cell r="B63" t="str">
            <v>Chiltern</v>
          </cell>
          <cell r="C63" t="str">
            <v>.</v>
          </cell>
          <cell r="D63">
            <v>0</v>
          </cell>
          <cell r="E63">
            <v>0</v>
          </cell>
          <cell r="F63" t="str">
            <v>.</v>
          </cell>
          <cell r="G63">
            <v>0</v>
          </cell>
          <cell r="H63">
            <v>0</v>
          </cell>
          <cell r="I63">
            <v>0</v>
          </cell>
          <cell r="J63" t="str">
            <v>.</v>
          </cell>
          <cell r="K63" t="str">
            <v>.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A64" t="str">
            <v>E07000118</v>
          </cell>
          <cell r="B64" t="str">
            <v>Chorley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5">
          <cell r="A65" t="str">
            <v>E07000048</v>
          </cell>
          <cell r="B65" t="str">
            <v>Christchurch</v>
          </cell>
          <cell r="C65" t="str">
            <v>.</v>
          </cell>
          <cell r="D65">
            <v>0</v>
          </cell>
          <cell r="E65">
            <v>0</v>
          </cell>
          <cell r="F65" t="str">
            <v>.</v>
          </cell>
          <cell r="G65">
            <v>0</v>
          </cell>
          <cell r="H65">
            <v>0</v>
          </cell>
          <cell r="I65">
            <v>7</v>
          </cell>
          <cell r="J65">
            <v>0</v>
          </cell>
          <cell r="K65">
            <v>12</v>
          </cell>
          <cell r="L65">
            <v>0</v>
          </cell>
          <cell r="M65">
            <v>0</v>
          </cell>
          <cell r="N65">
            <v>0</v>
          </cell>
          <cell r="O65">
            <v>19</v>
          </cell>
        </row>
        <row r="66">
          <cell r="A66" t="str">
            <v>E09000001</v>
          </cell>
          <cell r="B66" t="str">
            <v>City of London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.</v>
          </cell>
          <cell r="J66">
            <v>0</v>
          </cell>
          <cell r="K66" t="str">
            <v>.</v>
          </cell>
          <cell r="L66" t="str">
            <v>.</v>
          </cell>
          <cell r="M66">
            <v>0</v>
          </cell>
          <cell r="N66">
            <v>0</v>
          </cell>
          <cell r="O66">
            <v>0</v>
          </cell>
        </row>
        <row r="67">
          <cell r="A67" t="str">
            <v>E07000071</v>
          </cell>
          <cell r="B67" t="str">
            <v>Colchester</v>
          </cell>
          <cell r="C67" t="str">
            <v>.</v>
          </cell>
          <cell r="D67" t="str">
            <v>.</v>
          </cell>
          <cell r="E67" t="str">
            <v>.</v>
          </cell>
          <cell r="F67">
            <v>23</v>
          </cell>
          <cell r="G67">
            <v>0</v>
          </cell>
          <cell r="H67" t="str">
            <v>.</v>
          </cell>
          <cell r="I67" t="str">
            <v>.</v>
          </cell>
          <cell r="J67" t="str">
            <v>.</v>
          </cell>
          <cell r="K67">
            <v>49</v>
          </cell>
          <cell r="L67">
            <v>18</v>
          </cell>
          <cell r="M67" t="str">
            <v>.</v>
          </cell>
          <cell r="N67" t="str">
            <v>.</v>
          </cell>
          <cell r="O67">
            <v>90</v>
          </cell>
        </row>
        <row r="68">
          <cell r="A68" t="str">
            <v>E07000029</v>
          </cell>
          <cell r="B68" t="str">
            <v>Copeland</v>
          </cell>
          <cell r="C68" t="str">
            <v>.</v>
          </cell>
          <cell r="D68">
            <v>0</v>
          </cell>
          <cell r="E68">
            <v>0</v>
          </cell>
          <cell r="F68" t="str">
            <v>.</v>
          </cell>
          <cell r="G68">
            <v>0</v>
          </cell>
          <cell r="H68">
            <v>0</v>
          </cell>
          <cell r="I68" t="str">
            <v>.</v>
          </cell>
          <cell r="J68">
            <v>0</v>
          </cell>
          <cell r="K68">
            <v>11</v>
          </cell>
          <cell r="L68" t="str">
            <v>.</v>
          </cell>
          <cell r="M68">
            <v>0</v>
          </cell>
          <cell r="N68">
            <v>0</v>
          </cell>
          <cell r="O68">
            <v>11</v>
          </cell>
        </row>
        <row r="69">
          <cell r="A69" t="str">
            <v>E07000150</v>
          </cell>
          <cell r="B69" t="str">
            <v>Corby</v>
          </cell>
          <cell r="C69" t="str">
            <v>.</v>
          </cell>
          <cell r="D69">
            <v>0</v>
          </cell>
          <cell r="E69">
            <v>0</v>
          </cell>
          <cell r="F69" t="str">
            <v>.</v>
          </cell>
          <cell r="G69">
            <v>0</v>
          </cell>
          <cell r="H69" t="str">
            <v>.</v>
          </cell>
          <cell r="I69">
            <v>0</v>
          </cell>
          <cell r="J69">
            <v>0</v>
          </cell>
          <cell r="K69">
            <v>6</v>
          </cell>
          <cell r="L69" t="str">
            <v>.</v>
          </cell>
          <cell r="M69">
            <v>0</v>
          </cell>
          <cell r="N69">
            <v>0</v>
          </cell>
          <cell r="O69">
            <v>6</v>
          </cell>
        </row>
        <row r="70">
          <cell r="A70" t="str">
            <v>E06000052</v>
          </cell>
          <cell r="B70" t="str">
            <v>Cornwall_UA</v>
          </cell>
          <cell r="C70">
            <v>36</v>
          </cell>
          <cell r="D70" t="str">
            <v>.</v>
          </cell>
          <cell r="E70">
            <v>0</v>
          </cell>
          <cell r="F70">
            <v>22</v>
          </cell>
          <cell r="G70" t="str">
            <v>.</v>
          </cell>
          <cell r="H70" t="str">
            <v>.</v>
          </cell>
          <cell r="I70">
            <v>25</v>
          </cell>
          <cell r="J70" t="str">
            <v>.</v>
          </cell>
          <cell r="K70">
            <v>69</v>
          </cell>
          <cell r="L70">
            <v>17</v>
          </cell>
          <cell r="M70" t="str">
            <v>.</v>
          </cell>
          <cell r="N70">
            <v>0</v>
          </cell>
          <cell r="O70">
            <v>169</v>
          </cell>
        </row>
        <row r="71">
          <cell r="A71" t="str">
            <v>E07000079</v>
          </cell>
          <cell r="B71" t="str">
            <v>Cotswold</v>
          </cell>
          <cell r="C71">
            <v>0</v>
          </cell>
          <cell r="D71">
            <v>0</v>
          </cell>
          <cell r="E71">
            <v>0</v>
          </cell>
          <cell r="F71" t="str">
            <v>.</v>
          </cell>
          <cell r="G71">
            <v>0</v>
          </cell>
          <cell r="H71">
            <v>0</v>
          </cell>
          <cell r="I71" t="str">
            <v>.</v>
          </cell>
          <cell r="J71">
            <v>0</v>
          </cell>
          <cell r="K71">
            <v>6</v>
          </cell>
          <cell r="L71">
            <v>0</v>
          </cell>
          <cell r="M71">
            <v>0</v>
          </cell>
          <cell r="N71">
            <v>0</v>
          </cell>
          <cell r="O71">
            <v>6</v>
          </cell>
        </row>
        <row r="72">
          <cell r="A72" t="str">
            <v>E08000026</v>
          </cell>
          <cell r="B72" t="str">
            <v/>
          </cell>
          <cell r="C72" t="str">
            <v>.</v>
          </cell>
          <cell r="D72">
            <v>0</v>
          </cell>
          <cell r="E72" t="str">
            <v>.</v>
          </cell>
          <cell r="F72" t="str">
            <v>.</v>
          </cell>
          <cell r="G72">
            <v>0</v>
          </cell>
          <cell r="H72" t="str">
            <v>.</v>
          </cell>
          <cell r="I72" t="str">
            <v>.</v>
          </cell>
          <cell r="J72" t="str">
            <v>.</v>
          </cell>
          <cell r="K72">
            <v>146</v>
          </cell>
          <cell r="L72">
            <v>27</v>
          </cell>
          <cell r="M72">
            <v>0</v>
          </cell>
          <cell r="N72" t="str">
            <v>.</v>
          </cell>
          <cell r="O72">
            <v>173</v>
          </cell>
        </row>
        <row r="73">
          <cell r="A73" t="str">
            <v>E07000163</v>
          </cell>
          <cell r="B73" t="str">
            <v>Craven</v>
          </cell>
          <cell r="C73">
            <v>0</v>
          </cell>
          <cell r="D73">
            <v>0</v>
          </cell>
          <cell r="E73">
            <v>0</v>
          </cell>
          <cell r="F73" t="str">
            <v>.</v>
          </cell>
          <cell r="G73">
            <v>0</v>
          </cell>
          <cell r="H73">
            <v>0</v>
          </cell>
          <cell r="I73" t="str">
            <v>.</v>
          </cell>
          <cell r="J73">
            <v>0</v>
          </cell>
          <cell r="K73">
            <v>5</v>
          </cell>
          <cell r="L73" t="str">
            <v>.</v>
          </cell>
          <cell r="M73">
            <v>0</v>
          </cell>
          <cell r="N73">
            <v>0</v>
          </cell>
          <cell r="O73">
            <v>5</v>
          </cell>
        </row>
        <row r="74">
          <cell r="A74" t="str">
            <v>E07000226</v>
          </cell>
          <cell r="B74" t="str">
            <v>Crawley</v>
          </cell>
          <cell r="C74" t="str">
            <v>.</v>
          </cell>
          <cell r="D74">
            <v>0</v>
          </cell>
          <cell r="E74">
            <v>0</v>
          </cell>
          <cell r="F74" t="str">
            <v>.</v>
          </cell>
          <cell r="G74">
            <v>0</v>
          </cell>
          <cell r="H74">
            <v>0</v>
          </cell>
          <cell r="I74" t="str">
            <v>.</v>
          </cell>
          <cell r="J74" t="str">
            <v>.</v>
          </cell>
          <cell r="K74">
            <v>27</v>
          </cell>
          <cell r="L74">
            <v>17</v>
          </cell>
          <cell r="M74">
            <v>0</v>
          </cell>
          <cell r="N74">
            <v>0</v>
          </cell>
          <cell r="O74">
            <v>44</v>
          </cell>
        </row>
        <row r="75">
          <cell r="A75" t="str">
            <v>E09000008</v>
          </cell>
          <cell r="B75" t="str">
            <v>Croydon</v>
          </cell>
          <cell r="C75">
            <v>63</v>
          </cell>
          <cell r="D75" t="str">
            <v>.</v>
          </cell>
          <cell r="E75" t="str">
            <v>.</v>
          </cell>
          <cell r="F75" t="str">
            <v>.</v>
          </cell>
          <cell r="G75" t="str">
            <v>.</v>
          </cell>
          <cell r="H75">
            <v>0</v>
          </cell>
          <cell r="I75">
            <v>48</v>
          </cell>
          <cell r="J75">
            <v>10</v>
          </cell>
          <cell r="K75">
            <v>171</v>
          </cell>
          <cell r="L75">
            <v>53</v>
          </cell>
          <cell r="M75">
            <v>0</v>
          </cell>
          <cell r="N75" t="str">
            <v>.</v>
          </cell>
          <cell r="O75">
            <v>345</v>
          </cell>
        </row>
        <row r="76">
          <cell r="A76" t="str">
            <v>E07000096</v>
          </cell>
          <cell r="B76" t="str">
            <v>Dacorum</v>
          </cell>
          <cell r="C76" t="str">
            <v>.</v>
          </cell>
          <cell r="D76">
            <v>0</v>
          </cell>
          <cell r="E76">
            <v>0</v>
          </cell>
          <cell r="F76">
            <v>12</v>
          </cell>
          <cell r="G76">
            <v>0</v>
          </cell>
          <cell r="H76" t="str">
            <v>.</v>
          </cell>
          <cell r="I76" t="str">
            <v>.</v>
          </cell>
          <cell r="J76" t="str">
            <v>.</v>
          </cell>
          <cell r="K76">
            <v>47</v>
          </cell>
          <cell r="L76">
            <v>9</v>
          </cell>
          <cell r="M76">
            <v>0</v>
          </cell>
          <cell r="N76">
            <v>0</v>
          </cell>
          <cell r="O76">
            <v>68</v>
          </cell>
        </row>
        <row r="77">
          <cell r="A77" t="str">
            <v>E06000005</v>
          </cell>
          <cell r="B77" t="str">
            <v>Darlington</v>
          </cell>
          <cell r="C77" t="str">
            <v>.</v>
          </cell>
          <cell r="D77">
            <v>0</v>
          </cell>
          <cell r="E77">
            <v>0</v>
          </cell>
          <cell r="F77" t="str">
            <v>.</v>
          </cell>
          <cell r="G77">
            <v>0</v>
          </cell>
          <cell r="H77">
            <v>0</v>
          </cell>
          <cell r="I77" t="str">
            <v>.</v>
          </cell>
          <cell r="J77">
            <v>0</v>
          </cell>
          <cell r="K77">
            <v>7</v>
          </cell>
          <cell r="L77">
            <v>5</v>
          </cell>
          <cell r="M77" t="str">
            <v>.</v>
          </cell>
          <cell r="N77">
            <v>0</v>
          </cell>
          <cell r="O77">
            <v>12</v>
          </cell>
        </row>
        <row r="78">
          <cell r="A78" t="str">
            <v>E07000107</v>
          </cell>
          <cell r="B78" t="str">
            <v>Dartford</v>
          </cell>
          <cell r="C78" t="str">
            <v>.</v>
          </cell>
          <cell r="D78">
            <v>0</v>
          </cell>
          <cell r="E78">
            <v>0</v>
          </cell>
          <cell r="F78">
            <v>16</v>
          </cell>
          <cell r="G78">
            <v>0</v>
          </cell>
          <cell r="H78" t="str">
            <v>.</v>
          </cell>
          <cell r="I78" t="str">
            <v>.</v>
          </cell>
          <cell r="J78" t="str">
            <v>.</v>
          </cell>
          <cell r="K78">
            <v>29</v>
          </cell>
          <cell r="L78">
            <v>7</v>
          </cell>
          <cell r="M78">
            <v>0</v>
          </cell>
          <cell r="N78" t="str">
            <v>.</v>
          </cell>
          <cell r="O78">
            <v>52</v>
          </cell>
        </row>
        <row r="79">
          <cell r="A79" t="str">
            <v>E07000151</v>
          </cell>
          <cell r="B79" t="str">
            <v>Daventry</v>
          </cell>
          <cell r="C79">
            <v>6</v>
          </cell>
          <cell r="D79">
            <v>0</v>
          </cell>
          <cell r="E79">
            <v>0</v>
          </cell>
          <cell r="F79" t="str">
            <v>.</v>
          </cell>
          <cell r="G79">
            <v>0</v>
          </cell>
          <cell r="H79">
            <v>0</v>
          </cell>
          <cell r="I79" t="str">
            <v>.</v>
          </cell>
          <cell r="J79">
            <v>0</v>
          </cell>
          <cell r="K79" t="str">
            <v>.</v>
          </cell>
          <cell r="L79" t="str">
            <v>.</v>
          </cell>
          <cell r="M79">
            <v>0</v>
          </cell>
          <cell r="N79">
            <v>0</v>
          </cell>
          <cell r="O79">
            <v>6</v>
          </cell>
        </row>
        <row r="80">
          <cell r="A80" t="str">
            <v>E06000015</v>
          </cell>
          <cell r="B80" t="str">
            <v>Derby</v>
          </cell>
          <cell r="C80">
            <v>22</v>
          </cell>
          <cell r="D80" t="str">
            <v>.</v>
          </cell>
          <cell r="E80">
            <v>0</v>
          </cell>
          <cell r="F80" t="str">
            <v>.</v>
          </cell>
          <cell r="G80">
            <v>0</v>
          </cell>
          <cell r="H80" t="str">
            <v>.</v>
          </cell>
          <cell r="I80">
            <v>23</v>
          </cell>
          <cell r="J80">
            <v>0</v>
          </cell>
          <cell r="K80">
            <v>84</v>
          </cell>
          <cell r="L80">
            <v>21</v>
          </cell>
          <cell r="M80">
            <v>0</v>
          </cell>
          <cell r="N80">
            <v>0</v>
          </cell>
          <cell r="O80">
            <v>150</v>
          </cell>
        </row>
        <row r="81">
          <cell r="A81" t="str">
            <v>E07000035</v>
          </cell>
          <cell r="B81" t="str">
            <v>Derbyshire Dales</v>
          </cell>
          <cell r="C81">
            <v>6</v>
          </cell>
          <cell r="D81">
            <v>0</v>
          </cell>
          <cell r="E81" t="str">
            <v>.</v>
          </cell>
          <cell r="F81" t="str">
            <v>.</v>
          </cell>
          <cell r="G81">
            <v>0</v>
          </cell>
          <cell r="H81">
            <v>0</v>
          </cell>
          <cell r="I81">
            <v>7</v>
          </cell>
          <cell r="J81" t="str">
            <v>.</v>
          </cell>
          <cell r="K81">
            <v>23</v>
          </cell>
          <cell r="L81" t="str">
            <v>.</v>
          </cell>
          <cell r="M81">
            <v>0</v>
          </cell>
          <cell r="N81">
            <v>0</v>
          </cell>
          <cell r="O81">
            <v>36</v>
          </cell>
        </row>
        <row r="82">
          <cell r="A82" t="str">
            <v>E08000017</v>
          </cell>
          <cell r="B82" t="str">
            <v>Doncaster</v>
          </cell>
          <cell r="C82">
            <v>12</v>
          </cell>
          <cell r="D82">
            <v>0</v>
          </cell>
          <cell r="E82" t="str">
            <v>.</v>
          </cell>
          <cell r="F82">
            <v>11</v>
          </cell>
          <cell r="G82">
            <v>0</v>
          </cell>
          <cell r="H82">
            <v>0</v>
          </cell>
          <cell r="I82">
            <v>7</v>
          </cell>
          <cell r="J82">
            <v>0</v>
          </cell>
          <cell r="K82">
            <v>30</v>
          </cell>
          <cell r="L82">
            <v>9</v>
          </cell>
          <cell r="M82" t="str">
            <v>.</v>
          </cell>
          <cell r="N82">
            <v>0</v>
          </cell>
          <cell r="O82">
            <v>69</v>
          </cell>
        </row>
        <row r="83">
          <cell r="A83" t="str">
            <v>E07000108</v>
          </cell>
          <cell r="B83" t="str">
            <v>Dover</v>
          </cell>
          <cell r="C83" t="str">
            <v>.</v>
          </cell>
          <cell r="D83">
            <v>0</v>
          </cell>
          <cell r="E83" t="str">
            <v>.</v>
          </cell>
          <cell r="F83" t="str">
            <v>.</v>
          </cell>
          <cell r="G83">
            <v>0</v>
          </cell>
          <cell r="H83" t="str">
            <v>.</v>
          </cell>
          <cell r="I83">
            <v>7</v>
          </cell>
          <cell r="J83">
            <v>0</v>
          </cell>
          <cell r="K83">
            <v>11</v>
          </cell>
          <cell r="L83">
            <v>7</v>
          </cell>
          <cell r="M83" t="str">
            <v>.</v>
          </cell>
          <cell r="N83">
            <v>0</v>
          </cell>
          <cell r="O83">
            <v>25</v>
          </cell>
        </row>
        <row r="84">
          <cell r="A84" t="str">
            <v>E08000027</v>
          </cell>
          <cell r="B84" t="str">
            <v>Dudley</v>
          </cell>
          <cell r="C84" t="str">
            <v>.</v>
          </cell>
          <cell r="D84">
            <v>0</v>
          </cell>
          <cell r="E84">
            <v>0</v>
          </cell>
          <cell r="F84" t="str">
            <v>.</v>
          </cell>
          <cell r="G84">
            <v>0</v>
          </cell>
          <cell r="H84">
            <v>0</v>
          </cell>
          <cell r="I84" t="str">
            <v>.</v>
          </cell>
          <cell r="J84">
            <v>0</v>
          </cell>
          <cell r="K84">
            <v>19</v>
          </cell>
          <cell r="L84">
            <v>7</v>
          </cell>
          <cell r="M84" t="str">
            <v>.</v>
          </cell>
          <cell r="N84">
            <v>0</v>
          </cell>
          <cell r="O84">
            <v>26</v>
          </cell>
        </row>
        <row r="85">
          <cell r="A85" t="str">
            <v>E06000047</v>
          </cell>
          <cell r="B85" t="str">
            <v>Durham_UA</v>
          </cell>
          <cell r="C85" t="str">
            <v>.</v>
          </cell>
          <cell r="D85">
            <v>0</v>
          </cell>
          <cell r="E85" t="str">
            <v>.</v>
          </cell>
          <cell r="F85">
            <v>7</v>
          </cell>
          <cell r="G85">
            <v>0</v>
          </cell>
          <cell r="H85">
            <v>0</v>
          </cell>
          <cell r="I85" t="str">
            <v>.</v>
          </cell>
          <cell r="J85" t="str">
            <v>.</v>
          </cell>
          <cell r="K85">
            <v>42</v>
          </cell>
          <cell r="L85">
            <v>8</v>
          </cell>
          <cell r="M85">
            <v>0</v>
          </cell>
          <cell r="N85">
            <v>0</v>
          </cell>
          <cell r="O85">
            <v>57</v>
          </cell>
        </row>
        <row r="86">
          <cell r="A86" t="str">
            <v>E09000009</v>
          </cell>
          <cell r="B86" t="str">
            <v>Ealing</v>
          </cell>
          <cell r="C86" t="str">
            <v>.</v>
          </cell>
          <cell r="D86" t="str">
            <v>.</v>
          </cell>
          <cell r="E86" t="str">
            <v>.</v>
          </cell>
          <cell r="F86">
            <v>30</v>
          </cell>
          <cell r="G86" t="str">
            <v>.</v>
          </cell>
          <cell r="H86" t="str">
            <v>.</v>
          </cell>
          <cell r="I86" t="str">
            <v>.</v>
          </cell>
          <cell r="J86" t="str">
            <v>.</v>
          </cell>
          <cell r="K86">
            <v>113</v>
          </cell>
          <cell r="L86">
            <v>24</v>
          </cell>
          <cell r="M86" t="str">
            <v>.</v>
          </cell>
          <cell r="N86">
            <v>0</v>
          </cell>
          <cell r="O86">
            <v>167</v>
          </cell>
        </row>
        <row r="87">
          <cell r="A87" t="str">
            <v>E07000009</v>
          </cell>
          <cell r="B87" t="str">
            <v>East Cambridgeshire</v>
          </cell>
          <cell r="C87" t="str">
            <v>.</v>
          </cell>
          <cell r="D87">
            <v>0</v>
          </cell>
          <cell r="E87">
            <v>0</v>
          </cell>
          <cell r="F87" t="str">
            <v>.</v>
          </cell>
          <cell r="G87">
            <v>0</v>
          </cell>
          <cell r="H87" t="str">
            <v>.</v>
          </cell>
          <cell r="I87" t="str">
            <v>.</v>
          </cell>
          <cell r="J87" t="str">
            <v>.</v>
          </cell>
          <cell r="K87">
            <v>9</v>
          </cell>
          <cell r="L87">
            <v>5</v>
          </cell>
          <cell r="M87" t="str">
            <v>.</v>
          </cell>
          <cell r="N87">
            <v>0</v>
          </cell>
          <cell r="O87">
            <v>14</v>
          </cell>
        </row>
        <row r="88">
          <cell r="A88" t="str">
            <v>E07000040</v>
          </cell>
          <cell r="B88" t="str">
            <v>East Devon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.</v>
          </cell>
          <cell r="J88">
            <v>0</v>
          </cell>
          <cell r="K88" t="str">
            <v>.</v>
          </cell>
          <cell r="L88" t="str">
            <v>.</v>
          </cell>
          <cell r="M88">
            <v>0</v>
          </cell>
          <cell r="N88">
            <v>0</v>
          </cell>
          <cell r="O88">
            <v>0</v>
          </cell>
        </row>
        <row r="89">
          <cell r="A89" t="str">
            <v>E07000049</v>
          </cell>
          <cell r="B89" t="str">
            <v>East Dorset</v>
          </cell>
          <cell r="C89" t="str">
            <v>.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 t="str">
            <v>.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A90" t="str">
            <v>E07000085</v>
          </cell>
          <cell r="B90" t="str">
            <v>East Hampshire</v>
          </cell>
          <cell r="C90">
            <v>11</v>
          </cell>
          <cell r="D90">
            <v>0</v>
          </cell>
          <cell r="E90">
            <v>0</v>
          </cell>
          <cell r="F90">
            <v>6</v>
          </cell>
          <cell r="G90" t="str">
            <v>.</v>
          </cell>
          <cell r="H90" t="str">
            <v>.</v>
          </cell>
          <cell r="I90" t="str">
            <v>.</v>
          </cell>
          <cell r="J90">
            <v>0</v>
          </cell>
          <cell r="K90">
            <v>11</v>
          </cell>
          <cell r="L90">
            <v>8</v>
          </cell>
          <cell r="M90">
            <v>0</v>
          </cell>
          <cell r="N90">
            <v>0</v>
          </cell>
          <cell r="O90">
            <v>36</v>
          </cell>
        </row>
        <row r="91">
          <cell r="A91" t="str">
            <v>E07000242</v>
          </cell>
          <cell r="B91" t="str">
            <v>East Hertfordshire</v>
          </cell>
          <cell r="C91" t="str">
            <v>.</v>
          </cell>
          <cell r="D91">
            <v>0</v>
          </cell>
          <cell r="E91">
            <v>0</v>
          </cell>
          <cell r="F91" t="str">
            <v>.</v>
          </cell>
          <cell r="G91">
            <v>0</v>
          </cell>
          <cell r="H91">
            <v>0</v>
          </cell>
          <cell r="I91" t="str">
            <v>.</v>
          </cell>
          <cell r="J91">
            <v>0</v>
          </cell>
          <cell r="K91">
            <v>5</v>
          </cell>
          <cell r="L91">
            <v>6</v>
          </cell>
          <cell r="M91">
            <v>0</v>
          </cell>
          <cell r="N91">
            <v>0</v>
          </cell>
          <cell r="O91">
            <v>11</v>
          </cell>
        </row>
        <row r="92">
          <cell r="A92" t="str">
            <v>E07000137</v>
          </cell>
          <cell r="B92" t="str">
            <v>East Lindsey</v>
          </cell>
          <cell r="C92" t="str">
            <v>.</v>
          </cell>
          <cell r="D92">
            <v>0</v>
          </cell>
          <cell r="E92">
            <v>0</v>
          </cell>
          <cell r="F92" t="str">
            <v>.</v>
          </cell>
          <cell r="G92">
            <v>0</v>
          </cell>
          <cell r="H92">
            <v>0</v>
          </cell>
          <cell r="I92" t="str">
            <v>.</v>
          </cell>
          <cell r="J92">
            <v>0</v>
          </cell>
          <cell r="K92">
            <v>22</v>
          </cell>
          <cell r="L92">
            <v>7</v>
          </cell>
          <cell r="M92">
            <v>0</v>
          </cell>
          <cell r="N92">
            <v>0</v>
          </cell>
          <cell r="O92">
            <v>29</v>
          </cell>
        </row>
        <row r="93">
          <cell r="A93" t="str">
            <v>E07000152</v>
          </cell>
          <cell r="B93" t="str">
            <v>East Northamptonshire</v>
          </cell>
          <cell r="C93" t="str">
            <v>.</v>
          </cell>
          <cell r="D93">
            <v>0</v>
          </cell>
          <cell r="E93" t="str">
            <v>.</v>
          </cell>
          <cell r="F93">
            <v>0</v>
          </cell>
          <cell r="G93">
            <v>0</v>
          </cell>
          <cell r="H93">
            <v>0</v>
          </cell>
          <cell r="I93" t="str">
            <v>.</v>
          </cell>
          <cell r="J93">
            <v>0</v>
          </cell>
          <cell r="K93">
            <v>9</v>
          </cell>
          <cell r="L93" t="str">
            <v>.</v>
          </cell>
          <cell r="M93">
            <v>0</v>
          </cell>
          <cell r="N93">
            <v>0</v>
          </cell>
          <cell r="O93">
            <v>9</v>
          </cell>
        </row>
        <row r="94">
          <cell r="A94" t="str">
            <v>E06000011</v>
          </cell>
          <cell r="B94" t="str">
            <v>East Riding of Yorkshire</v>
          </cell>
          <cell r="C94">
            <v>27</v>
          </cell>
          <cell r="D94">
            <v>0</v>
          </cell>
          <cell r="E94">
            <v>0</v>
          </cell>
          <cell r="F94" t="str">
            <v>.</v>
          </cell>
          <cell r="G94">
            <v>0</v>
          </cell>
          <cell r="H94">
            <v>0</v>
          </cell>
          <cell r="I94">
            <v>13</v>
          </cell>
          <cell r="J94">
            <v>0</v>
          </cell>
          <cell r="K94">
            <v>67</v>
          </cell>
          <cell r="L94">
            <v>19</v>
          </cell>
          <cell r="M94">
            <v>0</v>
          </cell>
          <cell r="N94">
            <v>0</v>
          </cell>
          <cell r="O94">
            <v>126</v>
          </cell>
        </row>
        <row r="95">
          <cell r="A95" t="str">
            <v>E07000193</v>
          </cell>
          <cell r="B95" t="str">
            <v>East Staffordshire</v>
          </cell>
          <cell r="C95">
            <v>7</v>
          </cell>
          <cell r="D95">
            <v>0</v>
          </cell>
          <cell r="E95">
            <v>0</v>
          </cell>
          <cell r="F95" t="str">
            <v>.</v>
          </cell>
          <cell r="G95">
            <v>0</v>
          </cell>
          <cell r="H95" t="str">
            <v>.</v>
          </cell>
          <cell r="I95">
            <v>8</v>
          </cell>
          <cell r="J95">
            <v>0</v>
          </cell>
          <cell r="K95">
            <v>27</v>
          </cell>
          <cell r="L95" t="str">
            <v>.</v>
          </cell>
          <cell r="M95">
            <v>0</v>
          </cell>
          <cell r="N95" t="str">
            <v>.</v>
          </cell>
          <cell r="O95">
            <v>42</v>
          </cell>
        </row>
        <row r="96">
          <cell r="A96" t="str">
            <v>E07000061</v>
          </cell>
          <cell r="B96" t="str">
            <v>Eastbourne</v>
          </cell>
          <cell r="C96" t="str">
            <v>.</v>
          </cell>
          <cell r="D96">
            <v>0</v>
          </cell>
          <cell r="E96">
            <v>0</v>
          </cell>
          <cell r="F96" t="str">
            <v>.</v>
          </cell>
          <cell r="G96" t="str">
            <v>.</v>
          </cell>
          <cell r="H96">
            <v>0</v>
          </cell>
          <cell r="I96">
            <v>0</v>
          </cell>
          <cell r="J96">
            <v>0</v>
          </cell>
          <cell r="K96" t="str">
            <v>.</v>
          </cell>
          <cell r="L96" t="str">
            <v>.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E07000086</v>
          </cell>
          <cell r="B97" t="str">
            <v>Eastleigh</v>
          </cell>
          <cell r="C97" t="str">
            <v>.</v>
          </cell>
          <cell r="D97">
            <v>0</v>
          </cell>
          <cell r="E97">
            <v>0</v>
          </cell>
          <cell r="F97" t="str">
            <v>.</v>
          </cell>
          <cell r="G97">
            <v>0</v>
          </cell>
          <cell r="H97">
            <v>0</v>
          </cell>
          <cell r="I97" t="str">
            <v>.</v>
          </cell>
          <cell r="J97">
            <v>0</v>
          </cell>
          <cell r="K97" t="str">
            <v>.</v>
          </cell>
          <cell r="L97" t="str">
            <v>.</v>
          </cell>
          <cell r="M97" t="str">
            <v>.</v>
          </cell>
          <cell r="N97">
            <v>0</v>
          </cell>
          <cell r="O97">
            <v>0</v>
          </cell>
        </row>
        <row r="98">
          <cell r="A98" t="str">
            <v>E07000030</v>
          </cell>
          <cell r="B98" t="str">
            <v>Eden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 t="str">
            <v>.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E07000207</v>
          </cell>
          <cell r="B99" t="str">
            <v>Elmbridge</v>
          </cell>
          <cell r="C99" t="str">
            <v>.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 t="str">
            <v>.</v>
          </cell>
          <cell r="J99" t="str">
            <v>.</v>
          </cell>
          <cell r="K99">
            <v>8</v>
          </cell>
          <cell r="L99">
            <v>0</v>
          </cell>
          <cell r="M99">
            <v>0</v>
          </cell>
          <cell r="N99">
            <v>0</v>
          </cell>
          <cell r="O99">
            <v>8</v>
          </cell>
        </row>
        <row r="100">
          <cell r="A100" t="str">
            <v>E09000010</v>
          </cell>
          <cell r="B100" t="str">
            <v>Enfield</v>
          </cell>
          <cell r="C100">
            <v>11</v>
          </cell>
          <cell r="D100">
            <v>0</v>
          </cell>
          <cell r="E100">
            <v>0</v>
          </cell>
          <cell r="F100" t="str">
            <v>.</v>
          </cell>
          <cell r="G100">
            <v>0</v>
          </cell>
          <cell r="H100">
            <v>0</v>
          </cell>
          <cell r="I100">
            <v>31</v>
          </cell>
          <cell r="J100" t="str">
            <v>.</v>
          </cell>
          <cell r="K100">
            <v>173</v>
          </cell>
          <cell r="L100">
            <v>29</v>
          </cell>
          <cell r="M100" t="str">
            <v>.</v>
          </cell>
          <cell r="N100" t="str">
            <v>.</v>
          </cell>
          <cell r="O100">
            <v>244</v>
          </cell>
        </row>
        <row r="101">
          <cell r="A101" t="str">
            <v>E07000072</v>
          </cell>
          <cell r="B101" t="str">
            <v>Epping Forest</v>
          </cell>
          <cell r="C101" t="str">
            <v>.</v>
          </cell>
          <cell r="D101">
            <v>0</v>
          </cell>
          <cell r="E101">
            <v>0</v>
          </cell>
          <cell r="F101" t="str">
            <v>.</v>
          </cell>
          <cell r="G101">
            <v>0</v>
          </cell>
          <cell r="H101">
            <v>0</v>
          </cell>
          <cell r="I101" t="str">
            <v>.</v>
          </cell>
          <cell r="J101" t="str">
            <v>.</v>
          </cell>
          <cell r="K101">
            <v>13</v>
          </cell>
          <cell r="L101" t="str">
            <v>.</v>
          </cell>
          <cell r="M101">
            <v>0</v>
          </cell>
          <cell r="N101">
            <v>0</v>
          </cell>
          <cell r="O101">
            <v>13</v>
          </cell>
        </row>
        <row r="102">
          <cell r="A102" t="str">
            <v>E07000208</v>
          </cell>
          <cell r="B102" t="str">
            <v>Epsom and Ewell</v>
          </cell>
          <cell r="C102" t="str">
            <v>.</v>
          </cell>
          <cell r="D102">
            <v>0</v>
          </cell>
          <cell r="E102">
            <v>0</v>
          </cell>
          <cell r="F102" t="str">
            <v>.</v>
          </cell>
          <cell r="G102">
            <v>0</v>
          </cell>
          <cell r="H102">
            <v>0</v>
          </cell>
          <cell r="I102" t="str">
            <v>.</v>
          </cell>
          <cell r="J102">
            <v>0</v>
          </cell>
          <cell r="K102">
            <v>5</v>
          </cell>
          <cell r="L102" t="str">
            <v>.</v>
          </cell>
          <cell r="M102">
            <v>0</v>
          </cell>
          <cell r="N102">
            <v>0</v>
          </cell>
          <cell r="O102">
            <v>5</v>
          </cell>
        </row>
        <row r="103">
          <cell r="A103" t="str">
            <v>E07000036</v>
          </cell>
          <cell r="B103" t="str">
            <v>Erewash</v>
          </cell>
          <cell r="C103" t="str">
            <v>.</v>
          </cell>
          <cell r="D103">
            <v>0</v>
          </cell>
          <cell r="E103">
            <v>0</v>
          </cell>
          <cell r="F103" t="str">
            <v>.</v>
          </cell>
          <cell r="G103">
            <v>0</v>
          </cell>
          <cell r="H103">
            <v>0</v>
          </cell>
          <cell r="I103" t="str">
            <v>.</v>
          </cell>
          <cell r="J103">
            <v>0</v>
          </cell>
          <cell r="K103">
            <v>8</v>
          </cell>
          <cell r="L103">
            <v>0</v>
          </cell>
          <cell r="M103">
            <v>0</v>
          </cell>
          <cell r="N103">
            <v>0</v>
          </cell>
          <cell r="O103">
            <v>8</v>
          </cell>
        </row>
        <row r="104">
          <cell r="A104" t="str">
            <v>E07000041</v>
          </cell>
          <cell r="B104" t="str">
            <v>Exeter</v>
          </cell>
          <cell r="C104" t="str">
            <v>.</v>
          </cell>
          <cell r="D104" t="str">
            <v>.</v>
          </cell>
          <cell r="E104">
            <v>0</v>
          </cell>
          <cell r="F104" t="str">
            <v>.</v>
          </cell>
          <cell r="G104" t="str">
            <v>.</v>
          </cell>
          <cell r="H104" t="str">
            <v>.</v>
          </cell>
          <cell r="I104" t="str">
            <v>.</v>
          </cell>
          <cell r="J104" t="str">
            <v>.</v>
          </cell>
          <cell r="K104">
            <v>25</v>
          </cell>
          <cell r="L104">
            <v>9</v>
          </cell>
          <cell r="M104">
            <v>0</v>
          </cell>
          <cell r="N104">
            <v>0</v>
          </cell>
          <cell r="O104">
            <v>34</v>
          </cell>
        </row>
        <row r="105">
          <cell r="A105" t="str">
            <v>E07000087</v>
          </cell>
          <cell r="B105" t="str">
            <v>Fareham</v>
          </cell>
          <cell r="C105" t="str">
            <v>.</v>
          </cell>
          <cell r="D105">
            <v>0</v>
          </cell>
          <cell r="E105">
            <v>0</v>
          </cell>
          <cell r="F105">
            <v>9</v>
          </cell>
          <cell r="G105">
            <v>0</v>
          </cell>
          <cell r="H105">
            <v>0</v>
          </cell>
          <cell r="I105" t="str">
            <v>.</v>
          </cell>
          <cell r="J105">
            <v>0</v>
          </cell>
          <cell r="K105">
            <v>9</v>
          </cell>
          <cell r="L105">
            <v>8</v>
          </cell>
          <cell r="M105">
            <v>0</v>
          </cell>
          <cell r="N105">
            <v>0</v>
          </cell>
          <cell r="O105">
            <v>26</v>
          </cell>
        </row>
        <row r="106">
          <cell r="A106" t="str">
            <v>E07000010</v>
          </cell>
          <cell r="B106" t="str">
            <v>Fenland</v>
          </cell>
          <cell r="C106" t="str">
            <v>.</v>
          </cell>
          <cell r="D106" t="str">
            <v>.</v>
          </cell>
          <cell r="E106">
            <v>0</v>
          </cell>
          <cell r="F106" t="str">
            <v>.</v>
          </cell>
          <cell r="G106" t="str">
            <v>.</v>
          </cell>
          <cell r="H106">
            <v>0</v>
          </cell>
          <cell r="I106">
            <v>11</v>
          </cell>
          <cell r="J106" t="str">
            <v>.</v>
          </cell>
          <cell r="K106">
            <v>29</v>
          </cell>
          <cell r="L106">
            <v>5</v>
          </cell>
          <cell r="M106">
            <v>0</v>
          </cell>
          <cell r="N106">
            <v>0</v>
          </cell>
          <cell r="O106">
            <v>45</v>
          </cell>
        </row>
        <row r="107">
          <cell r="A107" t="str">
            <v>E07000201</v>
          </cell>
          <cell r="B107" t="str">
            <v>Forest Heath</v>
          </cell>
          <cell r="C107" t="str">
            <v>.</v>
          </cell>
          <cell r="D107">
            <v>0</v>
          </cell>
          <cell r="E107">
            <v>0</v>
          </cell>
          <cell r="F107" t="str">
            <v>.</v>
          </cell>
          <cell r="G107">
            <v>0</v>
          </cell>
          <cell r="H107">
            <v>0</v>
          </cell>
          <cell r="I107">
            <v>6</v>
          </cell>
          <cell r="J107">
            <v>0</v>
          </cell>
          <cell r="K107">
            <v>24</v>
          </cell>
          <cell r="L107">
            <v>5</v>
          </cell>
          <cell r="M107">
            <v>0</v>
          </cell>
          <cell r="N107">
            <v>0</v>
          </cell>
          <cell r="O107">
            <v>35</v>
          </cell>
        </row>
        <row r="108">
          <cell r="A108" t="str">
            <v>E07000080</v>
          </cell>
          <cell r="B108" t="str">
            <v>Forest of Dean</v>
          </cell>
          <cell r="C108" t="str">
            <v>.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 t="str">
            <v>.</v>
          </cell>
          <cell r="J108">
            <v>0</v>
          </cell>
          <cell r="K108" t="str">
            <v>.</v>
          </cell>
          <cell r="L108" t="str">
            <v>.</v>
          </cell>
          <cell r="M108" t="str">
            <v>.</v>
          </cell>
          <cell r="N108">
            <v>0</v>
          </cell>
          <cell r="O108">
            <v>0</v>
          </cell>
        </row>
        <row r="109">
          <cell r="A109" t="str">
            <v>E07000119</v>
          </cell>
          <cell r="B109" t="str">
            <v>Fylde</v>
          </cell>
          <cell r="C109" t="str">
            <v>.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 t="str">
            <v>.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E08000037</v>
          </cell>
          <cell r="B110" t="str">
            <v>Gateshead</v>
          </cell>
          <cell r="C110">
            <v>16</v>
          </cell>
          <cell r="D110">
            <v>0</v>
          </cell>
          <cell r="E110">
            <v>0</v>
          </cell>
          <cell r="F110">
            <v>11</v>
          </cell>
          <cell r="G110">
            <v>0</v>
          </cell>
          <cell r="H110">
            <v>0</v>
          </cell>
          <cell r="I110">
            <v>9</v>
          </cell>
          <cell r="J110">
            <v>0</v>
          </cell>
          <cell r="K110">
            <v>61</v>
          </cell>
          <cell r="L110">
            <v>8</v>
          </cell>
          <cell r="M110">
            <v>0</v>
          </cell>
          <cell r="N110">
            <v>0</v>
          </cell>
          <cell r="O110">
            <v>105</v>
          </cell>
        </row>
        <row r="111">
          <cell r="A111" t="str">
            <v>E07000173</v>
          </cell>
          <cell r="B111" t="str">
            <v>Gedling</v>
          </cell>
          <cell r="C111" t="str">
            <v>.</v>
          </cell>
          <cell r="D111">
            <v>0</v>
          </cell>
          <cell r="E111">
            <v>0</v>
          </cell>
          <cell r="F111" t="str">
            <v>.</v>
          </cell>
          <cell r="G111">
            <v>0</v>
          </cell>
          <cell r="H111">
            <v>0</v>
          </cell>
          <cell r="I111" t="str">
            <v>.</v>
          </cell>
          <cell r="J111">
            <v>0</v>
          </cell>
          <cell r="K111">
            <v>11</v>
          </cell>
          <cell r="L111" t="str">
            <v>.</v>
          </cell>
          <cell r="M111">
            <v>0</v>
          </cell>
          <cell r="N111">
            <v>0</v>
          </cell>
          <cell r="O111">
            <v>11</v>
          </cell>
        </row>
        <row r="112">
          <cell r="A112" t="str">
            <v>E07000081</v>
          </cell>
          <cell r="B112" t="str">
            <v>Gloucester</v>
          </cell>
          <cell r="C112" t="str">
            <v>.</v>
          </cell>
          <cell r="D112">
            <v>0</v>
          </cell>
          <cell r="E112">
            <v>0</v>
          </cell>
          <cell r="F112" t="str">
            <v>.</v>
          </cell>
          <cell r="G112" t="str">
            <v>.</v>
          </cell>
          <cell r="H112" t="str">
            <v>.</v>
          </cell>
          <cell r="I112" t="str">
            <v>.</v>
          </cell>
          <cell r="J112" t="str">
            <v>.</v>
          </cell>
          <cell r="K112">
            <v>39</v>
          </cell>
          <cell r="L112">
            <v>16</v>
          </cell>
          <cell r="M112" t="str">
            <v>.</v>
          </cell>
          <cell r="N112" t="str">
            <v>.</v>
          </cell>
          <cell r="O112">
            <v>55</v>
          </cell>
        </row>
        <row r="113">
          <cell r="A113" t="str">
            <v>E07000088</v>
          </cell>
          <cell r="B113" t="str">
            <v>Gosport</v>
          </cell>
          <cell r="C113" t="str">
            <v>.</v>
          </cell>
          <cell r="D113" t="str">
            <v>.</v>
          </cell>
          <cell r="E113" t="str">
            <v>.</v>
          </cell>
          <cell r="F113">
            <v>15</v>
          </cell>
          <cell r="G113" t="str">
            <v>.</v>
          </cell>
          <cell r="H113" t="str">
            <v>.</v>
          </cell>
          <cell r="I113" t="str">
            <v>.</v>
          </cell>
          <cell r="J113">
            <v>11</v>
          </cell>
          <cell r="K113">
            <v>39</v>
          </cell>
          <cell r="L113" t="str">
            <v>.</v>
          </cell>
          <cell r="M113" t="str">
            <v>.</v>
          </cell>
          <cell r="N113" t="str">
            <v>.</v>
          </cell>
          <cell r="O113">
            <v>65</v>
          </cell>
        </row>
        <row r="114">
          <cell r="A114" t="str">
            <v>E07000109</v>
          </cell>
          <cell r="B114" t="str">
            <v>Gravesham</v>
          </cell>
          <cell r="C114" t="str">
            <v>.</v>
          </cell>
          <cell r="D114">
            <v>0</v>
          </cell>
          <cell r="E114">
            <v>0</v>
          </cell>
          <cell r="F114" t="str">
            <v>.</v>
          </cell>
          <cell r="G114">
            <v>0</v>
          </cell>
          <cell r="H114">
            <v>0</v>
          </cell>
          <cell r="I114" t="str">
            <v>.</v>
          </cell>
          <cell r="J114" t="str">
            <v>.</v>
          </cell>
          <cell r="K114">
            <v>16</v>
          </cell>
          <cell r="L114">
            <v>7</v>
          </cell>
          <cell r="M114">
            <v>0</v>
          </cell>
          <cell r="N114">
            <v>0</v>
          </cell>
          <cell r="O114">
            <v>23</v>
          </cell>
        </row>
        <row r="115">
          <cell r="A115" t="str">
            <v>E07000145</v>
          </cell>
          <cell r="B115" t="str">
            <v>Great Yarmouth</v>
          </cell>
          <cell r="C115">
            <v>10</v>
          </cell>
          <cell r="D115">
            <v>0</v>
          </cell>
          <cell r="E115">
            <v>0</v>
          </cell>
          <cell r="F115">
            <v>13</v>
          </cell>
          <cell r="G115">
            <v>0</v>
          </cell>
          <cell r="H115">
            <v>0</v>
          </cell>
          <cell r="I115">
            <v>12</v>
          </cell>
          <cell r="J115">
            <v>0</v>
          </cell>
          <cell r="K115">
            <v>30</v>
          </cell>
          <cell r="L115">
            <v>15</v>
          </cell>
          <cell r="M115">
            <v>0</v>
          </cell>
          <cell r="N115">
            <v>0</v>
          </cell>
          <cell r="O115">
            <v>80</v>
          </cell>
        </row>
        <row r="116">
          <cell r="A116" t="str">
            <v>E09000011</v>
          </cell>
          <cell r="B116" t="str">
            <v>Greenwich</v>
          </cell>
          <cell r="C116">
            <v>20</v>
          </cell>
          <cell r="D116">
            <v>0</v>
          </cell>
          <cell r="E116">
            <v>0</v>
          </cell>
          <cell r="F116" t="str">
            <v>.</v>
          </cell>
          <cell r="G116">
            <v>0</v>
          </cell>
          <cell r="H116">
            <v>0</v>
          </cell>
          <cell r="I116">
            <v>23</v>
          </cell>
          <cell r="J116" t="str">
            <v>.</v>
          </cell>
          <cell r="K116">
            <v>73</v>
          </cell>
          <cell r="L116">
            <v>14</v>
          </cell>
          <cell r="M116">
            <v>0</v>
          </cell>
          <cell r="N116">
            <v>0</v>
          </cell>
          <cell r="O116">
            <v>130</v>
          </cell>
        </row>
        <row r="117">
          <cell r="A117" t="str">
            <v>E07000209</v>
          </cell>
          <cell r="B117" t="str">
            <v>Guildford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 t="str">
            <v>.</v>
          </cell>
          <cell r="K117">
            <v>5</v>
          </cell>
          <cell r="L117">
            <v>0</v>
          </cell>
          <cell r="M117">
            <v>0</v>
          </cell>
          <cell r="N117">
            <v>0</v>
          </cell>
          <cell r="O117">
            <v>5</v>
          </cell>
        </row>
        <row r="118">
          <cell r="A118" t="str">
            <v>E09000012</v>
          </cell>
          <cell r="B118" t="str">
            <v>Hackney</v>
          </cell>
          <cell r="C118">
            <v>51</v>
          </cell>
          <cell r="D118">
            <v>0</v>
          </cell>
          <cell r="E118">
            <v>0</v>
          </cell>
          <cell r="F118">
            <v>40</v>
          </cell>
          <cell r="G118">
            <v>0</v>
          </cell>
          <cell r="H118">
            <v>0</v>
          </cell>
          <cell r="I118">
            <v>59</v>
          </cell>
          <cell r="J118">
            <v>11</v>
          </cell>
          <cell r="K118">
            <v>249</v>
          </cell>
          <cell r="L118">
            <v>49</v>
          </cell>
          <cell r="M118">
            <v>0</v>
          </cell>
          <cell r="N118" t="str">
            <v>.</v>
          </cell>
          <cell r="O118">
            <v>459</v>
          </cell>
        </row>
        <row r="119">
          <cell r="A119" t="str">
            <v>E06000006</v>
          </cell>
          <cell r="B119" t="str">
            <v>Halton</v>
          </cell>
          <cell r="C119" t="str">
            <v>.</v>
          </cell>
          <cell r="D119">
            <v>0</v>
          </cell>
          <cell r="E119">
            <v>0</v>
          </cell>
          <cell r="F119">
            <v>6</v>
          </cell>
          <cell r="G119">
            <v>0</v>
          </cell>
          <cell r="H119" t="str">
            <v>.</v>
          </cell>
          <cell r="I119">
            <v>0</v>
          </cell>
          <cell r="J119">
            <v>0</v>
          </cell>
          <cell r="K119" t="str">
            <v>.</v>
          </cell>
          <cell r="L119">
            <v>5</v>
          </cell>
          <cell r="M119">
            <v>0</v>
          </cell>
          <cell r="N119" t="str">
            <v>.</v>
          </cell>
          <cell r="O119">
            <v>11</v>
          </cell>
        </row>
        <row r="120">
          <cell r="A120" t="str">
            <v>E07000164</v>
          </cell>
          <cell r="B120" t="str">
            <v>Hambleton</v>
          </cell>
          <cell r="C120" t="str">
            <v>.</v>
          </cell>
          <cell r="D120">
            <v>0</v>
          </cell>
          <cell r="E120">
            <v>0</v>
          </cell>
          <cell r="F120" t="str">
            <v>.</v>
          </cell>
          <cell r="G120">
            <v>0</v>
          </cell>
          <cell r="H120">
            <v>0</v>
          </cell>
          <cell r="I120" t="str">
            <v>.</v>
          </cell>
          <cell r="J120">
            <v>0</v>
          </cell>
          <cell r="K120">
            <v>19</v>
          </cell>
          <cell r="L120">
            <v>7</v>
          </cell>
          <cell r="M120">
            <v>0</v>
          </cell>
          <cell r="N120">
            <v>0</v>
          </cell>
          <cell r="O120">
            <v>26</v>
          </cell>
        </row>
        <row r="121">
          <cell r="A121" t="str">
            <v>E09000013</v>
          </cell>
          <cell r="B121" t="str">
            <v>Hammersmith and Fulham</v>
          </cell>
          <cell r="C121" t="str">
            <v>.</v>
          </cell>
          <cell r="D121" t="str">
            <v>.</v>
          </cell>
          <cell r="E121">
            <v>0</v>
          </cell>
          <cell r="F121">
            <v>16</v>
          </cell>
          <cell r="G121">
            <v>0</v>
          </cell>
          <cell r="H121">
            <v>0</v>
          </cell>
          <cell r="I121">
            <v>22</v>
          </cell>
          <cell r="J121">
            <v>0</v>
          </cell>
          <cell r="K121">
            <v>87</v>
          </cell>
          <cell r="L121">
            <v>24</v>
          </cell>
          <cell r="M121" t="str">
            <v>.</v>
          </cell>
          <cell r="N121">
            <v>0</v>
          </cell>
          <cell r="O121">
            <v>149</v>
          </cell>
        </row>
        <row r="122">
          <cell r="A122" t="str">
            <v>E07000131</v>
          </cell>
          <cell r="B122" t="str">
            <v>Harborough</v>
          </cell>
          <cell r="C122" t="str">
            <v>.</v>
          </cell>
          <cell r="D122">
            <v>0</v>
          </cell>
          <cell r="E122">
            <v>0</v>
          </cell>
          <cell r="F122" t="str">
            <v>.</v>
          </cell>
          <cell r="G122">
            <v>0</v>
          </cell>
          <cell r="H122">
            <v>0</v>
          </cell>
          <cell r="I122" t="str">
            <v>.</v>
          </cell>
          <cell r="J122">
            <v>0</v>
          </cell>
          <cell r="K122" t="str">
            <v>.</v>
          </cell>
          <cell r="L122" t="str">
            <v>.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E09000014</v>
          </cell>
          <cell r="B123" t="str">
            <v>Haringey</v>
          </cell>
          <cell r="C123" t="str">
            <v>.</v>
          </cell>
          <cell r="D123">
            <v>0</v>
          </cell>
          <cell r="E123">
            <v>0</v>
          </cell>
          <cell r="F123">
            <v>35</v>
          </cell>
          <cell r="G123" t="str">
            <v>.</v>
          </cell>
          <cell r="H123">
            <v>0</v>
          </cell>
          <cell r="I123">
            <v>29</v>
          </cell>
          <cell r="J123" t="str">
            <v>.</v>
          </cell>
          <cell r="K123">
            <v>164</v>
          </cell>
          <cell r="L123">
            <v>30</v>
          </cell>
          <cell r="M123" t="str">
            <v>.</v>
          </cell>
          <cell r="N123">
            <v>0</v>
          </cell>
          <cell r="O123">
            <v>258</v>
          </cell>
        </row>
        <row r="124">
          <cell r="A124" t="str">
            <v>E07000073</v>
          </cell>
          <cell r="B124" t="str">
            <v>Harlow</v>
          </cell>
          <cell r="C124" t="str">
            <v>.</v>
          </cell>
          <cell r="D124" t="str">
            <v>.</v>
          </cell>
          <cell r="E124">
            <v>0</v>
          </cell>
          <cell r="F124" t="str">
            <v>.</v>
          </cell>
          <cell r="G124">
            <v>0</v>
          </cell>
          <cell r="H124" t="str">
            <v>.</v>
          </cell>
          <cell r="I124">
            <v>10</v>
          </cell>
          <cell r="J124" t="str">
            <v>.</v>
          </cell>
          <cell r="K124">
            <v>29</v>
          </cell>
          <cell r="L124">
            <v>5</v>
          </cell>
          <cell r="M124">
            <v>0</v>
          </cell>
          <cell r="N124">
            <v>0</v>
          </cell>
          <cell r="O124">
            <v>44</v>
          </cell>
        </row>
        <row r="125">
          <cell r="A125" t="str">
            <v>E07000165</v>
          </cell>
          <cell r="B125" t="str">
            <v>Harrogate</v>
          </cell>
          <cell r="C125" t="str">
            <v>.</v>
          </cell>
          <cell r="D125">
            <v>0</v>
          </cell>
          <cell r="E125">
            <v>0</v>
          </cell>
          <cell r="F125" t="str">
            <v>.</v>
          </cell>
          <cell r="G125">
            <v>0</v>
          </cell>
          <cell r="H125" t="str">
            <v>.</v>
          </cell>
          <cell r="I125" t="str">
            <v>.</v>
          </cell>
          <cell r="J125">
            <v>0</v>
          </cell>
          <cell r="K125">
            <v>19</v>
          </cell>
          <cell r="L125">
            <v>7</v>
          </cell>
          <cell r="M125">
            <v>0</v>
          </cell>
          <cell r="N125" t="str">
            <v>.</v>
          </cell>
          <cell r="O125">
            <v>26</v>
          </cell>
        </row>
        <row r="126">
          <cell r="A126" t="str">
            <v>E09000015</v>
          </cell>
          <cell r="B126" t="str">
            <v>Harrow</v>
          </cell>
          <cell r="C126">
            <v>9</v>
          </cell>
          <cell r="D126">
            <v>0</v>
          </cell>
          <cell r="E126">
            <v>0</v>
          </cell>
          <cell r="F126" t="str">
            <v>.</v>
          </cell>
          <cell r="G126" t="str">
            <v>.</v>
          </cell>
          <cell r="H126">
            <v>0</v>
          </cell>
          <cell r="I126" t="str">
            <v>.</v>
          </cell>
          <cell r="J126" t="str">
            <v>.</v>
          </cell>
          <cell r="K126">
            <v>54</v>
          </cell>
          <cell r="L126">
            <v>11</v>
          </cell>
          <cell r="M126">
            <v>0</v>
          </cell>
          <cell r="N126">
            <v>0</v>
          </cell>
          <cell r="O126">
            <v>74</v>
          </cell>
        </row>
        <row r="127">
          <cell r="A127" t="str">
            <v>E07000089</v>
          </cell>
          <cell r="B127" t="str">
            <v>Hart</v>
          </cell>
          <cell r="C127">
            <v>6</v>
          </cell>
          <cell r="D127">
            <v>0</v>
          </cell>
          <cell r="E127">
            <v>0</v>
          </cell>
          <cell r="F127" t="str">
            <v>.</v>
          </cell>
          <cell r="G127">
            <v>0</v>
          </cell>
          <cell r="H127">
            <v>0</v>
          </cell>
          <cell r="I127" t="str">
            <v>.</v>
          </cell>
          <cell r="J127">
            <v>0</v>
          </cell>
          <cell r="K127">
            <v>7</v>
          </cell>
          <cell r="L127" t="str">
            <v>.</v>
          </cell>
          <cell r="M127">
            <v>0</v>
          </cell>
          <cell r="N127">
            <v>0</v>
          </cell>
          <cell r="O127">
            <v>13</v>
          </cell>
        </row>
        <row r="128">
          <cell r="A128" t="str">
            <v>E06000001</v>
          </cell>
          <cell r="B128" t="str">
            <v>Hartlepool</v>
          </cell>
          <cell r="C128" t="str">
            <v>.</v>
          </cell>
          <cell r="D128">
            <v>0</v>
          </cell>
          <cell r="E128">
            <v>0</v>
          </cell>
          <cell r="F128" t="str">
            <v>.</v>
          </cell>
          <cell r="G128" t="str">
            <v>.</v>
          </cell>
          <cell r="H128">
            <v>0</v>
          </cell>
          <cell r="I128" t="str">
            <v>.</v>
          </cell>
          <cell r="J128">
            <v>0</v>
          </cell>
          <cell r="K128">
            <v>11</v>
          </cell>
          <cell r="L128" t="str">
            <v>.</v>
          </cell>
          <cell r="M128">
            <v>0</v>
          </cell>
          <cell r="N128">
            <v>0</v>
          </cell>
          <cell r="O128">
            <v>11</v>
          </cell>
        </row>
        <row r="129">
          <cell r="A129" t="str">
            <v>E07000062</v>
          </cell>
          <cell r="B129" t="str">
            <v>Hastings</v>
          </cell>
          <cell r="C129">
            <v>8</v>
          </cell>
          <cell r="D129">
            <v>0</v>
          </cell>
          <cell r="E129">
            <v>0</v>
          </cell>
          <cell r="F129">
            <v>6</v>
          </cell>
          <cell r="G129">
            <v>0</v>
          </cell>
          <cell r="H129">
            <v>0</v>
          </cell>
          <cell r="I129">
            <v>8</v>
          </cell>
          <cell r="J129" t="str">
            <v>.</v>
          </cell>
          <cell r="K129">
            <v>29</v>
          </cell>
          <cell r="L129" t="str">
            <v>.</v>
          </cell>
          <cell r="M129">
            <v>0</v>
          </cell>
          <cell r="N129" t="str">
            <v>.</v>
          </cell>
          <cell r="O129">
            <v>51</v>
          </cell>
        </row>
        <row r="130">
          <cell r="A130" t="str">
            <v>E07000090</v>
          </cell>
          <cell r="B130" t="str">
            <v>Havant</v>
          </cell>
          <cell r="C130" t="str">
            <v>.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 t="str">
            <v>.</v>
          </cell>
          <cell r="J130">
            <v>0</v>
          </cell>
          <cell r="K130">
            <v>6</v>
          </cell>
          <cell r="L130">
            <v>0</v>
          </cell>
          <cell r="M130">
            <v>0</v>
          </cell>
          <cell r="N130">
            <v>0</v>
          </cell>
          <cell r="O130">
            <v>6</v>
          </cell>
        </row>
        <row r="131">
          <cell r="A131" t="str">
            <v>E09000016</v>
          </cell>
          <cell r="B131" t="str">
            <v>Havering</v>
          </cell>
          <cell r="C131">
            <v>14</v>
          </cell>
          <cell r="D131">
            <v>0</v>
          </cell>
          <cell r="E131">
            <v>0</v>
          </cell>
          <cell r="F131" t="str">
            <v>.</v>
          </cell>
          <cell r="G131">
            <v>0</v>
          </cell>
          <cell r="H131">
            <v>0</v>
          </cell>
          <cell r="I131" t="str">
            <v>.</v>
          </cell>
          <cell r="J131" t="str">
            <v>.</v>
          </cell>
          <cell r="K131">
            <v>54</v>
          </cell>
          <cell r="L131">
            <v>7</v>
          </cell>
          <cell r="M131">
            <v>0</v>
          </cell>
          <cell r="N131">
            <v>0</v>
          </cell>
          <cell r="O131">
            <v>75</v>
          </cell>
        </row>
        <row r="132">
          <cell r="A132" t="str">
            <v>E06000019</v>
          </cell>
          <cell r="B132" t="str">
            <v>Herefordshire</v>
          </cell>
          <cell r="C132" t="str">
            <v>.</v>
          </cell>
          <cell r="D132">
            <v>0</v>
          </cell>
          <cell r="E132">
            <v>0</v>
          </cell>
          <cell r="F132" t="str">
            <v>.</v>
          </cell>
          <cell r="G132">
            <v>0</v>
          </cell>
          <cell r="H132">
            <v>0</v>
          </cell>
          <cell r="I132" t="str">
            <v>.</v>
          </cell>
          <cell r="J132">
            <v>0</v>
          </cell>
          <cell r="K132">
            <v>46</v>
          </cell>
          <cell r="L132">
            <v>30</v>
          </cell>
          <cell r="M132">
            <v>0</v>
          </cell>
          <cell r="N132" t="str">
            <v>.</v>
          </cell>
          <cell r="O132">
            <v>76</v>
          </cell>
        </row>
        <row r="133">
          <cell r="A133" t="str">
            <v>E07000098</v>
          </cell>
          <cell r="B133" t="str">
            <v>Hertsmere</v>
          </cell>
          <cell r="C133" t="str">
            <v>.</v>
          </cell>
          <cell r="D133">
            <v>0</v>
          </cell>
          <cell r="E133">
            <v>0</v>
          </cell>
          <cell r="F133" t="str">
            <v>.</v>
          </cell>
          <cell r="G133">
            <v>0</v>
          </cell>
          <cell r="H133">
            <v>0</v>
          </cell>
          <cell r="I133" t="str">
            <v>.</v>
          </cell>
          <cell r="J133">
            <v>15</v>
          </cell>
          <cell r="K133">
            <v>39</v>
          </cell>
          <cell r="L133">
            <v>7</v>
          </cell>
          <cell r="M133">
            <v>0</v>
          </cell>
          <cell r="N133">
            <v>0</v>
          </cell>
          <cell r="O133">
            <v>61</v>
          </cell>
        </row>
        <row r="134">
          <cell r="A134" t="str">
            <v>E07000037</v>
          </cell>
          <cell r="B134" t="str">
            <v>High Peak</v>
          </cell>
          <cell r="C134">
            <v>5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 t="str">
            <v>.</v>
          </cell>
          <cell r="J134">
            <v>0</v>
          </cell>
          <cell r="K134">
            <v>9</v>
          </cell>
          <cell r="L134" t="str">
            <v>.</v>
          </cell>
          <cell r="M134">
            <v>0</v>
          </cell>
          <cell r="N134">
            <v>0</v>
          </cell>
          <cell r="O134">
            <v>14</v>
          </cell>
        </row>
        <row r="135">
          <cell r="A135" t="str">
            <v>E09000017</v>
          </cell>
          <cell r="B135" t="str">
            <v>Hillingdon</v>
          </cell>
          <cell r="C135" t="str">
            <v>.</v>
          </cell>
          <cell r="D135">
            <v>0</v>
          </cell>
          <cell r="E135">
            <v>0</v>
          </cell>
          <cell r="F135">
            <v>12</v>
          </cell>
          <cell r="G135">
            <v>0</v>
          </cell>
          <cell r="H135">
            <v>0</v>
          </cell>
          <cell r="I135" t="str">
            <v>.</v>
          </cell>
          <cell r="J135" t="str">
            <v>.</v>
          </cell>
          <cell r="K135">
            <v>99</v>
          </cell>
          <cell r="L135">
            <v>17</v>
          </cell>
          <cell r="M135">
            <v>0</v>
          </cell>
          <cell r="N135">
            <v>0</v>
          </cell>
          <cell r="O135">
            <v>128</v>
          </cell>
        </row>
        <row r="136">
          <cell r="A136" t="str">
            <v>E07000132</v>
          </cell>
          <cell r="B136" t="str">
            <v>Hinckley and Bosworth</v>
          </cell>
          <cell r="C136">
            <v>7</v>
          </cell>
          <cell r="D136">
            <v>0</v>
          </cell>
          <cell r="E136">
            <v>0</v>
          </cell>
          <cell r="F136">
            <v>6</v>
          </cell>
          <cell r="G136">
            <v>0</v>
          </cell>
          <cell r="H136">
            <v>0</v>
          </cell>
          <cell r="I136">
            <v>16</v>
          </cell>
          <cell r="J136">
            <v>0</v>
          </cell>
          <cell r="K136">
            <v>35</v>
          </cell>
          <cell r="L136">
            <v>11</v>
          </cell>
          <cell r="M136">
            <v>0</v>
          </cell>
          <cell r="N136">
            <v>0</v>
          </cell>
          <cell r="O136">
            <v>75</v>
          </cell>
        </row>
        <row r="137">
          <cell r="A137" t="str">
            <v>E07000227</v>
          </cell>
          <cell r="B137" t="str">
            <v>Horsham</v>
          </cell>
          <cell r="C137">
            <v>5</v>
          </cell>
          <cell r="D137">
            <v>0</v>
          </cell>
          <cell r="E137">
            <v>0</v>
          </cell>
          <cell r="F137">
            <v>8</v>
          </cell>
          <cell r="G137">
            <v>0</v>
          </cell>
          <cell r="H137">
            <v>0</v>
          </cell>
          <cell r="I137">
            <v>12</v>
          </cell>
          <cell r="J137">
            <v>0</v>
          </cell>
          <cell r="K137">
            <v>28</v>
          </cell>
          <cell r="L137">
            <v>8</v>
          </cell>
          <cell r="M137">
            <v>0</v>
          </cell>
          <cell r="N137">
            <v>0</v>
          </cell>
          <cell r="O137">
            <v>61</v>
          </cell>
        </row>
        <row r="138">
          <cell r="A138" t="str">
            <v>E09000018</v>
          </cell>
          <cell r="B138" t="str">
            <v>Hounslow</v>
          </cell>
          <cell r="C138" t="str">
            <v>.</v>
          </cell>
          <cell r="D138">
            <v>0</v>
          </cell>
          <cell r="E138" t="str">
            <v>.</v>
          </cell>
          <cell r="F138">
            <v>27</v>
          </cell>
          <cell r="G138" t="str">
            <v>.</v>
          </cell>
          <cell r="H138" t="str">
            <v>.</v>
          </cell>
          <cell r="I138">
            <v>22</v>
          </cell>
          <cell r="J138" t="str">
            <v>.</v>
          </cell>
          <cell r="K138">
            <v>130</v>
          </cell>
          <cell r="L138">
            <v>34</v>
          </cell>
          <cell r="M138">
            <v>0</v>
          </cell>
          <cell r="N138">
            <v>0</v>
          </cell>
          <cell r="O138">
            <v>213</v>
          </cell>
        </row>
        <row r="139">
          <cell r="A139" t="str">
            <v>E07000011</v>
          </cell>
          <cell r="B139" t="str">
            <v>Huntingdonshire</v>
          </cell>
          <cell r="C139" t="str">
            <v>.</v>
          </cell>
          <cell r="D139" t="str">
            <v>.</v>
          </cell>
          <cell r="E139" t="str">
            <v>.</v>
          </cell>
          <cell r="F139" t="str">
            <v>.</v>
          </cell>
          <cell r="G139" t="str">
            <v>.</v>
          </cell>
          <cell r="H139">
            <v>0</v>
          </cell>
          <cell r="I139">
            <v>14</v>
          </cell>
          <cell r="J139" t="str">
            <v>.</v>
          </cell>
          <cell r="K139">
            <v>51</v>
          </cell>
          <cell r="L139">
            <v>16</v>
          </cell>
          <cell r="M139" t="str">
            <v>.</v>
          </cell>
          <cell r="N139">
            <v>0</v>
          </cell>
          <cell r="O139">
            <v>81</v>
          </cell>
        </row>
        <row r="140">
          <cell r="A140" t="str">
            <v>E07000120</v>
          </cell>
          <cell r="B140" t="str">
            <v>Hyndburn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E07000202</v>
          </cell>
          <cell r="B141" t="str">
            <v>Ipswich</v>
          </cell>
          <cell r="C141" t="str">
            <v>.</v>
          </cell>
          <cell r="D141">
            <v>0</v>
          </cell>
          <cell r="E141" t="str">
            <v>.</v>
          </cell>
          <cell r="F141">
            <v>18</v>
          </cell>
          <cell r="G141">
            <v>0</v>
          </cell>
          <cell r="H141" t="str">
            <v>.</v>
          </cell>
          <cell r="I141">
            <v>9</v>
          </cell>
          <cell r="J141" t="str">
            <v>.</v>
          </cell>
          <cell r="K141">
            <v>26</v>
          </cell>
          <cell r="L141">
            <v>19</v>
          </cell>
          <cell r="M141">
            <v>0</v>
          </cell>
          <cell r="N141" t="str">
            <v>.</v>
          </cell>
          <cell r="O141">
            <v>72</v>
          </cell>
        </row>
        <row r="142">
          <cell r="A142" t="str">
            <v>E06000046</v>
          </cell>
          <cell r="B142" t="str">
            <v>Isle of Wight</v>
          </cell>
          <cell r="C142">
            <v>12</v>
          </cell>
          <cell r="D142">
            <v>0</v>
          </cell>
          <cell r="E142">
            <v>0</v>
          </cell>
          <cell r="F142" t="str">
            <v>.</v>
          </cell>
          <cell r="G142">
            <v>0</v>
          </cell>
          <cell r="H142">
            <v>0</v>
          </cell>
          <cell r="I142" t="str">
            <v>.</v>
          </cell>
          <cell r="J142">
            <v>0</v>
          </cell>
          <cell r="K142">
            <v>25</v>
          </cell>
          <cell r="L142" t="str">
            <v>.</v>
          </cell>
          <cell r="M142">
            <v>0</v>
          </cell>
          <cell r="N142" t="str">
            <v>.</v>
          </cell>
          <cell r="O142">
            <v>37</v>
          </cell>
        </row>
        <row r="143">
          <cell r="A143" t="str">
            <v>E07000025</v>
          </cell>
          <cell r="B143" t="str">
            <v>Isles of Scilly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 t="str">
            <v>.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E09000019</v>
          </cell>
          <cell r="B144" t="str">
            <v>Islington</v>
          </cell>
          <cell r="C144">
            <v>16</v>
          </cell>
          <cell r="D144">
            <v>0</v>
          </cell>
          <cell r="E144" t="str">
            <v>.</v>
          </cell>
          <cell r="F144">
            <v>9</v>
          </cell>
          <cell r="G144">
            <v>0</v>
          </cell>
          <cell r="H144">
            <v>0</v>
          </cell>
          <cell r="I144">
            <v>22</v>
          </cell>
          <cell r="J144">
            <v>22</v>
          </cell>
          <cell r="K144">
            <v>99</v>
          </cell>
          <cell r="L144">
            <v>18</v>
          </cell>
          <cell r="M144">
            <v>0</v>
          </cell>
          <cell r="N144">
            <v>0</v>
          </cell>
          <cell r="O144">
            <v>186</v>
          </cell>
        </row>
        <row r="145">
          <cell r="A145" t="str">
            <v>E09000020</v>
          </cell>
          <cell r="B145" t="str">
            <v>Kensington and Chelsea</v>
          </cell>
          <cell r="C145" t="str">
            <v>.</v>
          </cell>
          <cell r="D145">
            <v>0</v>
          </cell>
          <cell r="E145" t="str">
            <v>.</v>
          </cell>
          <cell r="F145">
            <v>17</v>
          </cell>
          <cell r="G145">
            <v>0</v>
          </cell>
          <cell r="H145">
            <v>5</v>
          </cell>
          <cell r="I145" t="str">
            <v>.</v>
          </cell>
          <cell r="J145" t="str">
            <v>.</v>
          </cell>
          <cell r="K145">
            <v>145</v>
          </cell>
          <cell r="L145">
            <v>17</v>
          </cell>
          <cell r="M145">
            <v>0</v>
          </cell>
          <cell r="N145" t="str">
            <v>.</v>
          </cell>
          <cell r="O145">
            <v>184</v>
          </cell>
        </row>
        <row r="146">
          <cell r="A146" t="str">
            <v>E07000153</v>
          </cell>
          <cell r="B146" t="str">
            <v>Kettering</v>
          </cell>
          <cell r="C146" t="str">
            <v>.</v>
          </cell>
          <cell r="D146" t="str">
            <v>.</v>
          </cell>
          <cell r="E146">
            <v>0</v>
          </cell>
          <cell r="F146" t="str">
            <v>.</v>
          </cell>
          <cell r="G146">
            <v>0</v>
          </cell>
          <cell r="H146">
            <v>0</v>
          </cell>
          <cell r="I146">
            <v>5</v>
          </cell>
          <cell r="J146">
            <v>0</v>
          </cell>
          <cell r="K146">
            <v>17</v>
          </cell>
          <cell r="L146" t="str">
            <v>.</v>
          </cell>
          <cell r="M146">
            <v>0</v>
          </cell>
          <cell r="N146" t="str">
            <v>.</v>
          </cell>
          <cell r="O146">
            <v>22</v>
          </cell>
        </row>
        <row r="147">
          <cell r="A147" t="str">
            <v>E07000146</v>
          </cell>
          <cell r="B147" t="str">
            <v>Kings Lynn and West Norfolk</v>
          </cell>
          <cell r="C147">
            <v>9</v>
          </cell>
          <cell r="D147">
            <v>0</v>
          </cell>
          <cell r="E147">
            <v>0</v>
          </cell>
          <cell r="F147" t="str">
            <v>.</v>
          </cell>
          <cell r="G147">
            <v>0</v>
          </cell>
          <cell r="H147" t="str">
            <v>.</v>
          </cell>
          <cell r="I147">
            <v>9</v>
          </cell>
          <cell r="J147">
            <v>8</v>
          </cell>
          <cell r="K147">
            <v>27</v>
          </cell>
          <cell r="L147">
            <v>12</v>
          </cell>
          <cell r="M147" t="str">
            <v>.</v>
          </cell>
          <cell r="N147" t="str">
            <v>.</v>
          </cell>
          <cell r="O147">
            <v>65</v>
          </cell>
        </row>
        <row r="148">
          <cell r="A148" t="str">
            <v>E06000010</v>
          </cell>
          <cell r="B148" t="str">
            <v>Kingston upon Hull</v>
          </cell>
          <cell r="C148">
            <v>48</v>
          </cell>
          <cell r="D148">
            <v>0</v>
          </cell>
          <cell r="E148">
            <v>0</v>
          </cell>
          <cell r="F148" t="str">
            <v>.</v>
          </cell>
          <cell r="G148">
            <v>0</v>
          </cell>
          <cell r="H148">
            <v>0</v>
          </cell>
          <cell r="I148">
            <v>25</v>
          </cell>
          <cell r="J148">
            <v>0</v>
          </cell>
          <cell r="K148">
            <v>65</v>
          </cell>
          <cell r="L148">
            <v>29</v>
          </cell>
          <cell r="M148">
            <v>0</v>
          </cell>
          <cell r="N148">
            <v>0</v>
          </cell>
          <cell r="O148">
            <v>167</v>
          </cell>
        </row>
        <row r="149">
          <cell r="A149" t="str">
            <v>E09000021</v>
          </cell>
          <cell r="B149" t="str">
            <v>Kingston upon Thames</v>
          </cell>
          <cell r="C149">
            <v>23</v>
          </cell>
          <cell r="D149" t="str">
            <v>.</v>
          </cell>
          <cell r="E149">
            <v>0</v>
          </cell>
          <cell r="F149" t="str">
            <v>.</v>
          </cell>
          <cell r="G149">
            <v>0</v>
          </cell>
          <cell r="H149">
            <v>0</v>
          </cell>
          <cell r="I149" t="str">
            <v>.</v>
          </cell>
          <cell r="J149">
            <v>0</v>
          </cell>
          <cell r="K149">
            <v>70</v>
          </cell>
          <cell r="L149">
            <v>15</v>
          </cell>
          <cell r="M149">
            <v>0</v>
          </cell>
          <cell r="N149" t="str">
            <v>.</v>
          </cell>
          <cell r="O149">
            <v>108</v>
          </cell>
        </row>
        <row r="150">
          <cell r="A150" t="str">
            <v>E08000034</v>
          </cell>
          <cell r="B150" t="str">
            <v>Kirklees</v>
          </cell>
          <cell r="C150">
            <v>28</v>
          </cell>
          <cell r="D150">
            <v>0</v>
          </cell>
          <cell r="E150">
            <v>8</v>
          </cell>
          <cell r="F150" t="str">
            <v>.</v>
          </cell>
          <cell r="G150">
            <v>6</v>
          </cell>
          <cell r="H150" t="str">
            <v>.</v>
          </cell>
          <cell r="I150" t="str">
            <v>.</v>
          </cell>
          <cell r="J150" t="str">
            <v>.</v>
          </cell>
          <cell r="K150">
            <v>57</v>
          </cell>
          <cell r="L150">
            <v>24</v>
          </cell>
          <cell r="M150">
            <v>10</v>
          </cell>
          <cell r="N150" t="str">
            <v>.</v>
          </cell>
          <cell r="O150">
            <v>133</v>
          </cell>
        </row>
        <row r="151">
          <cell r="A151" t="str">
            <v>E08000011</v>
          </cell>
          <cell r="B151" t="str">
            <v>Knowsley</v>
          </cell>
          <cell r="C151" t="str">
            <v>.</v>
          </cell>
          <cell r="D151">
            <v>0</v>
          </cell>
          <cell r="E151">
            <v>0</v>
          </cell>
          <cell r="F151" t="str">
            <v>.</v>
          </cell>
          <cell r="G151" t="str">
            <v>.</v>
          </cell>
          <cell r="H151">
            <v>0</v>
          </cell>
          <cell r="I151" t="str">
            <v>.</v>
          </cell>
          <cell r="J151">
            <v>0</v>
          </cell>
          <cell r="K151">
            <v>15</v>
          </cell>
          <cell r="L151" t="str">
            <v>.</v>
          </cell>
          <cell r="M151">
            <v>0</v>
          </cell>
          <cell r="N151">
            <v>0</v>
          </cell>
          <cell r="O151">
            <v>15</v>
          </cell>
        </row>
        <row r="152">
          <cell r="A152" t="str">
            <v>E09000022</v>
          </cell>
          <cell r="B152" t="str">
            <v>Lambeth</v>
          </cell>
          <cell r="C152" t="str">
            <v>.</v>
          </cell>
          <cell r="D152">
            <v>0</v>
          </cell>
          <cell r="E152" t="str">
            <v>.</v>
          </cell>
          <cell r="F152">
            <v>42</v>
          </cell>
          <cell r="G152">
            <v>0</v>
          </cell>
          <cell r="H152">
            <v>0</v>
          </cell>
          <cell r="I152">
            <v>31</v>
          </cell>
          <cell r="J152" t="str">
            <v>.</v>
          </cell>
          <cell r="K152">
            <v>206</v>
          </cell>
          <cell r="L152">
            <v>45</v>
          </cell>
          <cell r="M152" t="str">
            <v>.</v>
          </cell>
          <cell r="N152">
            <v>0</v>
          </cell>
          <cell r="O152">
            <v>324</v>
          </cell>
        </row>
        <row r="153">
          <cell r="A153" t="str">
            <v>E07000121</v>
          </cell>
          <cell r="B153" t="str">
            <v>Lancaster</v>
          </cell>
          <cell r="C153" t="str">
            <v>.</v>
          </cell>
          <cell r="D153">
            <v>0</v>
          </cell>
          <cell r="E153" t="str">
            <v>.</v>
          </cell>
          <cell r="F153">
            <v>5</v>
          </cell>
          <cell r="G153">
            <v>0</v>
          </cell>
          <cell r="H153" t="str">
            <v>.</v>
          </cell>
          <cell r="I153">
            <v>7</v>
          </cell>
          <cell r="J153">
            <v>0</v>
          </cell>
          <cell r="K153">
            <v>20</v>
          </cell>
          <cell r="L153" t="str">
            <v>.</v>
          </cell>
          <cell r="M153" t="str">
            <v>.</v>
          </cell>
          <cell r="N153" t="str">
            <v>.</v>
          </cell>
          <cell r="O153">
            <v>32</v>
          </cell>
        </row>
        <row r="154">
          <cell r="A154" t="str">
            <v>E08000035</v>
          </cell>
          <cell r="B154" t="str">
            <v>Leeds</v>
          </cell>
          <cell r="C154">
            <v>57</v>
          </cell>
          <cell r="D154">
            <v>31</v>
          </cell>
          <cell r="E154">
            <v>0</v>
          </cell>
          <cell r="F154">
            <v>21</v>
          </cell>
          <cell r="G154">
            <v>10</v>
          </cell>
          <cell r="H154" t="str">
            <v>.</v>
          </cell>
          <cell r="I154">
            <v>22</v>
          </cell>
          <cell r="J154">
            <v>9</v>
          </cell>
          <cell r="K154">
            <v>61</v>
          </cell>
          <cell r="L154">
            <v>32</v>
          </cell>
          <cell r="M154">
            <v>19</v>
          </cell>
          <cell r="N154" t="str">
            <v>.</v>
          </cell>
          <cell r="O154">
            <v>262</v>
          </cell>
        </row>
        <row r="155">
          <cell r="A155" t="str">
            <v>E06000016</v>
          </cell>
          <cell r="B155" t="str">
            <v>Leicester</v>
          </cell>
          <cell r="C155" t="str">
            <v>.</v>
          </cell>
          <cell r="D155">
            <v>0</v>
          </cell>
          <cell r="E155">
            <v>0</v>
          </cell>
          <cell r="F155">
            <v>5</v>
          </cell>
          <cell r="G155">
            <v>0</v>
          </cell>
          <cell r="H155">
            <v>0</v>
          </cell>
          <cell r="I155" t="str">
            <v>.</v>
          </cell>
          <cell r="J155">
            <v>0</v>
          </cell>
          <cell r="K155">
            <v>22</v>
          </cell>
          <cell r="L155" t="str">
            <v>.</v>
          </cell>
          <cell r="M155">
            <v>0</v>
          </cell>
          <cell r="N155">
            <v>0</v>
          </cell>
          <cell r="O155">
            <v>27</v>
          </cell>
        </row>
        <row r="156">
          <cell r="A156" t="str">
            <v>E07000063</v>
          </cell>
          <cell r="B156" t="str">
            <v>Lewes</v>
          </cell>
          <cell r="C156">
            <v>7</v>
          </cell>
          <cell r="D156">
            <v>0</v>
          </cell>
          <cell r="E156">
            <v>0</v>
          </cell>
          <cell r="F156" t="str">
            <v>.</v>
          </cell>
          <cell r="G156">
            <v>0</v>
          </cell>
          <cell r="H156">
            <v>0</v>
          </cell>
          <cell r="I156" t="str">
            <v>.</v>
          </cell>
          <cell r="J156">
            <v>0</v>
          </cell>
          <cell r="K156">
            <v>14</v>
          </cell>
          <cell r="L156" t="str">
            <v>.</v>
          </cell>
          <cell r="M156">
            <v>0</v>
          </cell>
          <cell r="N156">
            <v>0</v>
          </cell>
          <cell r="O156">
            <v>21</v>
          </cell>
        </row>
        <row r="157">
          <cell r="A157" t="str">
            <v>E09000023</v>
          </cell>
          <cell r="B157" t="str">
            <v>Lewisham</v>
          </cell>
          <cell r="C157" t="str">
            <v>.</v>
          </cell>
          <cell r="D157">
            <v>0</v>
          </cell>
          <cell r="E157">
            <v>0</v>
          </cell>
          <cell r="F157">
            <v>36</v>
          </cell>
          <cell r="G157">
            <v>0</v>
          </cell>
          <cell r="H157">
            <v>0</v>
          </cell>
          <cell r="I157" t="str">
            <v>.</v>
          </cell>
          <cell r="J157">
            <v>7</v>
          </cell>
          <cell r="K157">
            <v>177</v>
          </cell>
          <cell r="L157">
            <v>29</v>
          </cell>
          <cell r="M157">
            <v>0</v>
          </cell>
          <cell r="N157">
            <v>0</v>
          </cell>
          <cell r="O157">
            <v>249</v>
          </cell>
        </row>
        <row r="158">
          <cell r="A158" t="str">
            <v>E07000194</v>
          </cell>
          <cell r="B158" t="str">
            <v>Lichfield</v>
          </cell>
          <cell r="C158" t="str">
            <v>.</v>
          </cell>
          <cell r="D158">
            <v>0</v>
          </cell>
          <cell r="E158">
            <v>0</v>
          </cell>
          <cell r="F158" t="str">
            <v>.</v>
          </cell>
          <cell r="G158">
            <v>0</v>
          </cell>
          <cell r="H158">
            <v>0</v>
          </cell>
          <cell r="I158" t="str">
            <v>.</v>
          </cell>
          <cell r="J158">
            <v>0</v>
          </cell>
          <cell r="K158">
            <v>11</v>
          </cell>
          <cell r="L158" t="str">
            <v>.</v>
          </cell>
          <cell r="M158">
            <v>0</v>
          </cell>
          <cell r="N158">
            <v>0</v>
          </cell>
          <cell r="O158">
            <v>11</v>
          </cell>
        </row>
        <row r="159">
          <cell r="A159" t="str">
            <v>E07000138</v>
          </cell>
          <cell r="B159" t="str">
            <v>Lincoln</v>
          </cell>
          <cell r="C159">
            <v>20</v>
          </cell>
          <cell r="D159">
            <v>0</v>
          </cell>
          <cell r="E159" t="str">
            <v>.</v>
          </cell>
          <cell r="F159" t="str">
            <v>.</v>
          </cell>
          <cell r="G159">
            <v>0</v>
          </cell>
          <cell r="H159">
            <v>0</v>
          </cell>
          <cell r="I159">
            <v>20</v>
          </cell>
          <cell r="J159">
            <v>0</v>
          </cell>
          <cell r="K159">
            <v>68</v>
          </cell>
          <cell r="L159">
            <v>11</v>
          </cell>
          <cell r="M159">
            <v>0</v>
          </cell>
          <cell r="N159">
            <v>0</v>
          </cell>
          <cell r="O159">
            <v>119</v>
          </cell>
        </row>
        <row r="160">
          <cell r="A160" t="str">
            <v>E08000012</v>
          </cell>
          <cell r="B160" t="str">
            <v>Liverpool</v>
          </cell>
          <cell r="C160" t="str">
            <v>.</v>
          </cell>
          <cell r="D160">
            <v>0</v>
          </cell>
          <cell r="E160" t="str">
            <v>.</v>
          </cell>
          <cell r="F160">
            <v>14</v>
          </cell>
          <cell r="G160" t="str">
            <v>.</v>
          </cell>
          <cell r="H160" t="str">
            <v>.</v>
          </cell>
          <cell r="I160" t="str">
            <v>.</v>
          </cell>
          <cell r="J160" t="str">
            <v>.</v>
          </cell>
          <cell r="K160">
            <v>40</v>
          </cell>
          <cell r="L160">
            <v>8</v>
          </cell>
          <cell r="M160" t="str">
            <v>.</v>
          </cell>
          <cell r="N160">
            <v>0</v>
          </cell>
          <cell r="O160">
            <v>62</v>
          </cell>
        </row>
        <row r="161">
          <cell r="A161" t="str">
            <v>E06000032</v>
          </cell>
          <cell r="B161" t="str">
            <v>Luton</v>
          </cell>
          <cell r="C161">
            <v>21</v>
          </cell>
          <cell r="D161" t="str">
            <v>.</v>
          </cell>
          <cell r="E161">
            <v>0</v>
          </cell>
          <cell r="F161" t="str">
            <v>.</v>
          </cell>
          <cell r="G161">
            <v>0</v>
          </cell>
          <cell r="H161" t="str">
            <v>.</v>
          </cell>
          <cell r="I161">
            <v>29</v>
          </cell>
          <cell r="J161" t="str">
            <v>.</v>
          </cell>
          <cell r="K161">
            <v>128</v>
          </cell>
          <cell r="L161">
            <v>39</v>
          </cell>
          <cell r="M161" t="str">
            <v>.</v>
          </cell>
          <cell r="N161" t="str">
            <v>.</v>
          </cell>
          <cell r="O161">
            <v>217</v>
          </cell>
        </row>
        <row r="162">
          <cell r="A162" t="str">
            <v>E07000110</v>
          </cell>
          <cell r="B162" t="str">
            <v>Maidstone</v>
          </cell>
          <cell r="C162">
            <v>16</v>
          </cell>
          <cell r="D162">
            <v>0</v>
          </cell>
          <cell r="E162">
            <v>0</v>
          </cell>
          <cell r="F162" t="str">
            <v>.</v>
          </cell>
          <cell r="G162" t="str">
            <v>.</v>
          </cell>
          <cell r="H162" t="str">
            <v>.</v>
          </cell>
          <cell r="I162">
            <v>20</v>
          </cell>
          <cell r="J162">
            <v>0</v>
          </cell>
          <cell r="K162">
            <v>47</v>
          </cell>
          <cell r="L162" t="str">
            <v>.</v>
          </cell>
          <cell r="M162">
            <v>0</v>
          </cell>
          <cell r="N162">
            <v>0</v>
          </cell>
          <cell r="O162">
            <v>83</v>
          </cell>
        </row>
        <row r="163">
          <cell r="A163" t="str">
            <v>E07000074</v>
          </cell>
          <cell r="B163" t="str">
            <v>Maldon</v>
          </cell>
          <cell r="C163">
            <v>0</v>
          </cell>
          <cell r="D163">
            <v>0</v>
          </cell>
          <cell r="E163">
            <v>0</v>
          </cell>
          <cell r="F163" t="str">
            <v>.</v>
          </cell>
          <cell r="G163">
            <v>0</v>
          </cell>
          <cell r="H163">
            <v>0</v>
          </cell>
          <cell r="I163" t="str">
            <v>.</v>
          </cell>
          <cell r="J163">
            <v>0</v>
          </cell>
          <cell r="K163">
            <v>7</v>
          </cell>
          <cell r="L163">
            <v>0</v>
          </cell>
          <cell r="M163">
            <v>0</v>
          </cell>
          <cell r="N163">
            <v>0</v>
          </cell>
          <cell r="O163">
            <v>7</v>
          </cell>
        </row>
        <row r="164">
          <cell r="A164" t="str">
            <v>E07000235</v>
          </cell>
          <cell r="B164" t="str">
            <v>Malvern Hills</v>
          </cell>
          <cell r="C164" t="str">
            <v>.</v>
          </cell>
          <cell r="D164">
            <v>0</v>
          </cell>
          <cell r="E164">
            <v>0</v>
          </cell>
          <cell r="F164">
            <v>6</v>
          </cell>
          <cell r="G164">
            <v>0</v>
          </cell>
          <cell r="H164" t="str">
            <v>.</v>
          </cell>
          <cell r="I164" t="str">
            <v>.</v>
          </cell>
          <cell r="J164" t="str">
            <v>.</v>
          </cell>
          <cell r="K164">
            <v>14</v>
          </cell>
          <cell r="L164" t="str">
            <v>.</v>
          </cell>
          <cell r="M164">
            <v>0</v>
          </cell>
          <cell r="N164">
            <v>0</v>
          </cell>
          <cell r="O164">
            <v>20</v>
          </cell>
        </row>
        <row r="165">
          <cell r="A165" t="str">
            <v>E08000003</v>
          </cell>
          <cell r="B165" t="str">
            <v>Manchester</v>
          </cell>
          <cell r="C165">
            <v>43</v>
          </cell>
          <cell r="D165">
            <v>0</v>
          </cell>
          <cell r="E165">
            <v>6</v>
          </cell>
          <cell r="F165" t="str">
            <v>.</v>
          </cell>
          <cell r="G165" t="str">
            <v>.</v>
          </cell>
          <cell r="H165" t="str">
            <v>.</v>
          </cell>
          <cell r="I165" t="str">
            <v>.</v>
          </cell>
          <cell r="J165" t="str">
            <v>.</v>
          </cell>
          <cell r="K165">
            <v>122</v>
          </cell>
          <cell r="L165">
            <v>48</v>
          </cell>
          <cell r="M165">
            <v>0</v>
          </cell>
          <cell r="N165" t="str">
            <v>.</v>
          </cell>
          <cell r="O165">
            <v>219</v>
          </cell>
        </row>
        <row r="166">
          <cell r="A166" t="str">
            <v>E07000174</v>
          </cell>
          <cell r="B166" t="str">
            <v>Mansfield</v>
          </cell>
          <cell r="C166" t="str">
            <v>.</v>
          </cell>
          <cell r="D166">
            <v>0</v>
          </cell>
          <cell r="E166">
            <v>0</v>
          </cell>
          <cell r="F166" t="str">
            <v>.</v>
          </cell>
          <cell r="G166">
            <v>0</v>
          </cell>
          <cell r="H166">
            <v>0</v>
          </cell>
          <cell r="I166">
            <v>10</v>
          </cell>
          <cell r="J166">
            <v>0</v>
          </cell>
          <cell r="K166">
            <v>35</v>
          </cell>
          <cell r="L166">
            <v>12</v>
          </cell>
          <cell r="M166">
            <v>0</v>
          </cell>
          <cell r="N166">
            <v>0</v>
          </cell>
          <cell r="O166">
            <v>57</v>
          </cell>
        </row>
        <row r="167">
          <cell r="A167" t="str">
            <v>E06000035</v>
          </cell>
          <cell r="B167" t="str">
            <v>Medway Towns</v>
          </cell>
          <cell r="C167">
            <v>38</v>
          </cell>
          <cell r="D167">
            <v>0</v>
          </cell>
          <cell r="E167">
            <v>6</v>
          </cell>
          <cell r="F167">
            <v>58</v>
          </cell>
          <cell r="G167">
            <v>0</v>
          </cell>
          <cell r="H167">
            <v>7</v>
          </cell>
          <cell r="I167" t="str">
            <v>.</v>
          </cell>
          <cell r="J167">
            <v>0</v>
          </cell>
          <cell r="K167">
            <v>83</v>
          </cell>
          <cell r="L167">
            <v>50</v>
          </cell>
          <cell r="M167">
            <v>0</v>
          </cell>
          <cell r="N167" t="str">
            <v>.</v>
          </cell>
          <cell r="O167">
            <v>242</v>
          </cell>
        </row>
        <row r="168">
          <cell r="A168" t="str">
            <v>E07000133</v>
          </cell>
          <cell r="B168" t="str">
            <v>Melton</v>
          </cell>
          <cell r="C168" t="str">
            <v>.</v>
          </cell>
          <cell r="D168">
            <v>0</v>
          </cell>
          <cell r="E168" t="str">
            <v>.</v>
          </cell>
          <cell r="F168" t="str">
            <v>.</v>
          </cell>
          <cell r="G168" t="str">
            <v>.</v>
          </cell>
          <cell r="H168">
            <v>0</v>
          </cell>
          <cell r="I168">
            <v>5</v>
          </cell>
          <cell r="J168">
            <v>0</v>
          </cell>
          <cell r="K168">
            <v>18</v>
          </cell>
          <cell r="L168" t="str">
            <v>.</v>
          </cell>
          <cell r="M168">
            <v>0</v>
          </cell>
          <cell r="N168">
            <v>0</v>
          </cell>
          <cell r="O168">
            <v>23</v>
          </cell>
        </row>
        <row r="169">
          <cell r="A169" t="str">
            <v>E07000187</v>
          </cell>
          <cell r="B169" t="str">
            <v>Mendip</v>
          </cell>
          <cell r="C169">
            <v>5</v>
          </cell>
          <cell r="D169">
            <v>0</v>
          </cell>
          <cell r="E169">
            <v>0</v>
          </cell>
          <cell r="F169">
            <v>9</v>
          </cell>
          <cell r="G169" t="str">
            <v>.</v>
          </cell>
          <cell r="H169">
            <v>0</v>
          </cell>
          <cell r="I169">
            <v>8</v>
          </cell>
          <cell r="J169" t="str">
            <v>.</v>
          </cell>
          <cell r="K169">
            <v>14</v>
          </cell>
          <cell r="L169">
            <v>6</v>
          </cell>
          <cell r="M169" t="str">
            <v>.</v>
          </cell>
          <cell r="N169">
            <v>0</v>
          </cell>
          <cell r="O169">
            <v>42</v>
          </cell>
        </row>
        <row r="170">
          <cell r="A170" t="str">
            <v>E09000024</v>
          </cell>
          <cell r="B170" t="str">
            <v>Merton</v>
          </cell>
          <cell r="C170">
            <v>6</v>
          </cell>
          <cell r="D170">
            <v>0</v>
          </cell>
          <cell r="E170">
            <v>0</v>
          </cell>
          <cell r="F170" t="str">
            <v>.</v>
          </cell>
          <cell r="G170">
            <v>0</v>
          </cell>
          <cell r="H170">
            <v>0</v>
          </cell>
          <cell r="I170" t="str">
            <v>.</v>
          </cell>
          <cell r="J170">
            <v>9</v>
          </cell>
          <cell r="K170">
            <v>28</v>
          </cell>
          <cell r="L170">
            <v>5</v>
          </cell>
          <cell r="M170" t="str">
            <v>.</v>
          </cell>
          <cell r="N170">
            <v>0</v>
          </cell>
          <cell r="O170">
            <v>48</v>
          </cell>
        </row>
        <row r="171">
          <cell r="A171" t="str">
            <v>E07000042</v>
          </cell>
          <cell r="B171" t="str">
            <v>Mid Devon</v>
          </cell>
          <cell r="C171" t="str">
            <v>.</v>
          </cell>
          <cell r="D171">
            <v>0</v>
          </cell>
          <cell r="E171">
            <v>0</v>
          </cell>
          <cell r="F171" t="str">
            <v>.</v>
          </cell>
          <cell r="G171">
            <v>0</v>
          </cell>
          <cell r="H171">
            <v>0</v>
          </cell>
          <cell r="I171" t="str">
            <v>.</v>
          </cell>
          <cell r="J171">
            <v>0</v>
          </cell>
          <cell r="K171">
            <v>7</v>
          </cell>
          <cell r="L171">
            <v>0</v>
          </cell>
          <cell r="M171">
            <v>0</v>
          </cell>
          <cell r="N171">
            <v>0</v>
          </cell>
          <cell r="O171">
            <v>7</v>
          </cell>
        </row>
        <row r="172">
          <cell r="A172" t="str">
            <v>E07000203</v>
          </cell>
          <cell r="B172" t="str">
            <v>Mid Suffolk</v>
          </cell>
          <cell r="C172" t="str">
            <v>.</v>
          </cell>
          <cell r="D172">
            <v>0</v>
          </cell>
          <cell r="E172">
            <v>0</v>
          </cell>
          <cell r="F172" t="str">
            <v>.</v>
          </cell>
          <cell r="G172">
            <v>0</v>
          </cell>
          <cell r="H172" t="str">
            <v>.</v>
          </cell>
          <cell r="I172" t="str">
            <v>.</v>
          </cell>
          <cell r="J172">
            <v>0</v>
          </cell>
          <cell r="K172">
            <v>18</v>
          </cell>
          <cell r="L172">
            <v>5</v>
          </cell>
          <cell r="M172">
            <v>0</v>
          </cell>
          <cell r="N172" t="str">
            <v>.</v>
          </cell>
          <cell r="O172">
            <v>23</v>
          </cell>
        </row>
        <row r="173">
          <cell r="A173" t="str">
            <v>E07000228</v>
          </cell>
          <cell r="B173" t="str">
            <v>Mid Sussex</v>
          </cell>
          <cell r="C173" t="str">
            <v>.</v>
          </cell>
          <cell r="D173">
            <v>0</v>
          </cell>
          <cell r="E173">
            <v>0</v>
          </cell>
          <cell r="F173" t="str">
            <v>.</v>
          </cell>
          <cell r="G173">
            <v>0</v>
          </cell>
          <cell r="H173">
            <v>0</v>
          </cell>
          <cell r="I173" t="str">
            <v>.</v>
          </cell>
          <cell r="J173">
            <v>0</v>
          </cell>
          <cell r="K173">
            <v>8</v>
          </cell>
          <cell r="L173" t="str">
            <v>.</v>
          </cell>
          <cell r="M173">
            <v>0</v>
          </cell>
          <cell r="N173">
            <v>0</v>
          </cell>
          <cell r="O173">
            <v>8</v>
          </cell>
        </row>
        <row r="174">
          <cell r="A174" t="str">
            <v>E06000002</v>
          </cell>
          <cell r="B174" t="str">
            <v>Middlesbrough</v>
          </cell>
          <cell r="C174" t="str">
            <v>.</v>
          </cell>
          <cell r="D174">
            <v>0</v>
          </cell>
          <cell r="E174">
            <v>0</v>
          </cell>
          <cell r="F174" t="str">
            <v>.</v>
          </cell>
          <cell r="G174">
            <v>0</v>
          </cell>
          <cell r="H174">
            <v>0</v>
          </cell>
          <cell r="I174" t="str">
            <v>.</v>
          </cell>
          <cell r="J174">
            <v>0</v>
          </cell>
          <cell r="K174">
            <v>28</v>
          </cell>
          <cell r="L174" t="str">
            <v>.</v>
          </cell>
          <cell r="M174">
            <v>0</v>
          </cell>
          <cell r="N174">
            <v>0</v>
          </cell>
          <cell r="O174">
            <v>28</v>
          </cell>
        </row>
        <row r="175">
          <cell r="A175" t="str">
            <v>E06000042</v>
          </cell>
          <cell r="B175" t="str">
            <v>Milton Keynes</v>
          </cell>
          <cell r="C175" t="str">
            <v>.</v>
          </cell>
          <cell r="D175">
            <v>0</v>
          </cell>
          <cell r="E175" t="str">
            <v>.</v>
          </cell>
          <cell r="F175" t="str">
            <v>.</v>
          </cell>
          <cell r="G175">
            <v>0</v>
          </cell>
          <cell r="H175" t="str">
            <v>.</v>
          </cell>
          <cell r="I175" t="str">
            <v>.</v>
          </cell>
          <cell r="J175">
            <v>0</v>
          </cell>
          <cell r="K175">
            <v>112</v>
          </cell>
          <cell r="L175">
            <v>31</v>
          </cell>
          <cell r="M175">
            <v>0</v>
          </cell>
          <cell r="N175">
            <v>0</v>
          </cell>
          <cell r="O175">
            <v>143</v>
          </cell>
        </row>
        <row r="176">
          <cell r="A176" t="str">
            <v>E07000210</v>
          </cell>
          <cell r="B176" t="str">
            <v>Mole Valley</v>
          </cell>
          <cell r="C176" t="str">
            <v>.</v>
          </cell>
          <cell r="D176">
            <v>0</v>
          </cell>
          <cell r="E176">
            <v>0</v>
          </cell>
          <cell r="F176" t="str">
            <v>.</v>
          </cell>
          <cell r="G176">
            <v>0</v>
          </cell>
          <cell r="H176">
            <v>0</v>
          </cell>
          <cell r="I176" t="str">
            <v>.</v>
          </cell>
          <cell r="J176">
            <v>0</v>
          </cell>
          <cell r="K176">
            <v>7</v>
          </cell>
          <cell r="L176" t="str">
            <v>.</v>
          </cell>
          <cell r="M176">
            <v>0</v>
          </cell>
          <cell r="N176">
            <v>0</v>
          </cell>
          <cell r="O176">
            <v>7</v>
          </cell>
        </row>
        <row r="177">
          <cell r="A177" t="str">
            <v>E07000091</v>
          </cell>
          <cell r="B177" t="str">
            <v>New Forest</v>
          </cell>
          <cell r="C177" t="str">
            <v>.</v>
          </cell>
          <cell r="D177">
            <v>0</v>
          </cell>
          <cell r="E177">
            <v>0</v>
          </cell>
          <cell r="F177" t="str">
            <v>.</v>
          </cell>
          <cell r="G177">
            <v>0</v>
          </cell>
          <cell r="H177" t="str">
            <v>.</v>
          </cell>
          <cell r="I177" t="str">
            <v>.</v>
          </cell>
          <cell r="J177">
            <v>0</v>
          </cell>
          <cell r="K177">
            <v>28</v>
          </cell>
          <cell r="L177">
            <v>8</v>
          </cell>
          <cell r="M177" t="str">
            <v>.</v>
          </cell>
          <cell r="N177" t="str">
            <v>.</v>
          </cell>
          <cell r="O177">
            <v>36</v>
          </cell>
        </row>
        <row r="178">
          <cell r="A178" t="str">
            <v>E07000175</v>
          </cell>
          <cell r="B178" t="str">
            <v>Newark and Sherwood</v>
          </cell>
          <cell r="C178">
            <v>15</v>
          </cell>
          <cell r="D178">
            <v>0</v>
          </cell>
          <cell r="E178" t="str">
            <v>.</v>
          </cell>
          <cell r="F178">
            <v>11</v>
          </cell>
          <cell r="G178">
            <v>0</v>
          </cell>
          <cell r="H178">
            <v>0</v>
          </cell>
          <cell r="I178" t="str">
            <v>.</v>
          </cell>
          <cell r="J178">
            <v>0</v>
          </cell>
          <cell r="K178">
            <v>36</v>
          </cell>
          <cell r="L178">
            <v>17</v>
          </cell>
          <cell r="M178">
            <v>0</v>
          </cell>
          <cell r="N178">
            <v>0</v>
          </cell>
          <cell r="O178">
            <v>79</v>
          </cell>
        </row>
        <row r="179">
          <cell r="A179" t="str">
            <v>E08000021</v>
          </cell>
          <cell r="B179" t="str">
            <v>Newcastle upon Tyne</v>
          </cell>
          <cell r="C179">
            <v>11</v>
          </cell>
          <cell r="D179">
            <v>0</v>
          </cell>
          <cell r="E179">
            <v>0</v>
          </cell>
          <cell r="F179" t="str">
            <v>.</v>
          </cell>
          <cell r="G179">
            <v>0</v>
          </cell>
          <cell r="H179" t="str">
            <v>.</v>
          </cell>
          <cell r="I179">
            <v>9</v>
          </cell>
          <cell r="J179">
            <v>0</v>
          </cell>
          <cell r="K179">
            <v>43</v>
          </cell>
          <cell r="L179">
            <v>10</v>
          </cell>
          <cell r="M179">
            <v>0</v>
          </cell>
          <cell r="N179" t="str">
            <v>.</v>
          </cell>
          <cell r="O179">
            <v>73</v>
          </cell>
        </row>
        <row r="180">
          <cell r="A180" t="str">
            <v>E07000195</v>
          </cell>
          <cell r="B180" t="str">
            <v>Newcastle.under.Lyme</v>
          </cell>
          <cell r="C180" t="str">
            <v>.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 t="str">
            <v>.</v>
          </cell>
          <cell r="J180">
            <v>0</v>
          </cell>
          <cell r="K180" t="str">
            <v>.</v>
          </cell>
          <cell r="L180" t="str">
            <v>.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E09000025</v>
          </cell>
          <cell r="B181" t="str">
            <v>Newham</v>
          </cell>
          <cell r="C181">
            <v>37</v>
          </cell>
          <cell r="D181" t="str">
            <v>.</v>
          </cell>
          <cell r="E181" t="str">
            <v>.</v>
          </cell>
          <cell r="F181">
            <v>41</v>
          </cell>
          <cell r="G181" t="str">
            <v>.</v>
          </cell>
          <cell r="H181" t="str">
            <v>.</v>
          </cell>
          <cell r="I181">
            <v>30</v>
          </cell>
          <cell r="J181" t="str">
            <v>.</v>
          </cell>
          <cell r="K181">
            <v>151</v>
          </cell>
          <cell r="L181">
            <v>63</v>
          </cell>
          <cell r="M181">
            <v>0</v>
          </cell>
          <cell r="N181" t="str">
            <v>.</v>
          </cell>
          <cell r="O181">
            <v>322</v>
          </cell>
        </row>
        <row r="182">
          <cell r="A182" t="str">
            <v>E07000043</v>
          </cell>
          <cell r="B182" t="str">
            <v>North Devon</v>
          </cell>
          <cell r="C182">
            <v>5</v>
          </cell>
          <cell r="D182">
            <v>0</v>
          </cell>
          <cell r="E182" t="str">
            <v>.</v>
          </cell>
          <cell r="F182" t="str">
            <v>.</v>
          </cell>
          <cell r="G182">
            <v>0</v>
          </cell>
          <cell r="H182">
            <v>0</v>
          </cell>
          <cell r="I182">
            <v>5</v>
          </cell>
          <cell r="J182" t="str">
            <v>.</v>
          </cell>
          <cell r="K182">
            <v>8</v>
          </cell>
          <cell r="L182">
            <v>7</v>
          </cell>
          <cell r="M182">
            <v>0</v>
          </cell>
          <cell r="N182">
            <v>0</v>
          </cell>
          <cell r="O182">
            <v>25</v>
          </cell>
        </row>
        <row r="183">
          <cell r="A183" t="str">
            <v>E07000050</v>
          </cell>
          <cell r="B183" t="str">
            <v>North Dorset</v>
          </cell>
          <cell r="C183" t="str">
            <v>.</v>
          </cell>
          <cell r="D183">
            <v>0</v>
          </cell>
          <cell r="E183">
            <v>0</v>
          </cell>
          <cell r="F183" t="str">
            <v>.</v>
          </cell>
          <cell r="G183">
            <v>0</v>
          </cell>
          <cell r="H183">
            <v>0</v>
          </cell>
          <cell r="I183" t="str">
            <v>.</v>
          </cell>
          <cell r="J183">
            <v>0</v>
          </cell>
          <cell r="K183">
            <v>10</v>
          </cell>
          <cell r="L183" t="str">
            <v>.</v>
          </cell>
          <cell r="M183">
            <v>0</v>
          </cell>
          <cell r="N183">
            <v>0</v>
          </cell>
          <cell r="O183">
            <v>10</v>
          </cell>
        </row>
        <row r="184">
          <cell r="A184" t="str">
            <v>E07000038</v>
          </cell>
          <cell r="B184" t="str">
            <v>North East Derbyshire</v>
          </cell>
          <cell r="C184" t="str">
            <v>.</v>
          </cell>
          <cell r="D184">
            <v>0</v>
          </cell>
          <cell r="E184">
            <v>0</v>
          </cell>
          <cell r="F184" t="str">
            <v>.</v>
          </cell>
          <cell r="G184" t="str">
            <v>.</v>
          </cell>
          <cell r="H184" t="str">
            <v>.</v>
          </cell>
          <cell r="I184" t="str">
            <v>.</v>
          </cell>
          <cell r="J184">
            <v>0</v>
          </cell>
          <cell r="K184" t="str">
            <v>.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E06000012</v>
          </cell>
          <cell r="B185" t="str">
            <v>North East Lincolnshire</v>
          </cell>
          <cell r="C185">
            <v>10</v>
          </cell>
          <cell r="D185">
            <v>0</v>
          </cell>
          <cell r="E185">
            <v>0</v>
          </cell>
          <cell r="F185">
            <v>8</v>
          </cell>
          <cell r="G185">
            <v>0</v>
          </cell>
          <cell r="H185">
            <v>0</v>
          </cell>
          <cell r="I185" t="str">
            <v>.</v>
          </cell>
          <cell r="J185">
            <v>0</v>
          </cell>
          <cell r="K185">
            <v>30</v>
          </cell>
          <cell r="L185">
            <v>8</v>
          </cell>
          <cell r="M185">
            <v>0</v>
          </cell>
          <cell r="N185">
            <v>0</v>
          </cell>
          <cell r="O185">
            <v>56</v>
          </cell>
        </row>
        <row r="186">
          <cell r="A186" t="str">
            <v>E07000099</v>
          </cell>
          <cell r="B186" t="str">
            <v>North Hertfordshire</v>
          </cell>
          <cell r="C186">
            <v>10</v>
          </cell>
          <cell r="D186">
            <v>0</v>
          </cell>
          <cell r="E186" t="str">
            <v>.</v>
          </cell>
          <cell r="F186" t="str">
            <v>.</v>
          </cell>
          <cell r="G186">
            <v>0</v>
          </cell>
          <cell r="H186" t="str">
            <v>.</v>
          </cell>
          <cell r="I186">
            <v>10</v>
          </cell>
          <cell r="J186" t="str">
            <v>.</v>
          </cell>
          <cell r="K186">
            <v>23</v>
          </cell>
          <cell r="L186">
            <v>9</v>
          </cell>
          <cell r="M186" t="str">
            <v>.</v>
          </cell>
          <cell r="N186">
            <v>0</v>
          </cell>
          <cell r="O186">
            <v>52</v>
          </cell>
        </row>
        <row r="187">
          <cell r="A187" t="str">
            <v>E07000139</v>
          </cell>
          <cell r="B187" t="str">
            <v>North Kesteven</v>
          </cell>
          <cell r="C187" t="str">
            <v>.</v>
          </cell>
          <cell r="D187">
            <v>0</v>
          </cell>
          <cell r="E187">
            <v>0</v>
          </cell>
          <cell r="F187" t="str">
            <v>.</v>
          </cell>
          <cell r="G187">
            <v>0</v>
          </cell>
          <cell r="H187">
            <v>0</v>
          </cell>
          <cell r="I187" t="str">
            <v>.</v>
          </cell>
          <cell r="J187">
            <v>0</v>
          </cell>
          <cell r="K187">
            <v>9</v>
          </cell>
          <cell r="L187" t="str">
            <v>.</v>
          </cell>
          <cell r="M187">
            <v>0</v>
          </cell>
          <cell r="N187" t="str">
            <v>.</v>
          </cell>
          <cell r="O187">
            <v>9</v>
          </cell>
        </row>
        <row r="188">
          <cell r="A188" t="str">
            <v>E06000013</v>
          </cell>
          <cell r="B188" t="str">
            <v>North Lincolnshire</v>
          </cell>
          <cell r="C188" t="str">
            <v>.</v>
          </cell>
          <cell r="D188">
            <v>0</v>
          </cell>
          <cell r="E188">
            <v>0</v>
          </cell>
          <cell r="F188">
            <v>7</v>
          </cell>
          <cell r="G188">
            <v>0</v>
          </cell>
          <cell r="H188">
            <v>0</v>
          </cell>
          <cell r="I188">
            <v>6</v>
          </cell>
          <cell r="J188">
            <v>0</v>
          </cell>
          <cell r="K188">
            <v>23</v>
          </cell>
          <cell r="L188" t="str">
            <v>.</v>
          </cell>
          <cell r="M188">
            <v>0</v>
          </cell>
          <cell r="N188">
            <v>0</v>
          </cell>
          <cell r="O188">
            <v>36</v>
          </cell>
        </row>
        <row r="189">
          <cell r="A189" t="str">
            <v>E07000147</v>
          </cell>
          <cell r="B189" t="str">
            <v>North Norfolk</v>
          </cell>
          <cell r="C189" t="str">
            <v>.</v>
          </cell>
          <cell r="D189">
            <v>0</v>
          </cell>
          <cell r="E189" t="str">
            <v>.</v>
          </cell>
          <cell r="F189">
            <v>6</v>
          </cell>
          <cell r="G189">
            <v>0</v>
          </cell>
          <cell r="H189">
            <v>0</v>
          </cell>
          <cell r="I189" t="str">
            <v>.</v>
          </cell>
          <cell r="J189">
            <v>0</v>
          </cell>
          <cell r="K189">
            <v>24</v>
          </cell>
          <cell r="L189">
            <v>8</v>
          </cell>
          <cell r="M189">
            <v>0</v>
          </cell>
          <cell r="N189">
            <v>0</v>
          </cell>
          <cell r="O189">
            <v>38</v>
          </cell>
        </row>
        <row r="190">
          <cell r="A190" t="str">
            <v>E06000024</v>
          </cell>
          <cell r="B190" t="str">
            <v>North Somerset</v>
          </cell>
          <cell r="C190" t="str">
            <v>.</v>
          </cell>
          <cell r="D190" t="str">
            <v>.</v>
          </cell>
          <cell r="E190">
            <v>5</v>
          </cell>
          <cell r="F190">
            <v>10</v>
          </cell>
          <cell r="G190">
            <v>0</v>
          </cell>
          <cell r="H190" t="str">
            <v>.</v>
          </cell>
          <cell r="I190" t="str">
            <v>.</v>
          </cell>
          <cell r="J190" t="str">
            <v>.</v>
          </cell>
          <cell r="K190">
            <v>23</v>
          </cell>
          <cell r="L190" t="str">
            <v>.</v>
          </cell>
          <cell r="M190">
            <v>0</v>
          </cell>
          <cell r="N190" t="str">
            <v>.</v>
          </cell>
          <cell r="O190">
            <v>38</v>
          </cell>
        </row>
        <row r="191">
          <cell r="A191" t="str">
            <v>E08000022</v>
          </cell>
          <cell r="B191" t="str">
            <v>North Tyneside</v>
          </cell>
          <cell r="C191">
            <v>10</v>
          </cell>
          <cell r="D191">
            <v>0</v>
          </cell>
          <cell r="E191" t="str">
            <v>.</v>
          </cell>
          <cell r="F191" t="str">
            <v>.</v>
          </cell>
          <cell r="G191" t="str">
            <v>.</v>
          </cell>
          <cell r="H191">
            <v>0</v>
          </cell>
          <cell r="I191">
            <v>16</v>
          </cell>
          <cell r="J191">
            <v>0</v>
          </cell>
          <cell r="K191">
            <v>53</v>
          </cell>
          <cell r="L191">
            <v>5</v>
          </cell>
          <cell r="M191" t="str">
            <v>.</v>
          </cell>
          <cell r="N191">
            <v>0</v>
          </cell>
          <cell r="O191">
            <v>84</v>
          </cell>
        </row>
        <row r="192">
          <cell r="A192" t="str">
            <v>E07000218</v>
          </cell>
          <cell r="B192" t="str">
            <v>North Warwickshire</v>
          </cell>
          <cell r="C192" t="str">
            <v>.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 t="str">
            <v>.</v>
          </cell>
          <cell r="J192">
            <v>0</v>
          </cell>
          <cell r="K192">
            <v>12</v>
          </cell>
          <cell r="L192">
            <v>6</v>
          </cell>
          <cell r="M192">
            <v>0</v>
          </cell>
          <cell r="N192">
            <v>0</v>
          </cell>
          <cell r="O192">
            <v>18</v>
          </cell>
        </row>
        <row r="193">
          <cell r="A193" t="str">
            <v>E07000134</v>
          </cell>
          <cell r="B193" t="str">
            <v>North West Leicestershire</v>
          </cell>
          <cell r="C193" t="str">
            <v>.</v>
          </cell>
          <cell r="D193" t="str">
            <v>.</v>
          </cell>
          <cell r="E193">
            <v>0</v>
          </cell>
          <cell r="F193" t="str">
            <v>.</v>
          </cell>
          <cell r="G193">
            <v>0</v>
          </cell>
          <cell r="H193" t="str">
            <v>.</v>
          </cell>
          <cell r="I193" t="str">
            <v>.</v>
          </cell>
          <cell r="J193">
            <v>0</v>
          </cell>
          <cell r="K193">
            <v>8</v>
          </cell>
          <cell r="L193" t="str">
            <v>.</v>
          </cell>
          <cell r="M193">
            <v>0</v>
          </cell>
          <cell r="N193">
            <v>0</v>
          </cell>
          <cell r="O193">
            <v>8</v>
          </cell>
        </row>
        <row r="194">
          <cell r="A194" t="str">
            <v>E07000154</v>
          </cell>
          <cell r="B194" t="str">
            <v>Northampton</v>
          </cell>
          <cell r="C194" t="str">
            <v>.</v>
          </cell>
          <cell r="D194">
            <v>0</v>
          </cell>
          <cell r="E194">
            <v>0</v>
          </cell>
          <cell r="F194" t="str">
            <v>.</v>
          </cell>
          <cell r="G194">
            <v>0</v>
          </cell>
          <cell r="H194">
            <v>0</v>
          </cell>
          <cell r="I194" t="str">
            <v>.</v>
          </cell>
          <cell r="J194" t="str">
            <v>.</v>
          </cell>
          <cell r="K194">
            <v>135</v>
          </cell>
          <cell r="L194">
            <v>47</v>
          </cell>
          <cell r="M194" t="str">
            <v>.</v>
          </cell>
          <cell r="N194">
            <v>0</v>
          </cell>
          <cell r="O194">
            <v>182</v>
          </cell>
        </row>
        <row r="195">
          <cell r="A195" t="str">
            <v>E06000057</v>
          </cell>
          <cell r="B195" t="str">
            <v>Northumberland_UA</v>
          </cell>
          <cell r="C195">
            <v>18</v>
          </cell>
          <cell r="D195" t="str">
            <v>.</v>
          </cell>
          <cell r="E195">
            <v>0</v>
          </cell>
          <cell r="F195" t="str">
            <v>.</v>
          </cell>
          <cell r="G195">
            <v>0</v>
          </cell>
          <cell r="H195">
            <v>0</v>
          </cell>
          <cell r="I195" t="str">
            <v>.</v>
          </cell>
          <cell r="J195">
            <v>0</v>
          </cell>
          <cell r="K195">
            <v>39</v>
          </cell>
          <cell r="L195">
            <v>14</v>
          </cell>
          <cell r="M195" t="str">
            <v>.</v>
          </cell>
          <cell r="N195">
            <v>0</v>
          </cell>
          <cell r="O195">
            <v>71</v>
          </cell>
        </row>
        <row r="196">
          <cell r="A196" t="str">
            <v>E07000148</v>
          </cell>
          <cell r="B196" t="str">
            <v>Norwich</v>
          </cell>
          <cell r="C196" t="str">
            <v>.</v>
          </cell>
          <cell r="D196">
            <v>0</v>
          </cell>
          <cell r="E196" t="str">
            <v>.</v>
          </cell>
          <cell r="F196" t="str">
            <v>.</v>
          </cell>
          <cell r="G196">
            <v>0</v>
          </cell>
          <cell r="H196">
            <v>0</v>
          </cell>
          <cell r="I196" t="str">
            <v>.</v>
          </cell>
          <cell r="J196">
            <v>0</v>
          </cell>
          <cell r="K196">
            <v>14</v>
          </cell>
          <cell r="L196">
            <v>7</v>
          </cell>
          <cell r="M196">
            <v>0</v>
          </cell>
          <cell r="N196">
            <v>0</v>
          </cell>
          <cell r="O196">
            <v>21</v>
          </cell>
        </row>
        <row r="197">
          <cell r="A197" t="str">
            <v>E06000018</v>
          </cell>
          <cell r="B197" t="str">
            <v>Nottingham City</v>
          </cell>
          <cell r="C197">
            <v>43</v>
          </cell>
          <cell r="D197">
            <v>0</v>
          </cell>
          <cell r="E197">
            <v>0</v>
          </cell>
          <cell r="F197">
            <v>49</v>
          </cell>
          <cell r="G197">
            <v>0</v>
          </cell>
          <cell r="H197" t="str">
            <v>.</v>
          </cell>
          <cell r="I197">
            <v>31</v>
          </cell>
          <cell r="J197" t="str">
            <v>.</v>
          </cell>
          <cell r="K197">
            <v>118</v>
          </cell>
          <cell r="L197">
            <v>25</v>
          </cell>
          <cell r="M197">
            <v>0</v>
          </cell>
          <cell r="N197">
            <v>0</v>
          </cell>
          <cell r="O197">
            <v>266</v>
          </cell>
        </row>
        <row r="198">
          <cell r="A198" t="str">
            <v>E07000219</v>
          </cell>
          <cell r="B198" t="str">
            <v>Nuneaton and Bedworth</v>
          </cell>
          <cell r="C198">
            <v>16</v>
          </cell>
          <cell r="D198" t="str">
            <v>.</v>
          </cell>
          <cell r="E198" t="str">
            <v>.</v>
          </cell>
          <cell r="F198">
            <v>19</v>
          </cell>
          <cell r="G198" t="str">
            <v>.</v>
          </cell>
          <cell r="H198">
            <v>0</v>
          </cell>
          <cell r="I198">
            <v>12</v>
          </cell>
          <cell r="J198">
            <v>0</v>
          </cell>
          <cell r="K198">
            <v>38</v>
          </cell>
          <cell r="L198">
            <v>15</v>
          </cell>
          <cell r="M198" t="str">
            <v>.</v>
          </cell>
          <cell r="N198" t="str">
            <v>.</v>
          </cell>
          <cell r="O198">
            <v>100</v>
          </cell>
        </row>
        <row r="199">
          <cell r="A199" t="str">
            <v>E07000135</v>
          </cell>
          <cell r="B199" t="str">
            <v>Oadby and Wigston</v>
          </cell>
          <cell r="C199" t="str">
            <v>.</v>
          </cell>
          <cell r="D199">
            <v>0</v>
          </cell>
          <cell r="E199">
            <v>0</v>
          </cell>
          <cell r="F199" t="str">
            <v>.</v>
          </cell>
          <cell r="G199">
            <v>0</v>
          </cell>
          <cell r="H199">
            <v>0</v>
          </cell>
          <cell r="I199" t="str">
            <v>.</v>
          </cell>
          <cell r="J199">
            <v>0</v>
          </cell>
          <cell r="K199">
            <v>9</v>
          </cell>
          <cell r="L199" t="str">
            <v>.</v>
          </cell>
          <cell r="M199">
            <v>0</v>
          </cell>
          <cell r="N199">
            <v>0</v>
          </cell>
          <cell r="O199">
            <v>9</v>
          </cell>
        </row>
        <row r="200">
          <cell r="A200" t="str">
            <v>E08000004</v>
          </cell>
          <cell r="B200" t="str">
            <v>Oldham</v>
          </cell>
          <cell r="C200" t="str">
            <v>.</v>
          </cell>
          <cell r="D200">
            <v>0</v>
          </cell>
          <cell r="E200" t="str">
            <v>.</v>
          </cell>
          <cell r="F200" t="str">
            <v>.</v>
          </cell>
          <cell r="G200">
            <v>0</v>
          </cell>
          <cell r="H200" t="str">
            <v>.</v>
          </cell>
          <cell r="I200" t="str">
            <v>.</v>
          </cell>
          <cell r="J200" t="str">
            <v>.</v>
          </cell>
          <cell r="K200">
            <v>11</v>
          </cell>
          <cell r="L200" t="str">
            <v>.</v>
          </cell>
          <cell r="M200">
            <v>0</v>
          </cell>
          <cell r="N200">
            <v>0</v>
          </cell>
          <cell r="O200">
            <v>11</v>
          </cell>
        </row>
        <row r="201">
          <cell r="A201" t="str">
            <v>E07000178</v>
          </cell>
          <cell r="B201" t="str">
            <v>Oxford</v>
          </cell>
          <cell r="C201" t="str">
            <v>.</v>
          </cell>
          <cell r="D201">
            <v>0</v>
          </cell>
          <cell r="E201">
            <v>0</v>
          </cell>
          <cell r="F201" t="str">
            <v>.</v>
          </cell>
          <cell r="G201">
            <v>0</v>
          </cell>
          <cell r="H201" t="str">
            <v>.</v>
          </cell>
          <cell r="I201" t="str">
            <v>.</v>
          </cell>
          <cell r="J201" t="str">
            <v>.</v>
          </cell>
          <cell r="K201">
            <v>26</v>
          </cell>
          <cell r="L201">
            <v>11</v>
          </cell>
          <cell r="M201">
            <v>0</v>
          </cell>
          <cell r="N201">
            <v>0</v>
          </cell>
          <cell r="O201">
            <v>37</v>
          </cell>
        </row>
        <row r="202">
          <cell r="A202" t="str">
            <v>E07000122</v>
          </cell>
          <cell r="B202" t="str">
            <v>Pendle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 t="str">
            <v>.</v>
          </cell>
          <cell r="J202">
            <v>0</v>
          </cell>
          <cell r="K202">
            <v>5</v>
          </cell>
          <cell r="L202">
            <v>0</v>
          </cell>
          <cell r="M202">
            <v>0</v>
          </cell>
          <cell r="N202">
            <v>0</v>
          </cell>
          <cell r="O202">
            <v>5</v>
          </cell>
        </row>
        <row r="203">
          <cell r="A203" t="str">
            <v>E06000031</v>
          </cell>
          <cell r="B203" t="str">
            <v>Peterborough</v>
          </cell>
          <cell r="C203" t="str">
            <v>.</v>
          </cell>
          <cell r="D203" t="str">
            <v>.</v>
          </cell>
          <cell r="E203" t="str">
            <v>.</v>
          </cell>
          <cell r="F203">
            <v>23</v>
          </cell>
          <cell r="G203" t="str">
            <v>.</v>
          </cell>
          <cell r="H203">
            <v>0</v>
          </cell>
          <cell r="I203">
            <v>27</v>
          </cell>
          <cell r="J203" t="str">
            <v>.</v>
          </cell>
          <cell r="K203">
            <v>68</v>
          </cell>
          <cell r="L203">
            <v>18</v>
          </cell>
          <cell r="M203">
            <v>0</v>
          </cell>
          <cell r="N203">
            <v>0</v>
          </cell>
          <cell r="O203">
            <v>136</v>
          </cell>
        </row>
        <row r="204">
          <cell r="A204" t="str">
            <v>E06000026</v>
          </cell>
          <cell r="B204" t="str">
            <v>Plymouth</v>
          </cell>
          <cell r="C204">
            <v>32</v>
          </cell>
          <cell r="D204" t="str">
            <v>.</v>
          </cell>
          <cell r="E204" t="str">
            <v>.</v>
          </cell>
          <cell r="F204">
            <v>19</v>
          </cell>
          <cell r="G204">
            <v>0</v>
          </cell>
          <cell r="H204" t="str">
            <v>.</v>
          </cell>
          <cell r="I204" t="str">
            <v>.</v>
          </cell>
          <cell r="J204">
            <v>0</v>
          </cell>
          <cell r="K204">
            <v>67</v>
          </cell>
          <cell r="L204">
            <v>18</v>
          </cell>
          <cell r="M204" t="str">
            <v>.</v>
          </cell>
          <cell r="N204" t="str">
            <v>.</v>
          </cell>
          <cell r="O204">
            <v>136</v>
          </cell>
        </row>
        <row r="205">
          <cell r="A205" t="str">
            <v>E06000029</v>
          </cell>
          <cell r="B205" t="str">
            <v>Poole</v>
          </cell>
          <cell r="C205">
            <v>8</v>
          </cell>
          <cell r="D205">
            <v>0</v>
          </cell>
          <cell r="E205">
            <v>0</v>
          </cell>
          <cell r="F205">
            <v>9</v>
          </cell>
          <cell r="G205">
            <v>0</v>
          </cell>
          <cell r="H205">
            <v>0</v>
          </cell>
          <cell r="I205">
            <v>5</v>
          </cell>
          <cell r="J205" t="str">
            <v>.</v>
          </cell>
          <cell r="K205">
            <v>17</v>
          </cell>
          <cell r="L205" t="str">
            <v>.</v>
          </cell>
          <cell r="M205">
            <v>0</v>
          </cell>
          <cell r="N205" t="str">
            <v>.</v>
          </cell>
          <cell r="O205">
            <v>39</v>
          </cell>
        </row>
        <row r="206">
          <cell r="A206" t="str">
            <v>E06000044</v>
          </cell>
          <cell r="B206" t="str">
            <v>Portsmouth</v>
          </cell>
          <cell r="C206" t="str">
            <v>.</v>
          </cell>
          <cell r="D206" t="str">
            <v>.</v>
          </cell>
          <cell r="E206">
            <v>0</v>
          </cell>
          <cell r="F206">
            <v>27</v>
          </cell>
          <cell r="G206" t="str">
            <v>.</v>
          </cell>
          <cell r="H206" t="str">
            <v>.</v>
          </cell>
          <cell r="I206" t="str">
            <v>.</v>
          </cell>
          <cell r="J206">
            <v>0</v>
          </cell>
          <cell r="K206">
            <v>111</v>
          </cell>
          <cell r="L206">
            <v>26</v>
          </cell>
          <cell r="M206" t="str">
            <v>.</v>
          </cell>
          <cell r="N206" t="str">
            <v>.</v>
          </cell>
          <cell r="O206">
            <v>164</v>
          </cell>
        </row>
        <row r="207">
          <cell r="A207" t="str">
            <v>E07000123</v>
          </cell>
          <cell r="B207" t="str">
            <v>Preston</v>
          </cell>
          <cell r="C207">
            <v>6</v>
          </cell>
          <cell r="D207" t="str">
            <v>.</v>
          </cell>
          <cell r="E207">
            <v>0</v>
          </cell>
          <cell r="F207" t="str">
            <v>.</v>
          </cell>
          <cell r="G207" t="str">
            <v>.</v>
          </cell>
          <cell r="H207">
            <v>0</v>
          </cell>
          <cell r="I207" t="str">
            <v>.</v>
          </cell>
          <cell r="J207">
            <v>0</v>
          </cell>
          <cell r="K207">
            <v>14</v>
          </cell>
          <cell r="L207" t="str">
            <v>.</v>
          </cell>
          <cell r="M207" t="str">
            <v>.</v>
          </cell>
          <cell r="N207">
            <v>0</v>
          </cell>
          <cell r="O207">
            <v>20</v>
          </cell>
        </row>
        <row r="208">
          <cell r="A208" t="str">
            <v>E07000051</v>
          </cell>
          <cell r="B208" t="str">
            <v>Purbeck</v>
          </cell>
          <cell r="C208" t="str">
            <v>.</v>
          </cell>
          <cell r="D208">
            <v>0</v>
          </cell>
          <cell r="E208">
            <v>0</v>
          </cell>
          <cell r="F208" t="str">
            <v>.</v>
          </cell>
          <cell r="G208">
            <v>0</v>
          </cell>
          <cell r="H208">
            <v>0</v>
          </cell>
          <cell r="I208" t="str">
            <v>.</v>
          </cell>
          <cell r="J208">
            <v>0</v>
          </cell>
          <cell r="K208">
            <v>13</v>
          </cell>
          <cell r="L208">
            <v>0</v>
          </cell>
          <cell r="M208">
            <v>0</v>
          </cell>
          <cell r="N208">
            <v>0</v>
          </cell>
          <cell r="O208">
            <v>13</v>
          </cell>
        </row>
        <row r="209">
          <cell r="A209" t="str">
            <v>E06000038</v>
          </cell>
          <cell r="B209" t="str">
            <v>Reading</v>
          </cell>
          <cell r="C209" t="str">
            <v>.</v>
          </cell>
          <cell r="D209">
            <v>0</v>
          </cell>
          <cell r="E209">
            <v>0</v>
          </cell>
          <cell r="F209" t="str">
            <v>.</v>
          </cell>
          <cell r="G209">
            <v>0</v>
          </cell>
          <cell r="H209">
            <v>0</v>
          </cell>
          <cell r="I209">
            <v>22</v>
          </cell>
          <cell r="J209">
            <v>0</v>
          </cell>
          <cell r="K209">
            <v>73</v>
          </cell>
          <cell r="L209">
            <v>14</v>
          </cell>
          <cell r="M209">
            <v>0</v>
          </cell>
          <cell r="N209">
            <v>0</v>
          </cell>
          <cell r="O209">
            <v>109</v>
          </cell>
        </row>
        <row r="210">
          <cell r="A210" t="str">
            <v>E09000026</v>
          </cell>
          <cell r="B210" t="str">
            <v>Redbridge</v>
          </cell>
          <cell r="C210">
            <v>21</v>
          </cell>
          <cell r="D210" t="str">
            <v>.</v>
          </cell>
          <cell r="E210" t="str">
            <v>.</v>
          </cell>
          <cell r="F210" t="str">
            <v>.</v>
          </cell>
          <cell r="G210" t="str">
            <v>.</v>
          </cell>
          <cell r="H210">
            <v>0</v>
          </cell>
          <cell r="I210">
            <v>19</v>
          </cell>
          <cell r="J210" t="str">
            <v>.</v>
          </cell>
          <cell r="K210">
            <v>93</v>
          </cell>
          <cell r="L210">
            <v>19</v>
          </cell>
          <cell r="M210">
            <v>0</v>
          </cell>
          <cell r="N210">
            <v>0</v>
          </cell>
          <cell r="O210">
            <v>152</v>
          </cell>
        </row>
        <row r="211">
          <cell r="A211" t="str">
            <v>E06000003</v>
          </cell>
          <cell r="B211" t="str">
            <v>Redcar and Cleveland</v>
          </cell>
          <cell r="C211">
            <v>0</v>
          </cell>
          <cell r="D211">
            <v>0</v>
          </cell>
          <cell r="E211">
            <v>0</v>
          </cell>
          <cell r="F211" t="str">
            <v>.</v>
          </cell>
          <cell r="G211">
            <v>0</v>
          </cell>
          <cell r="H211">
            <v>0</v>
          </cell>
          <cell r="I211" t="str">
            <v>.</v>
          </cell>
          <cell r="J211">
            <v>0</v>
          </cell>
          <cell r="K211" t="str">
            <v>.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A212" t="str">
            <v>E07000236</v>
          </cell>
          <cell r="B212" t="str">
            <v>Redditch</v>
          </cell>
          <cell r="C212" t="str">
            <v>.</v>
          </cell>
          <cell r="D212">
            <v>0</v>
          </cell>
          <cell r="E212">
            <v>0</v>
          </cell>
          <cell r="F212" t="str">
            <v>.</v>
          </cell>
          <cell r="G212">
            <v>0</v>
          </cell>
          <cell r="H212" t="str">
            <v>.</v>
          </cell>
          <cell r="I212" t="str">
            <v>.</v>
          </cell>
          <cell r="J212">
            <v>0</v>
          </cell>
          <cell r="K212">
            <v>19</v>
          </cell>
          <cell r="L212">
            <v>7</v>
          </cell>
          <cell r="M212">
            <v>0</v>
          </cell>
          <cell r="N212" t="str">
            <v>.</v>
          </cell>
          <cell r="O212">
            <v>26</v>
          </cell>
        </row>
        <row r="213">
          <cell r="A213" t="str">
            <v>E07000211</v>
          </cell>
          <cell r="B213" t="str">
            <v>Reigate and Banstead</v>
          </cell>
          <cell r="C213" t="str">
            <v>.</v>
          </cell>
          <cell r="D213">
            <v>0</v>
          </cell>
          <cell r="E213">
            <v>0</v>
          </cell>
          <cell r="F213">
            <v>10</v>
          </cell>
          <cell r="G213">
            <v>0</v>
          </cell>
          <cell r="H213">
            <v>0</v>
          </cell>
          <cell r="I213" t="str">
            <v>.</v>
          </cell>
          <cell r="J213">
            <v>0</v>
          </cell>
          <cell r="K213">
            <v>28</v>
          </cell>
          <cell r="L213">
            <v>9</v>
          </cell>
          <cell r="M213">
            <v>0</v>
          </cell>
          <cell r="N213" t="str">
            <v>.</v>
          </cell>
          <cell r="O213">
            <v>47</v>
          </cell>
        </row>
        <row r="214">
          <cell r="A214" t="str">
            <v>E07000124</v>
          </cell>
          <cell r="B214" t="str">
            <v>Ribble Valley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 t="str">
            <v>.</v>
          </cell>
          <cell r="J214">
            <v>0</v>
          </cell>
          <cell r="K214" t="str">
            <v>.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E09000027</v>
          </cell>
          <cell r="B215" t="str">
            <v>Richmond upon Thames</v>
          </cell>
          <cell r="C215">
            <v>14</v>
          </cell>
          <cell r="D215" t="str">
            <v>.</v>
          </cell>
          <cell r="E215">
            <v>0</v>
          </cell>
          <cell r="F215" t="str">
            <v>.</v>
          </cell>
          <cell r="G215">
            <v>7</v>
          </cell>
          <cell r="H215">
            <v>0</v>
          </cell>
          <cell r="I215">
            <v>14</v>
          </cell>
          <cell r="J215">
            <v>8</v>
          </cell>
          <cell r="K215">
            <v>57</v>
          </cell>
          <cell r="L215">
            <v>19</v>
          </cell>
          <cell r="M215">
            <v>5</v>
          </cell>
          <cell r="N215">
            <v>0</v>
          </cell>
          <cell r="O215">
            <v>124</v>
          </cell>
        </row>
        <row r="216">
          <cell r="A216" t="str">
            <v>E07000166</v>
          </cell>
          <cell r="B216" t="str">
            <v>Richmondshire</v>
          </cell>
          <cell r="C216" t="str">
            <v>.</v>
          </cell>
          <cell r="D216" t="str">
            <v>.</v>
          </cell>
          <cell r="E216">
            <v>0</v>
          </cell>
          <cell r="F216" t="str">
            <v>.</v>
          </cell>
          <cell r="G216">
            <v>0</v>
          </cell>
          <cell r="H216">
            <v>0</v>
          </cell>
          <cell r="I216">
            <v>9</v>
          </cell>
          <cell r="J216">
            <v>0</v>
          </cell>
          <cell r="K216">
            <v>20</v>
          </cell>
          <cell r="L216" t="str">
            <v>.</v>
          </cell>
          <cell r="M216">
            <v>0</v>
          </cell>
          <cell r="N216" t="str">
            <v>.</v>
          </cell>
          <cell r="O216">
            <v>29</v>
          </cell>
        </row>
        <row r="217">
          <cell r="A217" t="str">
            <v>E08000005</v>
          </cell>
          <cell r="B217" t="str">
            <v>Rochdale</v>
          </cell>
          <cell r="C217">
            <v>20</v>
          </cell>
          <cell r="D217" t="str">
            <v>.</v>
          </cell>
          <cell r="E217" t="str">
            <v>.</v>
          </cell>
          <cell r="F217">
            <v>23</v>
          </cell>
          <cell r="G217" t="str">
            <v>.</v>
          </cell>
          <cell r="H217" t="str">
            <v>.</v>
          </cell>
          <cell r="I217">
            <v>14</v>
          </cell>
          <cell r="J217" t="str">
            <v>.</v>
          </cell>
          <cell r="K217">
            <v>85</v>
          </cell>
          <cell r="L217">
            <v>22</v>
          </cell>
          <cell r="M217">
            <v>0</v>
          </cell>
          <cell r="N217" t="str">
            <v>.</v>
          </cell>
          <cell r="O217">
            <v>164</v>
          </cell>
        </row>
        <row r="218">
          <cell r="A218" t="str">
            <v>E07000075</v>
          </cell>
          <cell r="B218" t="str">
            <v>Rochford</v>
          </cell>
          <cell r="C218" t="str">
            <v>.</v>
          </cell>
          <cell r="D218">
            <v>0</v>
          </cell>
          <cell r="E218">
            <v>0</v>
          </cell>
          <cell r="F218" t="str">
            <v>.</v>
          </cell>
          <cell r="G218" t="str">
            <v>.</v>
          </cell>
          <cell r="H218">
            <v>0</v>
          </cell>
          <cell r="I218" t="str">
            <v>.</v>
          </cell>
          <cell r="J218">
            <v>0</v>
          </cell>
          <cell r="K218">
            <v>23</v>
          </cell>
          <cell r="L218">
            <v>5</v>
          </cell>
          <cell r="M218" t="str">
            <v>.</v>
          </cell>
          <cell r="N218">
            <v>0</v>
          </cell>
          <cell r="O218">
            <v>28</v>
          </cell>
        </row>
        <row r="219">
          <cell r="A219" t="str">
            <v>E07000125</v>
          </cell>
          <cell r="B219" t="str">
            <v>Rossendale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 t="str">
            <v>.</v>
          </cell>
          <cell r="J219">
            <v>0</v>
          </cell>
          <cell r="K219" t="str">
            <v>.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E07000064</v>
          </cell>
          <cell r="B220" t="str">
            <v>Rother</v>
          </cell>
          <cell r="C220" t="str">
            <v>.</v>
          </cell>
          <cell r="D220">
            <v>0</v>
          </cell>
          <cell r="E220">
            <v>0</v>
          </cell>
          <cell r="F220" t="str">
            <v>.</v>
          </cell>
          <cell r="G220">
            <v>0</v>
          </cell>
          <cell r="H220">
            <v>0</v>
          </cell>
          <cell r="I220" t="str">
            <v>.</v>
          </cell>
          <cell r="J220">
            <v>0</v>
          </cell>
          <cell r="K220">
            <v>10</v>
          </cell>
          <cell r="L220" t="str">
            <v>.</v>
          </cell>
          <cell r="M220">
            <v>0</v>
          </cell>
          <cell r="N220">
            <v>0</v>
          </cell>
          <cell r="O220">
            <v>10</v>
          </cell>
        </row>
        <row r="221">
          <cell r="A221" t="str">
            <v>E08000018</v>
          </cell>
          <cell r="B221" t="str">
            <v>Rotherham</v>
          </cell>
          <cell r="C221">
            <v>6</v>
          </cell>
          <cell r="D221" t="str">
            <v>.</v>
          </cell>
          <cell r="E221">
            <v>0</v>
          </cell>
          <cell r="F221">
            <v>6</v>
          </cell>
          <cell r="G221" t="str">
            <v>.</v>
          </cell>
          <cell r="H221">
            <v>0</v>
          </cell>
          <cell r="I221" t="str">
            <v>.</v>
          </cell>
          <cell r="J221" t="str">
            <v>.</v>
          </cell>
          <cell r="K221">
            <v>25</v>
          </cell>
          <cell r="L221" t="str">
            <v>.</v>
          </cell>
          <cell r="M221">
            <v>0</v>
          </cell>
          <cell r="N221">
            <v>0</v>
          </cell>
          <cell r="O221">
            <v>37</v>
          </cell>
        </row>
        <row r="222">
          <cell r="A222" t="str">
            <v>E07000220</v>
          </cell>
          <cell r="B222" t="str">
            <v>Rugby</v>
          </cell>
          <cell r="C222">
            <v>12</v>
          </cell>
          <cell r="D222" t="str">
            <v>.</v>
          </cell>
          <cell r="E222">
            <v>0</v>
          </cell>
          <cell r="F222">
            <v>12</v>
          </cell>
          <cell r="G222">
            <v>0</v>
          </cell>
          <cell r="H222" t="str">
            <v>.</v>
          </cell>
          <cell r="I222" t="str">
            <v>.</v>
          </cell>
          <cell r="J222">
            <v>0</v>
          </cell>
          <cell r="K222">
            <v>41</v>
          </cell>
          <cell r="L222" t="str">
            <v>.</v>
          </cell>
          <cell r="M222">
            <v>0</v>
          </cell>
          <cell r="N222">
            <v>0</v>
          </cell>
          <cell r="O222">
            <v>65</v>
          </cell>
        </row>
        <row r="223">
          <cell r="A223" t="str">
            <v>E07000212</v>
          </cell>
          <cell r="B223" t="str">
            <v>Runnymede</v>
          </cell>
          <cell r="C223" t="str">
            <v>.</v>
          </cell>
          <cell r="D223">
            <v>0</v>
          </cell>
          <cell r="E223">
            <v>0</v>
          </cell>
          <cell r="F223">
            <v>6</v>
          </cell>
          <cell r="G223">
            <v>0</v>
          </cell>
          <cell r="H223">
            <v>0</v>
          </cell>
          <cell r="I223">
            <v>5</v>
          </cell>
          <cell r="J223">
            <v>0</v>
          </cell>
          <cell r="K223">
            <v>20</v>
          </cell>
          <cell r="L223">
            <v>5</v>
          </cell>
          <cell r="M223">
            <v>0</v>
          </cell>
          <cell r="N223" t="str">
            <v>.</v>
          </cell>
          <cell r="O223">
            <v>36</v>
          </cell>
        </row>
        <row r="224">
          <cell r="A224" t="str">
            <v>E07000176</v>
          </cell>
          <cell r="B224" t="str">
            <v>Rushcliffe</v>
          </cell>
          <cell r="C224" t="str">
            <v>.</v>
          </cell>
          <cell r="D224">
            <v>0</v>
          </cell>
          <cell r="E224" t="str">
            <v>.</v>
          </cell>
          <cell r="F224" t="str">
            <v>.</v>
          </cell>
          <cell r="G224" t="str">
            <v>.</v>
          </cell>
          <cell r="H224" t="str">
            <v>.</v>
          </cell>
          <cell r="I224" t="str">
            <v>.</v>
          </cell>
          <cell r="J224">
            <v>0</v>
          </cell>
          <cell r="K224" t="str">
            <v>.</v>
          </cell>
          <cell r="L224" t="str">
            <v>.</v>
          </cell>
          <cell r="M224">
            <v>0</v>
          </cell>
          <cell r="N224">
            <v>0</v>
          </cell>
          <cell r="O224">
            <v>0</v>
          </cell>
        </row>
        <row r="225">
          <cell r="A225" t="str">
            <v>E07000092</v>
          </cell>
          <cell r="B225" t="str">
            <v>Rushmoor</v>
          </cell>
          <cell r="C225" t="str">
            <v>.</v>
          </cell>
          <cell r="D225">
            <v>0</v>
          </cell>
          <cell r="E225">
            <v>0</v>
          </cell>
          <cell r="F225" t="str">
            <v>.</v>
          </cell>
          <cell r="G225">
            <v>0</v>
          </cell>
          <cell r="H225">
            <v>0</v>
          </cell>
          <cell r="I225" t="str">
            <v>.</v>
          </cell>
          <cell r="J225">
            <v>0</v>
          </cell>
          <cell r="K225">
            <v>19</v>
          </cell>
          <cell r="L225" t="str">
            <v>.</v>
          </cell>
          <cell r="M225">
            <v>0</v>
          </cell>
          <cell r="N225">
            <v>0</v>
          </cell>
          <cell r="O225">
            <v>19</v>
          </cell>
        </row>
        <row r="226">
          <cell r="A226" t="str">
            <v>E06000017</v>
          </cell>
          <cell r="B226" t="str">
            <v>Rutland</v>
          </cell>
          <cell r="C226">
            <v>0</v>
          </cell>
          <cell r="D226">
            <v>0</v>
          </cell>
          <cell r="E226">
            <v>0</v>
          </cell>
          <cell r="F226" t="str">
            <v>.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 t="str">
            <v>.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7">
          <cell r="A227" t="str">
            <v>E07000167</v>
          </cell>
          <cell r="B227" t="str">
            <v>Ryedale</v>
          </cell>
          <cell r="C227" t="str">
            <v>.</v>
          </cell>
          <cell r="D227">
            <v>0</v>
          </cell>
          <cell r="E227">
            <v>0</v>
          </cell>
          <cell r="F227" t="str">
            <v>.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 t="str">
            <v>.</v>
          </cell>
          <cell r="M227">
            <v>0</v>
          </cell>
          <cell r="N227">
            <v>0</v>
          </cell>
          <cell r="O227">
            <v>0</v>
          </cell>
        </row>
        <row r="228">
          <cell r="A228" t="str">
            <v>E08000006</v>
          </cell>
          <cell r="B228" t="str">
            <v>Salford</v>
          </cell>
          <cell r="C228">
            <v>20</v>
          </cell>
          <cell r="D228">
            <v>0</v>
          </cell>
          <cell r="E228">
            <v>9</v>
          </cell>
          <cell r="F228">
            <v>15</v>
          </cell>
          <cell r="G228">
            <v>0</v>
          </cell>
          <cell r="H228" t="str">
            <v>.</v>
          </cell>
          <cell r="I228">
            <v>18</v>
          </cell>
          <cell r="J228" t="str">
            <v>.</v>
          </cell>
          <cell r="K228">
            <v>66</v>
          </cell>
          <cell r="L228">
            <v>15</v>
          </cell>
          <cell r="M228">
            <v>0</v>
          </cell>
          <cell r="N228" t="str">
            <v>.</v>
          </cell>
          <cell r="O228">
            <v>143</v>
          </cell>
        </row>
        <row r="229">
          <cell r="A229" t="str">
            <v>E08000028</v>
          </cell>
          <cell r="B229" t="str">
            <v>Sandwell</v>
          </cell>
          <cell r="C229" t="str">
            <v>.</v>
          </cell>
          <cell r="D229">
            <v>0</v>
          </cell>
          <cell r="E229">
            <v>0</v>
          </cell>
          <cell r="F229" t="str">
            <v>.</v>
          </cell>
          <cell r="G229">
            <v>0</v>
          </cell>
          <cell r="H229">
            <v>0</v>
          </cell>
          <cell r="I229">
            <v>33</v>
          </cell>
          <cell r="J229" t="str">
            <v>.</v>
          </cell>
          <cell r="K229">
            <v>126</v>
          </cell>
          <cell r="L229">
            <v>38</v>
          </cell>
          <cell r="M229" t="str">
            <v>.</v>
          </cell>
          <cell r="N229">
            <v>0</v>
          </cell>
          <cell r="O229">
            <v>197</v>
          </cell>
        </row>
        <row r="230">
          <cell r="A230" t="str">
            <v>E07000168</v>
          </cell>
          <cell r="B230" t="str">
            <v>Scarborough</v>
          </cell>
          <cell r="C230">
            <v>5</v>
          </cell>
          <cell r="D230">
            <v>0</v>
          </cell>
          <cell r="E230">
            <v>0</v>
          </cell>
          <cell r="F230" t="str">
            <v>.</v>
          </cell>
          <cell r="G230">
            <v>0</v>
          </cell>
          <cell r="H230">
            <v>0</v>
          </cell>
          <cell r="I230" t="str">
            <v>.</v>
          </cell>
          <cell r="J230">
            <v>0</v>
          </cell>
          <cell r="K230">
            <v>19</v>
          </cell>
          <cell r="L230" t="str">
            <v>.</v>
          </cell>
          <cell r="M230">
            <v>0</v>
          </cell>
          <cell r="N230">
            <v>0</v>
          </cell>
          <cell r="O230">
            <v>24</v>
          </cell>
        </row>
        <row r="231">
          <cell r="A231" t="str">
            <v>E07000188</v>
          </cell>
          <cell r="B231" t="str">
            <v>Sedgemoor</v>
          </cell>
          <cell r="C231" t="str">
            <v>.</v>
          </cell>
          <cell r="D231">
            <v>0</v>
          </cell>
          <cell r="E231">
            <v>0</v>
          </cell>
          <cell r="F231">
            <v>5</v>
          </cell>
          <cell r="G231">
            <v>0</v>
          </cell>
          <cell r="H231">
            <v>0</v>
          </cell>
          <cell r="I231" t="str">
            <v>.</v>
          </cell>
          <cell r="J231">
            <v>0</v>
          </cell>
          <cell r="K231" t="str">
            <v>.</v>
          </cell>
          <cell r="L231" t="str">
            <v>.</v>
          </cell>
          <cell r="M231">
            <v>0</v>
          </cell>
          <cell r="N231">
            <v>0</v>
          </cell>
          <cell r="O231">
            <v>5</v>
          </cell>
        </row>
        <row r="232">
          <cell r="A232" t="str">
            <v>E08000014</v>
          </cell>
          <cell r="B232" t="str">
            <v>Sefton</v>
          </cell>
          <cell r="C232" t="str">
            <v>.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 t="str">
            <v>.</v>
          </cell>
          <cell r="J232">
            <v>0</v>
          </cell>
          <cell r="K232">
            <v>12</v>
          </cell>
          <cell r="L232" t="str">
            <v>.</v>
          </cell>
          <cell r="M232">
            <v>0</v>
          </cell>
          <cell r="N232" t="str">
            <v>.</v>
          </cell>
          <cell r="O232">
            <v>12</v>
          </cell>
        </row>
        <row r="233">
          <cell r="A233" t="str">
            <v>E07000169</v>
          </cell>
          <cell r="B233" t="str">
            <v>Selby</v>
          </cell>
          <cell r="C233" t="str">
            <v>.</v>
          </cell>
          <cell r="D233">
            <v>0</v>
          </cell>
          <cell r="E233">
            <v>0</v>
          </cell>
          <cell r="F233" t="str">
            <v>.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 t="str">
            <v>.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4">
          <cell r="A234" t="str">
            <v>E07000111</v>
          </cell>
          <cell r="B234" t="str">
            <v>Sevenoaks</v>
          </cell>
          <cell r="C234" t="str">
            <v>.</v>
          </cell>
          <cell r="D234">
            <v>0</v>
          </cell>
          <cell r="E234">
            <v>0</v>
          </cell>
          <cell r="F234" t="str">
            <v>.</v>
          </cell>
          <cell r="G234">
            <v>0</v>
          </cell>
          <cell r="H234" t="str">
            <v>.</v>
          </cell>
          <cell r="I234" t="str">
            <v>.</v>
          </cell>
          <cell r="J234" t="str">
            <v>.</v>
          </cell>
          <cell r="K234">
            <v>5</v>
          </cell>
          <cell r="L234">
            <v>5</v>
          </cell>
          <cell r="M234">
            <v>0</v>
          </cell>
          <cell r="N234">
            <v>0</v>
          </cell>
          <cell r="O234">
            <v>10</v>
          </cell>
        </row>
        <row r="235">
          <cell r="A235" t="str">
            <v>E08000019</v>
          </cell>
          <cell r="B235" t="str">
            <v>Sheffield</v>
          </cell>
          <cell r="C235" t="str">
            <v>.</v>
          </cell>
          <cell r="D235">
            <v>0</v>
          </cell>
          <cell r="E235" t="str">
            <v>.</v>
          </cell>
          <cell r="F235" t="str">
            <v>.</v>
          </cell>
          <cell r="G235" t="str">
            <v>.</v>
          </cell>
          <cell r="H235">
            <v>0</v>
          </cell>
          <cell r="I235">
            <v>38</v>
          </cell>
          <cell r="J235" t="str">
            <v>.</v>
          </cell>
          <cell r="K235">
            <v>105</v>
          </cell>
          <cell r="L235">
            <v>57</v>
          </cell>
          <cell r="M235">
            <v>9</v>
          </cell>
          <cell r="N235">
            <v>0</v>
          </cell>
          <cell r="O235">
            <v>209</v>
          </cell>
        </row>
        <row r="236">
          <cell r="A236" t="str">
            <v>E07000112</v>
          </cell>
          <cell r="B236" t="str">
            <v>Shepway</v>
          </cell>
          <cell r="C236" t="str">
            <v>.</v>
          </cell>
          <cell r="D236" t="str">
            <v>.</v>
          </cell>
          <cell r="E236">
            <v>0</v>
          </cell>
          <cell r="F236" t="str">
            <v>.</v>
          </cell>
          <cell r="G236">
            <v>0</v>
          </cell>
          <cell r="H236" t="str">
            <v>.</v>
          </cell>
          <cell r="I236">
            <v>0</v>
          </cell>
          <cell r="J236">
            <v>0</v>
          </cell>
          <cell r="K236" t="str">
            <v>.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</row>
        <row r="237">
          <cell r="A237" t="str">
            <v>E06000051</v>
          </cell>
          <cell r="B237" t="str">
            <v>Shropshire_UA</v>
          </cell>
          <cell r="C237">
            <v>27</v>
          </cell>
          <cell r="D237">
            <v>0</v>
          </cell>
          <cell r="E237" t="str">
            <v>.</v>
          </cell>
          <cell r="F237">
            <v>16</v>
          </cell>
          <cell r="G237">
            <v>0</v>
          </cell>
          <cell r="H237" t="str">
            <v>.</v>
          </cell>
          <cell r="I237">
            <v>14</v>
          </cell>
          <cell r="J237" t="str">
            <v>.</v>
          </cell>
          <cell r="K237">
            <v>45</v>
          </cell>
          <cell r="L237">
            <v>20</v>
          </cell>
          <cell r="M237">
            <v>0</v>
          </cell>
          <cell r="N237" t="str">
            <v>.</v>
          </cell>
          <cell r="O237">
            <v>122</v>
          </cell>
        </row>
        <row r="238">
          <cell r="A238" t="str">
            <v>E06000039</v>
          </cell>
          <cell r="B238" t="str">
            <v>Slough</v>
          </cell>
          <cell r="C238" t="str">
            <v>.</v>
          </cell>
          <cell r="D238">
            <v>0</v>
          </cell>
          <cell r="E238">
            <v>0</v>
          </cell>
          <cell r="F238">
            <v>6</v>
          </cell>
          <cell r="G238">
            <v>0</v>
          </cell>
          <cell r="H238">
            <v>0</v>
          </cell>
          <cell r="I238" t="str">
            <v>.</v>
          </cell>
          <cell r="J238">
            <v>0</v>
          </cell>
          <cell r="K238">
            <v>18</v>
          </cell>
          <cell r="L238">
            <v>6</v>
          </cell>
          <cell r="M238">
            <v>0</v>
          </cell>
          <cell r="N238">
            <v>0</v>
          </cell>
          <cell r="O238">
            <v>30</v>
          </cell>
        </row>
        <row r="239">
          <cell r="A239" t="str">
            <v>E08000029</v>
          </cell>
          <cell r="B239" t="str">
            <v>Solihull</v>
          </cell>
          <cell r="C239">
            <v>60</v>
          </cell>
          <cell r="D239">
            <v>0</v>
          </cell>
          <cell r="E239" t="str">
            <v>.</v>
          </cell>
          <cell r="F239">
            <v>45</v>
          </cell>
          <cell r="G239" t="str">
            <v>.</v>
          </cell>
          <cell r="H239" t="str">
            <v>.</v>
          </cell>
          <cell r="I239">
            <v>44</v>
          </cell>
          <cell r="J239" t="str">
            <v>.</v>
          </cell>
          <cell r="K239">
            <v>123</v>
          </cell>
          <cell r="L239">
            <v>40</v>
          </cell>
          <cell r="M239">
            <v>0</v>
          </cell>
          <cell r="N239" t="str">
            <v>.</v>
          </cell>
          <cell r="O239">
            <v>312</v>
          </cell>
        </row>
        <row r="240">
          <cell r="A240" t="str">
            <v>E07000006</v>
          </cell>
          <cell r="B240" t="str">
            <v>South Bucks</v>
          </cell>
          <cell r="C240" t="str">
            <v>.</v>
          </cell>
          <cell r="D240">
            <v>0</v>
          </cell>
          <cell r="E240">
            <v>0</v>
          </cell>
          <cell r="F240">
            <v>5</v>
          </cell>
          <cell r="G240">
            <v>0</v>
          </cell>
          <cell r="H240">
            <v>0</v>
          </cell>
          <cell r="I240" t="str">
            <v>.</v>
          </cell>
          <cell r="J240">
            <v>0</v>
          </cell>
          <cell r="K240">
            <v>13</v>
          </cell>
          <cell r="L240" t="str">
            <v>.</v>
          </cell>
          <cell r="M240">
            <v>0</v>
          </cell>
          <cell r="N240">
            <v>0</v>
          </cell>
          <cell r="O240">
            <v>18</v>
          </cell>
        </row>
        <row r="241">
          <cell r="A241" t="str">
            <v>E07000012</v>
          </cell>
          <cell r="B241" t="str">
            <v>South Cambridgeshire</v>
          </cell>
          <cell r="C241">
            <v>6</v>
          </cell>
          <cell r="D241">
            <v>0</v>
          </cell>
          <cell r="E241">
            <v>0</v>
          </cell>
          <cell r="F241" t="str">
            <v>.</v>
          </cell>
          <cell r="G241">
            <v>0</v>
          </cell>
          <cell r="H241">
            <v>0</v>
          </cell>
          <cell r="I241" t="str">
            <v>.</v>
          </cell>
          <cell r="J241">
            <v>15</v>
          </cell>
          <cell r="K241">
            <v>18</v>
          </cell>
          <cell r="L241">
            <v>19</v>
          </cell>
          <cell r="M241">
            <v>0</v>
          </cell>
          <cell r="N241">
            <v>0</v>
          </cell>
          <cell r="O241">
            <v>58</v>
          </cell>
        </row>
        <row r="242">
          <cell r="A242" t="str">
            <v>E07000039</v>
          </cell>
          <cell r="B242" t="str">
            <v>South Derbyshire</v>
          </cell>
          <cell r="C242" t="str">
            <v>.</v>
          </cell>
          <cell r="D242">
            <v>0</v>
          </cell>
          <cell r="E242">
            <v>0</v>
          </cell>
          <cell r="F242" t="str">
            <v>.</v>
          </cell>
          <cell r="G242">
            <v>0</v>
          </cell>
          <cell r="H242">
            <v>0</v>
          </cell>
          <cell r="I242" t="str">
            <v>.</v>
          </cell>
          <cell r="J242">
            <v>0</v>
          </cell>
          <cell r="K242">
            <v>11</v>
          </cell>
          <cell r="L242">
            <v>9</v>
          </cell>
          <cell r="M242">
            <v>0</v>
          </cell>
          <cell r="N242" t="str">
            <v>.</v>
          </cell>
          <cell r="O242">
            <v>20</v>
          </cell>
        </row>
        <row r="243">
          <cell r="A243" t="str">
            <v>E06000025</v>
          </cell>
          <cell r="B243" t="str">
            <v>South Gloucestershire</v>
          </cell>
          <cell r="C243" t="str">
            <v>.</v>
          </cell>
          <cell r="D243">
            <v>0</v>
          </cell>
          <cell r="E243">
            <v>0</v>
          </cell>
          <cell r="F243" t="str">
            <v>.</v>
          </cell>
          <cell r="G243">
            <v>0</v>
          </cell>
          <cell r="H243">
            <v>0</v>
          </cell>
          <cell r="I243" t="str">
            <v>.</v>
          </cell>
          <cell r="J243" t="str">
            <v>.</v>
          </cell>
          <cell r="K243">
            <v>25</v>
          </cell>
          <cell r="L243">
            <v>6</v>
          </cell>
          <cell r="M243">
            <v>0</v>
          </cell>
          <cell r="N243" t="str">
            <v>.</v>
          </cell>
          <cell r="O243">
            <v>31</v>
          </cell>
        </row>
        <row r="244">
          <cell r="A244" t="str">
            <v>E07000044</v>
          </cell>
          <cell r="B244" t="str">
            <v>South Hams</v>
          </cell>
          <cell r="C244" t="str">
            <v>.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 t="str">
            <v>.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</row>
        <row r="245">
          <cell r="A245" t="str">
            <v>E07000140</v>
          </cell>
          <cell r="B245" t="str">
            <v>South Holland</v>
          </cell>
          <cell r="C245" t="str">
            <v>.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 t="str">
            <v>.</v>
          </cell>
          <cell r="J245">
            <v>0</v>
          </cell>
          <cell r="K245">
            <v>6</v>
          </cell>
          <cell r="L245">
            <v>0</v>
          </cell>
          <cell r="M245">
            <v>0</v>
          </cell>
          <cell r="N245">
            <v>0</v>
          </cell>
          <cell r="O245">
            <v>6</v>
          </cell>
        </row>
        <row r="246">
          <cell r="A246" t="str">
            <v>E07000141</v>
          </cell>
          <cell r="B246" t="str">
            <v>South Kesteven</v>
          </cell>
          <cell r="C246">
            <v>17</v>
          </cell>
          <cell r="D246">
            <v>0</v>
          </cell>
          <cell r="E246" t="str">
            <v>.</v>
          </cell>
          <cell r="F246">
            <v>14</v>
          </cell>
          <cell r="G246">
            <v>0</v>
          </cell>
          <cell r="H246" t="str">
            <v>.</v>
          </cell>
          <cell r="I246">
            <v>12</v>
          </cell>
          <cell r="J246" t="str">
            <v>.</v>
          </cell>
          <cell r="K246">
            <v>44</v>
          </cell>
          <cell r="L246">
            <v>13</v>
          </cell>
          <cell r="M246">
            <v>0</v>
          </cell>
          <cell r="N246">
            <v>0</v>
          </cell>
          <cell r="O246">
            <v>100</v>
          </cell>
        </row>
        <row r="247">
          <cell r="A247" t="str">
            <v>E07000031</v>
          </cell>
          <cell r="B247" t="str">
            <v>South Lakeland</v>
          </cell>
          <cell r="C247">
            <v>0</v>
          </cell>
          <cell r="D247">
            <v>0</v>
          </cell>
          <cell r="E247">
            <v>0</v>
          </cell>
          <cell r="F247" t="str">
            <v>.</v>
          </cell>
          <cell r="G247">
            <v>0</v>
          </cell>
          <cell r="H247" t="str">
            <v>.</v>
          </cell>
          <cell r="I247" t="str">
            <v>.</v>
          </cell>
          <cell r="J247">
            <v>0</v>
          </cell>
          <cell r="K247" t="str">
            <v>.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</row>
        <row r="248">
          <cell r="A248" t="str">
            <v>E07000149</v>
          </cell>
          <cell r="B248" t="str">
            <v>South Norfolk</v>
          </cell>
          <cell r="C248" t="str">
            <v>.</v>
          </cell>
          <cell r="D248">
            <v>0</v>
          </cell>
          <cell r="E248">
            <v>0</v>
          </cell>
          <cell r="F248" t="str">
            <v>.</v>
          </cell>
          <cell r="G248">
            <v>0</v>
          </cell>
          <cell r="H248">
            <v>0</v>
          </cell>
          <cell r="I248" t="str">
            <v>.</v>
          </cell>
          <cell r="J248" t="str">
            <v>.</v>
          </cell>
          <cell r="K248">
            <v>9</v>
          </cell>
          <cell r="L248">
            <v>7</v>
          </cell>
          <cell r="M248">
            <v>0</v>
          </cell>
          <cell r="N248">
            <v>0</v>
          </cell>
          <cell r="O248">
            <v>16</v>
          </cell>
        </row>
        <row r="249">
          <cell r="A249" t="str">
            <v>E07000155</v>
          </cell>
          <cell r="B249" t="str">
            <v>South Northamptonshire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 t="str">
            <v>.</v>
          </cell>
          <cell r="L249" t="str">
            <v>.</v>
          </cell>
          <cell r="M249" t="str">
            <v>.</v>
          </cell>
          <cell r="N249">
            <v>0</v>
          </cell>
          <cell r="O249">
            <v>0</v>
          </cell>
        </row>
        <row r="250">
          <cell r="A250" t="str">
            <v>E07000179</v>
          </cell>
          <cell r="B250" t="str">
            <v>South Oxfordshire</v>
          </cell>
          <cell r="C250" t="str">
            <v>.</v>
          </cell>
          <cell r="D250">
            <v>0</v>
          </cell>
          <cell r="E250">
            <v>0</v>
          </cell>
          <cell r="F250" t="str">
            <v>.</v>
          </cell>
          <cell r="G250">
            <v>0</v>
          </cell>
          <cell r="H250">
            <v>0</v>
          </cell>
          <cell r="I250" t="str">
            <v>.</v>
          </cell>
          <cell r="J250">
            <v>0</v>
          </cell>
          <cell r="K250">
            <v>8</v>
          </cell>
          <cell r="L250" t="str">
            <v>.</v>
          </cell>
          <cell r="M250">
            <v>0</v>
          </cell>
          <cell r="N250">
            <v>0</v>
          </cell>
          <cell r="O250">
            <v>8</v>
          </cell>
        </row>
        <row r="251">
          <cell r="A251" t="str">
            <v>E07000126</v>
          </cell>
          <cell r="B251" t="str">
            <v>South Ribble</v>
          </cell>
          <cell r="C251" t="str">
            <v>.</v>
          </cell>
          <cell r="D251" t="str">
            <v>.</v>
          </cell>
          <cell r="E251">
            <v>0</v>
          </cell>
          <cell r="F251" t="str">
            <v>.</v>
          </cell>
          <cell r="G251">
            <v>0</v>
          </cell>
          <cell r="H251">
            <v>0</v>
          </cell>
          <cell r="I251" t="str">
            <v>.</v>
          </cell>
          <cell r="J251">
            <v>0</v>
          </cell>
          <cell r="K251">
            <v>18</v>
          </cell>
          <cell r="L251" t="str">
            <v>.</v>
          </cell>
          <cell r="M251">
            <v>0</v>
          </cell>
          <cell r="N251">
            <v>0</v>
          </cell>
          <cell r="O251">
            <v>18</v>
          </cell>
        </row>
        <row r="252">
          <cell r="A252" t="str">
            <v>E07000189</v>
          </cell>
          <cell r="B252" t="str">
            <v>South Somerset</v>
          </cell>
          <cell r="C252">
            <v>14</v>
          </cell>
          <cell r="D252">
            <v>0</v>
          </cell>
          <cell r="E252">
            <v>0</v>
          </cell>
          <cell r="F252">
            <v>16</v>
          </cell>
          <cell r="G252">
            <v>0</v>
          </cell>
          <cell r="H252">
            <v>0</v>
          </cell>
          <cell r="I252">
            <v>11</v>
          </cell>
          <cell r="J252">
            <v>0</v>
          </cell>
          <cell r="K252">
            <v>49</v>
          </cell>
          <cell r="L252">
            <v>10</v>
          </cell>
          <cell r="M252">
            <v>0</v>
          </cell>
          <cell r="N252" t="str">
            <v>.</v>
          </cell>
          <cell r="O252">
            <v>100</v>
          </cell>
        </row>
        <row r="253">
          <cell r="A253" t="str">
            <v>E07000196</v>
          </cell>
          <cell r="B253" t="str">
            <v>South Staffordshire</v>
          </cell>
          <cell r="C253" t="str">
            <v>.</v>
          </cell>
          <cell r="D253">
            <v>0</v>
          </cell>
          <cell r="E253">
            <v>0</v>
          </cell>
          <cell r="F253" t="str">
            <v>.</v>
          </cell>
          <cell r="G253">
            <v>0</v>
          </cell>
          <cell r="H253">
            <v>0</v>
          </cell>
          <cell r="I253" t="str">
            <v>.</v>
          </cell>
          <cell r="J253">
            <v>8</v>
          </cell>
          <cell r="K253">
            <v>8</v>
          </cell>
          <cell r="L253">
            <v>0</v>
          </cell>
          <cell r="M253">
            <v>0</v>
          </cell>
          <cell r="N253">
            <v>0</v>
          </cell>
          <cell r="O253">
            <v>16</v>
          </cell>
        </row>
        <row r="254">
          <cell r="A254" t="str">
            <v>E08000023</v>
          </cell>
          <cell r="B254" t="str">
            <v>South Tyneside</v>
          </cell>
          <cell r="C254">
            <v>15</v>
          </cell>
          <cell r="D254">
            <v>0</v>
          </cell>
          <cell r="E254">
            <v>0</v>
          </cell>
          <cell r="F254" t="str">
            <v>.</v>
          </cell>
          <cell r="G254">
            <v>0</v>
          </cell>
          <cell r="H254">
            <v>0</v>
          </cell>
          <cell r="I254">
            <v>20</v>
          </cell>
          <cell r="J254">
            <v>0</v>
          </cell>
          <cell r="K254">
            <v>64</v>
          </cell>
          <cell r="L254">
            <v>11</v>
          </cell>
          <cell r="M254">
            <v>0</v>
          </cell>
          <cell r="N254">
            <v>0</v>
          </cell>
          <cell r="O254">
            <v>110</v>
          </cell>
        </row>
        <row r="255">
          <cell r="A255" t="str">
            <v>E06000045</v>
          </cell>
          <cell r="B255" t="str">
            <v>Southampton</v>
          </cell>
          <cell r="C255">
            <v>11</v>
          </cell>
          <cell r="D255">
            <v>0</v>
          </cell>
          <cell r="E255">
            <v>0</v>
          </cell>
          <cell r="F255" t="str">
            <v>.</v>
          </cell>
          <cell r="G255">
            <v>0</v>
          </cell>
          <cell r="H255">
            <v>0</v>
          </cell>
          <cell r="I255">
            <v>18</v>
          </cell>
          <cell r="J255">
            <v>0</v>
          </cell>
          <cell r="K255">
            <v>36</v>
          </cell>
          <cell r="L255">
            <v>15</v>
          </cell>
          <cell r="M255">
            <v>0</v>
          </cell>
          <cell r="N255">
            <v>0</v>
          </cell>
          <cell r="O255">
            <v>80</v>
          </cell>
        </row>
        <row r="256">
          <cell r="A256" t="str">
            <v>E06000033</v>
          </cell>
          <cell r="B256" t="str">
            <v>Southend.on.Sea</v>
          </cell>
          <cell r="C256" t="str">
            <v>.</v>
          </cell>
          <cell r="D256" t="str">
            <v>.</v>
          </cell>
          <cell r="E256">
            <v>0</v>
          </cell>
          <cell r="F256">
            <v>17</v>
          </cell>
          <cell r="G256">
            <v>6</v>
          </cell>
          <cell r="H256">
            <v>0</v>
          </cell>
          <cell r="I256">
            <v>15</v>
          </cell>
          <cell r="J256" t="str">
            <v>.</v>
          </cell>
          <cell r="K256">
            <v>28</v>
          </cell>
          <cell r="L256">
            <v>13</v>
          </cell>
          <cell r="M256">
            <v>5</v>
          </cell>
          <cell r="N256" t="str">
            <v>.</v>
          </cell>
          <cell r="O256">
            <v>84</v>
          </cell>
        </row>
        <row r="257">
          <cell r="A257" t="str">
            <v>E09000028</v>
          </cell>
          <cell r="B257" t="str">
            <v>Southwark</v>
          </cell>
          <cell r="C257">
            <v>27</v>
          </cell>
          <cell r="D257">
            <v>0</v>
          </cell>
          <cell r="E257">
            <v>0</v>
          </cell>
          <cell r="F257" t="str">
            <v>.</v>
          </cell>
          <cell r="G257">
            <v>0</v>
          </cell>
          <cell r="H257">
            <v>0</v>
          </cell>
          <cell r="I257" t="str">
            <v>.</v>
          </cell>
          <cell r="J257">
            <v>39</v>
          </cell>
          <cell r="K257">
            <v>124</v>
          </cell>
          <cell r="L257">
            <v>22</v>
          </cell>
          <cell r="M257">
            <v>0</v>
          </cell>
          <cell r="N257" t="str">
            <v>.</v>
          </cell>
          <cell r="O257">
            <v>212</v>
          </cell>
        </row>
        <row r="258">
          <cell r="A258" t="str">
            <v>E07000213</v>
          </cell>
          <cell r="B258" t="str">
            <v>Spelthorne</v>
          </cell>
          <cell r="C258">
            <v>9</v>
          </cell>
          <cell r="D258">
            <v>0</v>
          </cell>
          <cell r="E258">
            <v>0</v>
          </cell>
          <cell r="F258" t="str">
            <v>.</v>
          </cell>
          <cell r="G258">
            <v>0</v>
          </cell>
          <cell r="H258" t="str">
            <v>.</v>
          </cell>
          <cell r="I258">
            <v>5</v>
          </cell>
          <cell r="J258">
            <v>0</v>
          </cell>
          <cell r="K258">
            <v>18</v>
          </cell>
          <cell r="L258">
            <v>14</v>
          </cell>
          <cell r="M258">
            <v>0</v>
          </cell>
          <cell r="N258">
            <v>0</v>
          </cell>
          <cell r="O258">
            <v>46</v>
          </cell>
        </row>
        <row r="259">
          <cell r="A259" t="str">
            <v>E07000240</v>
          </cell>
          <cell r="B259" t="str">
            <v>St Albans</v>
          </cell>
          <cell r="C259" t="str">
            <v>.</v>
          </cell>
          <cell r="D259" t="str">
            <v>.</v>
          </cell>
          <cell r="E259" t="str">
            <v>.</v>
          </cell>
          <cell r="F259">
            <v>13</v>
          </cell>
          <cell r="G259" t="str">
            <v>.</v>
          </cell>
          <cell r="H259" t="str">
            <v>.</v>
          </cell>
          <cell r="I259" t="str">
            <v>.</v>
          </cell>
          <cell r="J259">
            <v>0</v>
          </cell>
          <cell r="K259">
            <v>39</v>
          </cell>
          <cell r="L259">
            <v>10</v>
          </cell>
          <cell r="M259" t="str">
            <v>.</v>
          </cell>
          <cell r="N259">
            <v>0</v>
          </cell>
          <cell r="O259">
            <v>62</v>
          </cell>
        </row>
        <row r="260">
          <cell r="A260" t="str">
            <v>E07000204</v>
          </cell>
          <cell r="B260" t="str">
            <v>St Edmundsbury</v>
          </cell>
          <cell r="C260" t="str">
            <v>.</v>
          </cell>
          <cell r="D260" t="str">
            <v>.</v>
          </cell>
          <cell r="E260" t="str">
            <v>.</v>
          </cell>
          <cell r="F260" t="str">
            <v>.</v>
          </cell>
          <cell r="G260" t="str">
            <v>.</v>
          </cell>
          <cell r="H260">
            <v>0</v>
          </cell>
          <cell r="I260">
            <v>13</v>
          </cell>
          <cell r="J260">
            <v>0</v>
          </cell>
          <cell r="K260">
            <v>46</v>
          </cell>
          <cell r="L260">
            <v>11</v>
          </cell>
          <cell r="M260" t="str">
            <v>.</v>
          </cell>
          <cell r="N260">
            <v>0</v>
          </cell>
          <cell r="O260">
            <v>70</v>
          </cell>
        </row>
        <row r="261">
          <cell r="A261" t="str">
            <v>E08000013</v>
          </cell>
          <cell r="B261" t="str">
            <v>St Helens</v>
          </cell>
          <cell r="C261">
            <v>11</v>
          </cell>
          <cell r="D261" t="str">
            <v>.</v>
          </cell>
          <cell r="E261" t="str">
            <v>.</v>
          </cell>
          <cell r="F261">
            <v>12</v>
          </cell>
          <cell r="G261">
            <v>0</v>
          </cell>
          <cell r="H261">
            <v>0</v>
          </cell>
          <cell r="I261">
            <v>10</v>
          </cell>
          <cell r="J261" t="str">
            <v>.</v>
          </cell>
          <cell r="K261">
            <v>30</v>
          </cell>
          <cell r="L261" t="str">
            <v>.</v>
          </cell>
          <cell r="M261">
            <v>0</v>
          </cell>
          <cell r="N261">
            <v>0</v>
          </cell>
          <cell r="O261">
            <v>63</v>
          </cell>
        </row>
        <row r="262">
          <cell r="A262" t="str">
            <v>E07000197</v>
          </cell>
          <cell r="B262" t="str">
            <v>Stafford</v>
          </cell>
          <cell r="C262">
            <v>0</v>
          </cell>
          <cell r="D262">
            <v>0</v>
          </cell>
          <cell r="E262">
            <v>0</v>
          </cell>
          <cell r="F262" t="str">
            <v>.</v>
          </cell>
          <cell r="G262">
            <v>0</v>
          </cell>
          <cell r="H262">
            <v>0</v>
          </cell>
          <cell r="I262" t="str">
            <v>.</v>
          </cell>
          <cell r="J262">
            <v>0</v>
          </cell>
          <cell r="K262">
            <v>13</v>
          </cell>
          <cell r="L262" t="str">
            <v>.</v>
          </cell>
          <cell r="M262">
            <v>0</v>
          </cell>
          <cell r="N262">
            <v>0</v>
          </cell>
          <cell r="O262">
            <v>13</v>
          </cell>
        </row>
        <row r="263">
          <cell r="A263" t="str">
            <v>E07000198</v>
          </cell>
          <cell r="B263" t="str">
            <v>Staffordshire Moorlands</v>
          </cell>
          <cell r="C263" t="str">
            <v>.</v>
          </cell>
          <cell r="D263">
            <v>0</v>
          </cell>
          <cell r="E263">
            <v>0</v>
          </cell>
          <cell r="F263">
            <v>8</v>
          </cell>
          <cell r="G263">
            <v>0</v>
          </cell>
          <cell r="H263" t="str">
            <v>.</v>
          </cell>
          <cell r="I263">
            <v>5</v>
          </cell>
          <cell r="J263">
            <v>0</v>
          </cell>
          <cell r="K263">
            <v>23</v>
          </cell>
          <cell r="L263" t="str">
            <v>.</v>
          </cell>
          <cell r="M263">
            <v>0</v>
          </cell>
          <cell r="N263">
            <v>0</v>
          </cell>
          <cell r="O263">
            <v>36</v>
          </cell>
        </row>
        <row r="264">
          <cell r="A264" t="str">
            <v>E07000243</v>
          </cell>
          <cell r="B264" t="str">
            <v>Stevenage</v>
          </cell>
          <cell r="C264">
            <v>13</v>
          </cell>
          <cell r="D264">
            <v>0</v>
          </cell>
          <cell r="E264">
            <v>0</v>
          </cell>
          <cell r="F264" t="str">
            <v>.</v>
          </cell>
          <cell r="G264">
            <v>0</v>
          </cell>
          <cell r="H264">
            <v>0</v>
          </cell>
          <cell r="I264">
            <v>6</v>
          </cell>
          <cell r="J264" t="str">
            <v>.</v>
          </cell>
          <cell r="K264">
            <v>11</v>
          </cell>
          <cell r="L264">
            <v>10</v>
          </cell>
          <cell r="M264">
            <v>0</v>
          </cell>
          <cell r="N264">
            <v>0</v>
          </cell>
          <cell r="O264">
            <v>40</v>
          </cell>
        </row>
        <row r="265">
          <cell r="A265" t="str">
            <v>E08000007</v>
          </cell>
          <cell r="B265" t="str">
            <v>Stockport</v>
          </cell>
          <cell r="C265" t="str">
            <v>.</v>
          </cell>
          <cell r="D265">
            <v>0</v>
          </cell>
          <cell r="E265">
            <v>5</v>
          </cell>
          <cell r="F265" t="str">
            <v>.</v>
          </cell>
          <cell r="G265" t="str">
            <v>.</v>
          </cell>
          <cell r="H265" t="str">
            <v>.</v>
          </cell>
          <cell r="I265">
            <v>6</v>
          </cell>
          <cell r="J265" t="str">
            <v>.</v>
          </cell>
          <cell r="K265">
            <v>33</v>
          </cell>
          <cell r="L265">
            <v>9</v>
          </cell>
          <cell r="M265">
            <v>0</v>
          </cell>
          <cell r="N265" t="str">
            <v>.</v>
          </cell>
          <cell r="O265">
            <v>53</v>
          </cell>
        </row>
        <row r="266">
          <cell r="A266" t="str">
            <v>E06000004</v>
          </cell>
          <cell r="B266" t="str">
            <v>Stockton.on.Tees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 t="str">
            <v>.</v>
          </cell>
          <cell r="L266" t="str">
            <v>.</v>
          </cell>
          <cell r="M266">
            <v>0</v>
          </cell>
          <cell r="N266">
            <v>0</v>
          </cell>
          <cell r="O266">
            <v>0</v>
          </cell>
        </row>
        <row r="267">
          <cell r="A267" t="str">
            <v>E06000021</v>
          </cell>
          <cell r="B267" t="str">
            <v>Stoke.on.Trent</v>
          </cell>
          <cell r="C267">
            <v>10</v>
          </cell>
          <cell r="D267">
            <v>0</v>
          </cell>
          <cell r="E267" t="str">
            <v>.</v>
          </cell>
          <cell r="F267">
            <v>8</v>
          </cell>
          <cell r="G267">
            <v>0</v>
          </cell>
          <cell r="H267" t="str">
            <v>.</v>
          </cell>
          <cell r="I267">
            <v>15</v>
          </cell>
          <cell r="J267" t="str">
            <v>.</v>
          </cell>
          <cell r="K267">
            <v>59</v>
          </cell>
          <cell r="L267">
            <v>11</v>
          </cell>
          <cell r="M267" t="str">
            <v>.</v>
          </cell>
          <cell r="N267">
            <v>8</v>
          </cell>
          <cell r="O267">
            <v>111</v>
          </cell>
        </row>
        <row r="268">
          <cell r="A268" t="str">
            <v>E07000221</v>
          </cell>
          <cell r="B268" t="str">
            <v>Stratford.on.Avon</v>
          </cell>
          <cell r="C268" t="str">
            <v>.</v>
          </cell>
          <cell r="D268" t="str">
            <v>.</v>
          </cell>
          <cell r="E268">
            <v>0</v>
          </cell>
          <cell r="F268" t="str">
            <v>.</v>
          </cell>
          <cell r="G268">
            <v>0</v>
          </cell>
          <cell r="H268" t="str">
            <v>.</v>
          </cell>
          <cell r="I268" t="str">
            <v>.</v>
          </cell>
          <cell r="J268" t="str">
            <v>.</v>
          </cell>
          <cell r="K268">
            <v>22</v>
          </cell>
          <cell r="L268">
            <v>8</v>
          </cell>
          <cell r="M268">
            <v>0</v>
          </cell>
          <cell r="N268" t="str">
            <v>.</v>
          </cell>
          <cell r="O268">
            <v>30</v>
          </cell>
        </row>
        <row r="269">
          <cell r="A269" t="str">
            <v>E07000082</v>
          </cell>
          <cell r="B269" t="str">
            <v>Stroud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 t="str">
            <v>.</v>
          </cell>
          <cell r="J269">
            <v>0</v>
          </cell>
          <cell r="K269" t="str">
            <v>.</v>
          </cell>
          <cell r="L269" t="str">
            <v>.</v>
          </cell>
          <cell r="M269">
            <v>0</v>
          </cell>
          <cell r="N269">
            <v>0</v>
          </cell>
          <cell r="O269">
            <v>0</v>
          </cell>
        </row>
        <row r="270">
          <cell r="A270" t="str">
            <v>E07000205</v>
          </cell>
          <cell r="B270" t="str">
            <v>Suffolk Coastal</v>
          </cell>
          <cell r="C270" t="str">
            <v>.</v>
          </cell>
          <cell r="D270">
            <v>0</v>
          </cell>
          <cell r="E270">
            <v>0</v>
          </cell>
          <cell r="F270" t="str">
            <v>.</v>
          </cell>
          <cell r="G270">
            <v>0</v>
          </cell>
          <cell r="H270">
            <v>0</v>
          </cell>
          <cell r="I270" t="str">
            <v>.</v>
          </cell>
          <cell r="J270">
            <v>0</v>
          </cell>
          <cell r="K270" t="str">
            <v>.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</row>
        <row r="271">
          <cell r="A271" t="str">
            <v>E08000024</v>
          </cell>
          <cell r="B271" t="str">
            <v>Sunderland</v>
          </cell>
          <cell r="C271" t="str">
            <v>.</v>
          </cell>
          <cell r="D271">
            <v>0</v>
          </cell>
          <cell r="E271">
            <v>0</v>
          </cell>
          <cell r="F271" t="str">
            <v>.</v>
          </cell>
          <cell r="G271">
            <v>0</v>
          </cell>
          <cell r="H271">
            <v>0</v>
          </cell>
          <cell r="I271">
            <v>15</v>
          </cell>
          <cell r="J271">
            <v>0</v>
          </cell>
          <cell r="K271">
            <v>29</v>
          </cell>
          <cell r="L271">
            <v>14</v>
          </cell>
          <cell r="M271" t="str">
            <v>.</v>
          </cell>
          <cell r="N271" t="str">
            <v>.</v>
          </cell>
          <cell r="O271">
            <v>58</v>
          </cell>
        </row>
        <row r="272">
          <cell r="A272" t="str">
            <v>E07000214</v>
          </cell>
          <cell r="B272" t="str">
            <v>Surrey Heath</v>
          </cell>
          <cell r="C272" t="str">
            <v>.</v>
          </cell>
          <cell r="D272">
            <v>0</v>
          </cell>
          <cell r="E272">
            <v>0</v>
          </cell>
          <cell r="F272" t="str">
            <v>.</v>
          </cell>
          <cell r="G272">
            <v>0</v>
          </cell>
          <cell r="H272">
            <v>0</v>
          </cell>
          <cell r="I272" t="str">
            <v>.</v>
          </cell>
          <cell r="J272">
            <v>0</v>
          </cell>
          <cell r="K272">
            <v>24</v>
          </cell>
          <cell r="L272">
            <v>9</v>
          </cell>
          <cell r="M272">
            <v>0</v>
          </cell>
          <cell r="N272">
            <v>0</v>
          </cell>
          <cell r="O272">
            <v>33</v>
          </cell>
        </row>
        <row r="273">
          <cell r="A273" t="str">
            <v>E09000029</v>
          </cell>
          <cell r="B273" t="str">
            <v>Sutton</v>
          </cell>
          <cell r="C273">
            <v>19</v>
          </cell>
          <cell r="D273">
            <v>0</v>
          </cell>
          <cell r="E273">
            <v>0</v>
          </cell>
          <cell r="F273" t="str">
            <v>.</v>
          </cell>
          <cell r="G273">
            <v>0</v>
          </cell>
          <cell r="H273">
            <v>0</v>
          </cell>
          <cell r="I273" t="str">
            <v>.</v>
          </cell>
          <cell r="J273" t="str">
            <v>.</v>
          </cell>
          <cell r="K273">
            <v>50</v>
          </cell>
          <cell r="L273">
            <v>9</v>
          </cell>
          <cell r="M273">
            <v>0</v>
          </cell>
          <cell r="N273">
            <v>0</v>
          </cell>
          <cell r="O273">
            <v>78</v>
          </cell>
        </row>
        <row r="274">
          <cell r="A274" t="str">
            <v>E07000113</v>
          </cell>
          <cell r="B274" t="str">
            <v>Swale</v>
          </cell>
          <cell r="C274">
            <v>8</v>
          </cell>
          <cell r="D274" t="str">
            <v>.</v>
          </cell>
          <cell r="E274">
            <v>0</v>
          </cell>
          <cell r="F274" t="str">
            <v>.</v>
          </cell>
          <cell r="G274" t="str">
            <v>.</v>
          </cell>
          <cell r="H274">
            <v>0</v>
          </cell>
          <cell r="I274" t="str">
            <v>.</v>
          </cell>
          <cell r="J274">
            <v>0</v>
          </cell>
          <cell r="K274">
            <v>17</v>
          </cell>
          <cell r="L274">
            <v>13</v>
          </cell>
          <cell r="M274" t="str">
            <v>.</v>
          </cell>
          <cell r="N274" t="str">
            <v>.</v>
          </cell>
          <cell r="O274">
            <v>38</v>
          </cell>
        </row>
        <row r="275">
          <cell r="A275" t="str">
            <v>E06000030</v>
          </cell>
          <cell r="B275" t="str">
            <v>Swindon</v>
          </cell>
          <cell r="C275">
            <v>16</v>
          </cell>
          <cell r="D275" t="str">
            <v>.</v>
          </cell>
          <cell r="E275">
            <v>0</v>
          </cell>
          <cell r="F275">
            <v>17</v>
          </cell>
          <cell r="G275" t="str">
            <v>.</v>
          </cell>
          <cell r="H275">
            <v>5</v>
          </cell>
          <cell r="I275" t="str">
            <v>.</v>
          </cell>
          <cell r="J275">
            <v>9</v>
          </cell>
          <cell r="K275">
            <v>28</v>
          </cell>
          <cell r="L275">
            <v>13</v>
          </cell>
          <cell r="M275">
            <v>0</v>
          </cell>
          <cell r="N275">
            <v>5</v>
          </cell>
          <cell r="O275">
            <v>93</v>
          </cell>
        </row>
        <row r="276">
          <cell r="A276" t="str">
            <v>E08000008</v>
          </cell>
          <cell r="B276" t="str">
            <v>Tameside</v>
          </cell>
          <cell r="C276" t="str">
            <v>.</v>
          </cell>
          <cell r="D276">
            <v>0</v>
          </cell>
          <cell r="E276">
            <v>0</v>
          </cell>
          <cell r="F276" t="str">
            <v>.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9</v>
          </cell>
          <cell r="L276" t="str">
            <v>.</v>
          </cell>
          <cell r="M276">
            <v>0</v>
          </cell>
          <cell r="N276" t="str">
            <v>.</v>
          </cell>
          <cell r="O276">
            <v>9</v>
          </cell>
        </row>
        <row r="277">
          <cell r="A277" t="str">
            <v>E07000199</v>
          </cell>
          <cell r="B277" t="str">
            <v>Tamworth</v>
          </cell>
          <cell r="C277" t="str">
            <v>.</v>
          </cell>
          <cell r="D277">
            <v>0</v>
          </cell>
          <cell r="E277">
            <v>0</v>
          </cell>
          <cell r="F277">
            <v>5</v>
          </cell>
          <cell r="G277">
            <v>0</v>
          </cell>
          <cell r="H277">
            <v>0</v>
          </cell>
          <cell r="I277">
            <v>8</v>
          </cell>
          <cell r="J277" t="str">
            <v>.</v>
          </cell>
          <cell r="K277">
            <v>15</v>
          </cell>
          <cell r="L277">
            <v>11</v>
          </cell>
          <cell r="M277">
            <v>0</v>
          </cell>
          <cell r="N277" t="str">
            <v>.</v>
          </cell>
          <cell r="O277">
            <v>39</v>
          </cell>
        </row>
        <row r="278">
          <cell r="A278" t="str">
            <v>E07000215</v>
          </cell>
          <cell r="B278" t="str">
            <v>Tandridge</v>
          </cell>
          <cell r="C278" t="str">
            <v>.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 t="str">
            <v>.</v>
          </cell>
          <cell r="J278">
            <v>0</v>
          </cell>
          <cell r="K278" t="str">
            <v>.</v>
          </cell>
          <cell r="L278" t="str">
            <v>.</v>
          </cell>
          <cell r="M278">
            <v>0</v>
          </cell>
          <cell r="N278">
            <v>0</v>
          </cell>
          <cell r="O278">
            <v>0</v>
          </cell>
        </row>
        <row r="279">
          <cell r="A279" t="str">
            <v>E07000190</v>
          </cell>
          <cell r="B279" t="str">
            <v>Taunton Deane</v>
          </cell>
          <cell r="C279">
            <v>13</v>
          </cell>
          <cell r="D279">
            <v>0</v>
          </cell>
          <cell r="E279">
            <v>0</v>
          </cell>
          <cell r="F279">
            <v>12</v>
          </cell>
          <cell r="G279">
            <v>0</v>
          </cell>
          <cell r="H279" t="str">
            <v>.</v>
          </cell>
          <cell r="I279" t="str">
            <v>.</v>
          </cell>
          <cell r="J279" t="str">
            <v>.</v>
          </cell>
          <cell r="K279">
            <v>20</v>
          </cell>
          <cell r="L279">
            <v>10</v>
          </cell>
          <cell r="M279">
            <v>0</v>
          </cell>
          <cell r="N279">
            <v>0</v>
          </cell>
          <cell r="O279">
            <v>55</v>
          </cell>
        </row>
        <row r="280">
          <cell r="A280" t="str">
            <v>E07000045</v>
          </cell>
          <cell r="B280" t="str">
            <v>Teignbridge</v>
          </cell>
          <cell r="C280" t="str">
            <v>.</v>
          </cell>
          <cell r="D280">
            <v>0</v>
          </cell>
          <cell r="E280" t="str">
            <v>.</v>
          </cell>
          <cell r="F280" t="str">
            <v>.</v>
          </cell>
          <cell r="G280">
            <v>0</v>
          </cell>
          <cell r="H280" t="str">
            <v>.</v>
          </cell>
          <cell r="I280" t="str">
            <v>.</v>
          </cell>
          <cell r="J280">
            <v>0</v>
          </cell>
          <cell r="K280">
            <v>33</v>
          </cell>
          <cell r="L280">
            <v>6</v>
          </cell>
          <cell r="M280">
            <v>0</v>
          </cell>
          <cell r="N280" t="str">
            <v>.</v>
          </cell>
          <cell r="O280">
            <v>39</v>
          </cell>
        </row>
        <row r="281">
          <cell r="A281" t="str">
            <v>E06000020</v>
          </cell>
          <cell r="B281" t="str">
            <v>Telford &amp; Wrekin</v>
          </cell>
          <cell r="C281" t="str">
            <v>.</v>
          </cell>
          <cell r="D281" t="str">
            <v>.</v>
          </cell>
          <cell r="E281" t="str">
            <v>.</v>
          </cell>
          <cell r="F281">
            <v>20</v>
          </cell>
          <cell r="G281">
            <v>14</v>
          </cell>
          <cell r="H281">
            <v>0</v>
          </cell>
          <cell r="I281">
            <v>13</v>
          </cell>
          <cell r="J281">
            <v>0</v>
          </cell>
          <cell r="K281">
            <v>28</v>
          </cell>
          <cell r="L281">
            <v>15</v>
          </cell>
          <cell r="M281">
            <v>5</v>
          </cell>
          <cell r="N281" t="str">
            <v>.</v>
          </cell>
          <cell r="O281">
            <v>95</v>
          </cell>
        </row>
        <row r="282">
          <cell r="A282" t="str">
            <v>E07000076</v>
          </cell>
          <cell r="B282" t="str">
            <v>Tendring</v>
          </cell>
          <cell r="C282" t="str">
            <v>.</v>
          </cell>
          <cell r="D282">
            <v>0</v>
          </cell>
          <cell r="E282" t="str">
            <v>.</v>
          </cell>
          <cell r="F282" t="str">
            <v>.</v>
          </cell>
          <cell r="G282">
            <v>0</v>
          </cell>
          <cell r="H282" t="str">
            <v>.</v>
          </cell>
          <cell r="I282" t="str">
            <v>.</v>
          </cell>
          <cell r="J282">
            <v>0</v>
          </cell>
          <cell r="K282">
            <v>11</v>
          </cell>
          <cell r="L282" t="str">
            <v>.</v>
          </cell>
          <cell r="M282">
            <v>0</v>
          </cell>
          <cell r="N282" t="str">
            <v>.</v>
          </cell>
          <cell r="O282">
            <v>11</v>
          </cell>
        </row>
        <row r="283">
          <cell r="A283" t="str">
            <v>E07000093</v>
          </cell>
          <cell r="B283" t="str">
            <v>Test Valley</v>
          </cell>
          <cell r="C283" t="str">
            <v>.</v>
          </cell>
          <cell r="D283">
            <v>0</v>
          </cell>
          <cell r="E283" t="str">
            <v>.</v>
          </cell>
          <cell r="F283" t="str">
            <v>.</v>
          </cell>
          <cell r="G283">
            <v>0</v>
          </cell>
          <cell r="H283">
            <v>0</v>
          </cell>
          <cell r="I283" t="str">
            <v>.</v>
          </cell>
          <cell r="J283">
            <v>0</v>
          </cell>
          <cell r="K283">
            <v>15</v>
          </cell>
          <cell r="L283" t="str">
            <v>.</v>
          </cell>
          <cell r="M283">
            <v>0</v>
          </cell>
          <cell r="N283">
            <v>0</v>
          </cell>
          <cell r="O283">
            <v>15</v>
          </cell>
        </row>
        <row r="284">
          <cell r="A284" t="str">
            <v>E07000083</v>
          </cell>
          <cell r="B284" t="str">
            <v>Tewkesbury</v>
          </cell>
          <cell r="C284" t="str">
            <v>.</v>
          </cell>
          <cell r="D284">
            <v>0</v>
          </cell>
          <cell r="E284">
            <v>0</v>
          </cell>
          <cell r="F284" t="str">
            <v>.</v>
          </cell>
          <cell r="G284">
            <v>0</v>
          </cell>
          <cell r="H284">
            <v>0</v>
          </cell>
          <cell r="I284" t="str">
            <v>.</v>
          </cell>
          <cell r="J284">
            <v>0</v>
          </cell>
          <cell r="K284">
            <v>22</v>
          </cell>
          <cell r="L284" t="str">
            <v>.</v>
          </cell>
          <cell r="M284">
            <v>0</v>
          </cell>
          <cell r="N284">
            <v>0</v>
          </cell>
          <cell r="O284">
            <v>22</v>
          </cell>
        </row>
        <row r="285">
          <cell r="A285" t="str">
            <v>E07000114</v>
          </cell>
          <cell r="B285" t="str">
            <v>Thanet</v>
          </cell>
          <cell r="C285" t="str">
            <v>.</v>
          </cell>
          <cell r="D285" t="str">
            <v>.</v>
          </cell>
          <cell r="E285" t="str">
            <v>.</v>
          </cell>
          <cell r="F285">
            <v>11</v>
          </cell>
          <cell r="G285" t="str">
            <v>.</v>
          </cell>
          <cell r="H285" t="str">
            <v>.</v>
          </cell>
          <cell r="I285">
            <v>11</v>
          </cell>
          <cell r="J285">
            <v>0</v>
          </cell>
          <cell r="K285">
            <v>40</v>
          </cell>
          <cell r="L285">
            <v>12</v>
          </cell>
          <cell r="M285" t="str">
            <v>.</v>
          </cell>
          <cell r="N285" t="str">
            <v>.</v>
          </cell>
          <cell r="O285">
            <v>74</v>
          </cell>
        </row>
        <row r="286">
          <cell r="A286" t="str">
            <v>E07000102</v>
          </cell>
          <cell r="B286" t="str">
            <v>Three Rivers</v>
          </cell>
          <cell r="C286">
            <v>6</v>
          </cell>
          <cell r="D286">
            <v>0</v>
          </cell>
          <cell r="E286">
            <v>0</v>
          </cell>
          <cell r="F286">
            <v>14</v>
          </cell>
          <cell r="G286">
            <v>0</v>
          </cell>
          <cell r="H286">
            <v>0</v>
          </cell>
          <cell r="I286" t="str">
            <v>.</v>
          </cell>
          <cell r="J286">
            <v>0</v>
          </cell>
          <cell r="K286">
            <v>32</v>
          </cell>
          <cell r="L286">
            <v>12</v>
          </cell>
          <cell r="M286">
            <v>0</v>
          </cell>
          <cell r="N286">
            <v>0</v>
          </cell>
          <cell r="O286">
            <v>64</v>
          </cell>
        </row>
        <row r="287">
          <cell r="A287" t="str">
            <v>E06000034</v>
          </cell>
          <cell r="B287" t="str">
            <v>Thurrock</v>
          </cell>
          <cell r="C287">
            <v>7</v>
          </cell>
          <cell r="D287">
            <v>0</v>
          </cell>
          <cell r="E287">
            <v>0</v>
          </cell>
          <cell r="F287">
            <v>11</v>
          </cell>
          <cell r="G287" t="str">
            <v>.</v>
          </cell>
          <cell r="H287">
            <v>0</v>
          </cell>
          <cell r="I287" t="str">
            <v>.</v>
          </cell>
          <cell r="J287">
            <v>0</v>
          </cell>
          <cell r="K287">
            <v>30</v>
          </cell>
          <cell r="L287">
            <v>15</v>
          </cell>
          <cell r="M287" t="str">
            <v>.</v>
          </cell>
          <cell r="N287" t="str">
            <v>.</v>
          </cell>
          <cell r="O287">
            <v>63</v>
          </cell>
        </row>
        <row r="288">
          <cell r="A288" t="str">
            <v>E07000115</v>
          </cell>
          <cell r="B288" t="str">
            <v>Tonbridge and Malling</v>
          </cell>
          <cell r="C288" t="str">
            <v>.</v>
          </cell>
          <cell r="D288">
            <v>0</v>
          </cell>
          <cell r="E288" t="str">
            <v>.</v>
          </cell>
          <cell r="F288" t="str">
            <v>.</v>
          </cell>
          <cell r="G288">
            <v>0</v>
          </cell>
          <cell r="H288">
            <v>0</v>
          </cell>
          <cell r="I288" t="str">
            <v>.</v>
          </cell>
          <cell r="J288">
            <v>0</v>
          </cell>
          <cell r="K288">
            <v>10</v>
          </cell>
          <cell r="L288" t="str">
            <v>.</v>
          </cell>
          <cell r="M288">
            <v>0</v>
          </cell>
          <cell r="N288">
            <v>0</v>
          </cell>
          <cell r="O288">
            <v>10</v>
          </cell>
        </row>
        <row r="289">
          <cell r="A289" t="str">
            <v>E06000027</v>
          </cell>
          <cell r="B289" t="str">
            <v>Torbay</v>
          </cell>
          <cell r="C289" t="str">
            <v>.</v>
          </cell>
          <cell r="D289">
            <v>0</v>
          </cell>
          <cell r="E289">
            <v>0</v>
          </cell>
          <cell r="F289">
            <v>5</v>
          </cell>
          <cell r="G289">
            <v>0</v>
          </cell>
          <cell r="H289">
            <v>0</v>
          </cell>
          <cell r="I289" t="str">
            <v>.</v>
          </cell>
          <cell r="J289">
            <v>0</v>
          </cell>
          <cell r="K289">
            <v>9</v>
          </cell>
          <cell r="L289" t="str">
            <v>.</v>
          </cell>
          <cell r="M289">
            <v>0</v>
          </cell>
          <cell r="N289">
            <v>0</v>
          </cell>
          <cell r="O289">
            <v>14</v>
          </cell>
        </row>
        <row r="290">
          <cell r="A290" t="str">
            <v>E07000046</v>
          </cell>
          <cell r="B290" t="str">
            <v>Torridge</v>
          </cell>
          <cell r="C290" t="str">
            <v>.</v>
          </cell>
          <cell r="D290">
            <v>0</v>
          </cell>
          <cell r="E290">
            <v>0</v>
          </cell>
          <cell r="F290" t="str">
            <v>.</v>
          </cell>
          <cell r="G290">
            <v>0</v>
          </cell>
          <cell r="H290">
            <v>0</v>
          </cell>
          <cell r="I290" t="str">
            <v>.</v>
          </cell>
          <cell r="J290">
            <v>0</v>
          </cell>
          <cell r="K290">
            <v>6</v>
          </cell>
          <cell r="L290" t="str">
            <v>.</v>
          </cell>
          <cell r="M290">
            <v>0</v>
          </cell>
          <cell r="N290">
            <v>0</v>
          </cell>
          <cell r="O290">
            <v>6</v>
          </cell>
        </row>
        <row r="291">
          <cell r="A291" t="str">
            <v>E09000030</v>
          </cell>
          <cell r="B291" t="str">
            <v>Tower Hamlets</v>
          </cell>
          <cell r="C291" t="str">
            <v>.</v>
          </cell>
          <cell r="D291">
            <v>0</v>
          </cell>
          <cell r="E291">
            <v>0</v>
          </cell>
          <cell r="F291">
            <v>26</v>
          </cell>
          <cell r="G291">
            <v>0</v>
          </cell>
          <cell r="H291">
            <v>0</v>
          </cell>
          <cell r="I291" t="str">
            <v>.</v>
          </cell>
          <cell r="J291">
            <v>0</v>
          </cell>
          <cell r="K291">
            <v>123</v>
          </cell>
          <cell r="L291">
            <v>23</v>
          </cell>
          <cell r="M291">
            <v>0</v>
          </cell>
          <cell r="N291">
            <v>0</v>
          </cell>
          <cell r="O291">
            <v>172</v>
          </cell>
        </row>
        <row r="292">
          <cell r="A292" t="str">
            <v>E08000009</v>
          </cell>
          <cell r="B292" t="str">
            <v>Trafford</v>
          </cell>
          <cell r="C292">
            <v>13</v>
          </cell>
          <cell r="D292">
            <v>0</v>
          </cell>
          <cell r="E292" t="str">
            <v>.</v>
          </cell>
          <cell r="F292">
            <v>8</v>
          </cell>
          <cell r="G292">
            <v>0</v>
          </cell>
          <cell r="H292">
            <v>0</v>
          </cell>
          <cell r="I292" t="str">
            <v>.</v>
          </cell>
          <cell r="J292">
            <v>0</v>
          </cell>
          <cell r="K292">
            <v>39</v>
          </cell>
          <cell r="L292">
            <v>7</v>
          </cell>
          <cell r="M292">
            <v>0</v>
          </cell>
          <cell r="N292">
            <v>0</v>
          </cell>
          <cell r="O292">
            <v>67</v>
          </cell>
        </row>
        <row r="293">
          <cell r="A293" t="str">
            <v>E07000116</v>
          </cell>
          <cell r="B293" t="str">
            <v>Tunbridge Wells</v>
          </cell>
          <cell r="C293" t="str">
            <v>.</v>
          </cell>
          <cell r="D293">
            <v>0</v>
          </cell>
          <cell r="E293">
            <v>0</v>
          </cell>
          <cell r="F293" t="str">
            <v>.</v>
          </cell>
          <cell r="G293">
            <v>0</v>
          </cell>
          <cell r="H293">
            <v>0</v>
          </cell>
          <cell r="I293" t="str">
            <v>.</v>
          </cell>
          <cell r="J293">
            <v>0</v>
          </cell>
          <cell r="K293">
            <v>9</v>
          </cell>
          <cell r="L293" t="str">
            <v>.</v>
          </cell>
          <cell r="M293">
            <v>0</v>
          </cell>
          <cell r="N293">
            <v>0</v>
          </cell>
          <cell r="O293">
            <v>9</v>
          </cell>
        </row>
        <row r="294">
          <cell r="A294" t="str">
            <v>E07000077</v>
          </cell>
          <cell r="B294" t="str">
            <v>Uttlesford</v>
          </cell>
          <cell r="C294" t="str">
            <v>.</v>
          </cell>
          <cell r="D294">
            <v>0</v>
          </cell>
          <cell r="E294">
            <v>0</v>
          </cell>
          <cell r="F294" t="str">
            <v>.</v>
          </cell>
          <cell r="G294">
            <v>0</v>
          </cell>
          <cell r="H294">
            <v>0</v>
          </cell>
          <cell r="I294" t="str">
            <v>.</v>
          </cell>
          <cell r="J294">
            <v>0</v>
          </cell>
          <cell r="K294">
            <v>7</v>
          </cell>
          <cell r="L294" t="str">
            <v>.</v>
          </cell>
          <cell r="M294">
            <v>0</v>
          </cell>
          <cell r="N294">
            <v>0</v>
          </cell>
          <cell r="O294">
            <v>7</v>
          </cell>
        </row>
        <row r="295">
          <cell r="A295" t="str">
            <v>E07000180</v>
          </cell>
          <cell r="B295" t="str">
            <v>Vale of White Horse</v>
          </cell>
          <cell r="C295" t="str">
            <v>.</v>
          </cell>
          <cell r="D295">
            <v>0</v>
          </cell>
          <cell r="E295">
            <v>0</v>
          </cell>
          <cell r="F295" t="str">
            <v>.</v>
          </cell>
          <cell r="G295">
            <v>0</v>
          </cell>
          <cell r="H295">
            <v>0</v>
          </cell>
          <cell r="I295" t="str">
            <v>.</v>
          </cell>
          <cell r="J295" t="str">
            <v>.</v>
          </cell>
          <cell r="K295">
            <v>10</v>
          </cell>
          <cell r="L295" t="str">
            <v>.</v>
          </cell>
          <cell r="M295">
            <v>0</v>
          </cell>
          <cell r="N295">
            <v>0</v>
          </cell>
          <cell r="O295">
            <v>10</v>
          </cell>
        </row>
        <row r="296">
          <cell r="A296" t="str">
            <v>E08000036</v>
          </cell>
          <cell r="B296" t="str">
            <v>Wakefield</v>
          </cell>
          <cell r="C296">
            <v>17</v>
          </cell>
          <cell r="D296" t="str">
            <v>.</v>
          </cell>
          <cell r="E296">
            <v>0</v>
          </cell>
          <cell r="F296" t="str">
            <v>.</v>
          </cell>
          <cell r="G296">
            <v>6</v>
          </cell>
          <cell r="H296">
            <v>0</v>
          </cell>
          <cell r="I296">
            <v>12</v>
          </cell>
          <cell r="J296" t="str">
            <v>.</v>
          </cell>
          <cell r="K296">
            <v>39</v>
          </cell>
          <cell r="L296">
            <v>12</v>
          </cell>
          <cell r="M296" t="str">
            <v>.</v>
          </cell>
          <cell r="N296">
            <v>0</v>
          </cell>
          <cell r="O296">
            <v>86</v>
          </cell>
        </row>
        <row r="297">
          <cell r="A297" t="str">
            <v>E08000030</v>
          </cell>
          <cell r="B297" t="str">
            <v>Walsall</v>
          </cell>
          <cell r="C297" t="str">
            <v>.</v>
          </cell>
          <cell r="D297" t="str">
            <v>.</v>
          </cell>
          <cell r="E297" t="str">
            <v>.</v>
          </cell>
          <cell r="F297">
            <v>11</v>
          </cell>
          <cell r="G297" t="str">
            <v>.</v>
          </cell>
          <cell r="H297">
            <v>0</v>
          </cell>
          <cell r="I297">
            <v>18</v>
          </cell>
          <cell r="J297">
            <v>0</v>
          </cell>
          <cell r="K297">
            <v>69</v>
          </cell>
          <cell r="L297">
            <v>18</v>
          </cell>
          <cell r="M297" t="str">
            <v>.</v>
          </cell>
          <cell r="N297" t="str">
            <v>.</v>
          </cell>
          <cell r="O297">
            <v>116</v>
          </cell>
        </row>
        <row r="298">
          <cell r="A298" t="str">
            <v>E09000031</v>
          </cell>
          <cell r="B298" t="str">
            <v>Waltham Forest</v>
          </cell>
          <cell r="C298">
            <v>38</v>
          </cell>
          <cell r="D298" t="str">
            <v>.</v>
          </cell>
          <cell r="E298">
            <v>0</v>
          </cell>
          <cell r="F298" t="str">
            <v>.</v>
          </cell>
          <cell r="G298">
            <v>5</v>
          </cell>
          <cell r="H298">
            <v>0</v>
          </cell>
          <cell r="I298">
            <v>43</v>
          </cell>
          <cell r="J298">
            <v>14</v>
          </cell>
          <cell r="K298">
            <v>177</v>
          </cell>
          <cell r="L298">
            <v>51</v>
          </cell>
          <cell r="M298">
            <v>7</v>
          </cell>
          <cell r="N298">
            <v>0</v>
          </cell>
          <cell r="O298">
            <v>335</v>
          </cell>
        </row>
        <row r="299">
          <cell r="A299" t="str">
            <v>E09000032</v>
          </cell>
          <cell r="B299" t="str">
            <v>Wandsworth</v>
          </cell>
          <cell r="C299">
            <v>28</v>
          </cell>
          <cell r="D299" t="str">
            <v>.</v>
          </cell>
          <cell r="E299" t="str">
            <v>.</v>
          </cell>
          <cell r="F299">
            <v>20</v>
          </cell>
          <cell r="G299" t="str">
            <v>.</v>
          </cell>
          <cell r="H299">
            <v>0</v>
          </cell>
          <cell r="I299">
            <v>26</v>
          </cell>
          <cell r="J299">
            <v>19</v>
          </cell>
          <cell r="K299">
            <v>183</v>
          </cell>
          <cell r="L299">
            <v>28</v>
          </cell>
          <cell r="M299">
            <v>0</v>
          </cell>
          <cell r="N299" t="str">
            <v>.</v>
          </cell>
          <cell r="O299">
            <v>304</v>
          </cell>
        </row>
        <row r="300">
          <cell r="A300" t="str">
            <v>E06000007</v>
          </cell>
          <cell r="B300" t="str">
            <v>Warrington</v>
          </cell>
          <cell r="C300" t="str">
            <v>.</v>
          </cell>
          <cell r="D300">
            <v>0</v>
          </cell>
          <cell r="E300">
            <v>0</v>
          </cell>
          <cell r="F300" t="str">
            <v>.</v>
          </cell>
          <cell r="G300">
            <v>0</v>
          </cell>
          <cell r="H300" t="str">
            <v>.</v>
          </cell>
          <cell r="I300" t="str">
            <v>.</v>
          </cell>
          <cell r="J300" t="str">
            <v>.</v>
          </cell>
          <cell r="K300">
            <v>42</v>
          </cell>
          <cell r="L300">
            <v>14</v>
          </cell>
          <cell r="M300" t="str">
            <v>.</v>
          </cell>
          <cell r="N300">
            <v>0</v>
          </cell>
          <cell r="O300">
            <v>56</v>
          </cell>
        </row>
        <row r="301">
          <cell r="A301" t="str">
            <v>E07000222</v>
          </cell>
          <cell r="B301" t="str">
            <v>Warwick</v>
          </cell>
          <cell r="C301" t="str">
            <v>.</v>
          </cell>
          <cell r="D301" t="str">
            <v>.</v>
          </cell>
          <cell r="E301" t="str">
            <v>.</v>
          </cell>
          <cell r="F301" t="str">
            <v>.</v>
          </cell>
          <cell r="G301">
            <v>0</v>
          </cell>
          <cell r="H301" t="str">
            <v>.</v>
          </cell>
          <cell r="I301">
            <v>9</v>
          </cell>
          <cell r="J301">
            <v>0</v>
          </cell>
          <cell r="K301">
            <v>30</v>
          </cell>
          <cell r="L301">
            <v>11</v>
          </cell>
          <cell r="M301">
            <v>0</v>
          </cell>
          <cell r="N301" t="str">
            <v>.</v>
          </cell>
          <cell r="O301">
            <v>50</v>
          </cell>
        </row>
        <row r="302">
          <cell r="A302" t="str">
            <v>E07000103</v>
          </cell>
          <cell r="B302" t="str">
            <v>Watford</v>
          </cell>
          <cell r="C302" t="str">
            <v>.</v>
          </cell>
          <cell r="D302">
            <v>0</v>
          </cell>
          <cell r="E302">
            <v>0</v>
          </cell>
          <cell r="F302" t="str">
            <v>.</v>
          </cell>
          <cell r="G302">
            <v>0</v>
          </cell>
          <cell r="H302" t="str">
            <v>.</v>
          </cell>
          <cell r="I302" t="str">
            <v>.</v>
          </cell>
          <cell r="J302">
            <v>0</v>
          </cell>
          <cell r="K302">
            <v>37</v>
          </cell>
          <cell r="L302">
            <v>10</v>
          </cell>
          <cell r="M302">
            <v>0</v>
          </cell>
          <cell r="N302">
            <v>0</v>
          </cell>
          <cell r="O302">
            <v>47</v>
          </cell>
        </row>
        <row r="303">
          <cell r="A303" t="str">
            <v>E07000206</v>
          </cell>
          <cell r="B303" t="str">
            <v>Waveney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 t="str">
            <v>.</v>
          </cell>
          <cell r="J303">
            <v>0</v>
          </cell>
          <cell r="K303">
            <v>6</v>
          </cell>
          <cell r="L303" t="str">
            <v>.</v>
          </cell>
          <cell r="M303">
            <v>0</v>
          </cell>
          <cell r="N303">
            <v>0</v>
          </cell>
          <cell r="O303">
            <v>6</v>
          </cell>
        </row>
        <row r="304">
          <cell r="A304" t="str">
            <v>E07000216</v>
          </cell>
          <cell r="B304" t="str">
            <v>Waverley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E07000065</v>
          </cell>
          <cell r="B305" t="str">
            <v>Wealden</v>
          </cell>
          <cell r="C305">
            <v>8</v>
          </cell>
          <cell r="D305">
            <v>0</v>
          </cell>
          <cell r="E305">
            <v>0</v>
          </cell>
          <cell r="F305" t="str">
            <v>.</v>
          </cell>
          <cell r="G305">
            <v>0</v>
          </cell>
          <cell r="H305">
            <v>0</v>
          </cell>
          <cell r="I305" t="str">
            <v>.</v>
          </cell>
          <cell r="J305">
            <v>0</v>
          </cell>
          <cell r="K305">
            <v>28</v>
          </cell>
          <cell r="L305" t="str">
            <v>.</v>
          </cell>
          <cell r="M305">
            <v>0</v>
          </cell>
          <cell r="N305">
            <v>0</v>
          </cell>
          <cell r="O305">
            <v>36</v>
          </cell>
        </row>
        <row r="306">
          <cell r="A306" t="str">
            <v>E07000156</v>
          </cell>
          <cell r="B306" t="str">
            <v>Wellingborough</v>
          </cell>
          <cell r="C306" t="str">
            <v>.</v>
          </cell>
          <cell r="D306">
            <v>0</v>
          </cell>
          <cell r="E306">
            <v>0</v>
          </cell>
          <cell r="F306" t="str">
            <v>.</v>
          </cell>
          <cell r="G306">
            <v>0</v>
          </cell>
          <cell r="H306">
            <v>0</v>
          </cell>
          <cell r="I306" t="str">
            <v>.</v>
          </cell>
          <cell r="J306" t="str">
            <v>.</v>
          </cell>
          <cell r="K306">
            <v>25</v>
          </cell>
          <cell r="L306">
            <v>6</v>
          </cell>
          <cell r="M306" t="str">
            <v>.</v>
          </cell>
          <cell r="N306">
            <v>0</v>
          </cell>
          <cell r="O306">
            <v>31</v>
          </cell>
        </row>
        <row r="307">
          <cell r="A307" t="str">
            <v>E07000241</v>
          </cell>
          <cell r="B307" t="str">
            <v>Welwyn Hatfield</v>
          </cell>
          <cell r="C307" t="str">
            <v>.</v>
          </cell>
          <cell r="D307" t="str">
            <v>.</v>
          </cell>
          <cell r="E307" t="str">
            <v>.</v>
          </cell>
          <cell r="F307" t="str">
            <v>.</v>
          </cell>
          <cell r="G307">
            <v>0</v>
          </cell>
          <cell r="H307">
            <v>0</v>
          </cell>
          <cell r="I307">
            <v>11</v>
          </cell>
          <cell r="J307">
            <v>0</v>
          </cell>
          <cell r="K307">
            <v>32</v>
          </cell>
          <cell r="L307">
            <v>12</v>
          </cell>
          <cell r="M307">
            <v>0</v>
          </cell>
          <cell r="N307" t="str">
            <v>.</v>
          </cell>
          <cell r="O307">
            <v>55</v>
          </cell>
        </row>
        <row r="308">
          <cell r="A308" t="str">
            <v>E06000037</v>
          </cell>
          <cell r="B308" t="str">
            <v>West Berkshire</v>
          </cell>
          <cell r="C308" t="str">
            <v>.</v>
          </cell>
          <cell r="D308">
            <v>0</v>
          </cell>
          <cell r="E308">
            <v>0</v>
          </cell>
          <cell r="F308" t="str">
            <v>.</v>
          </cell>
          <cell r="G308">
            <v>0</v>
          </cell>
          <cell r="H308">
            <v>0</v>
          </cell>
          <cell r="I308" t="str">
            <v>.</v>
          </cell>
          <cell r="J308">
            <v>0</v>
          </cell>
          <cell r="K308">
            <v>11</v>
          </cell>
          <cell r="L308">
            <v>7</v>
          </cell>
          <cell r="M308">
            <v>0</v>
          </cell>
          <cell r="N308">
            <v>0</v>
          </cell>
          <cell r="O308">
            <v>18</v>
          </cell>
        </row>
        <row r="309">
          <cell r="A309" t="str">
            <v>E07000047</v>
          </cell>
          <cell r="B309" t="str">
            <v>West Devon</v>
          </cell>
          <cell r="C309" t="str">
            <v>.</v>
          </cell>
          <cell r="D309">
            <v>0</v>
          </cell>
          <cell r="E309">
            <v>0</v>
          </cell>
          <cell r="F309" t="str">
            <v>.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7</v>
          </cell>
          <cell r="L309">
            <v>0</v>
          </cell>
          <cell r="M309">
            <v>0</v>
          </cell>
          <cell r="N309">
            <v>0</v>
          </cell>
          <cell r="O309">
            <v>7</v>
          </cell>
        </row>
        <row r="310">
          <cell r="A310" t="str">
            <v>E07000052</v>
          </cell>
          <cell r="B310" t="str">
            <v>West Dorset</v>
          </cell>
          <cell r="C310" t="str">
            <v>.</v>
          </cell>
          <cell r="D310">
            <v>0</v>
          </cell>
          <cell r="E310">
            <v>0</v>
          </cell>
          <cell r="F310" t="str">
            <v>.</v>
          </cell>
          <cell r="G310">
            <v>0</v>
          </cell>
          <cell r="H310">
            <v>0</v>
          </cell>
          <cell r="I310" t="str">
            <v>.</v>
          </cell>
          <cell r="J310">
            <v>0</v>
          </cell>
          <cell r="K310">
            <v>7</v>
          </cell>
          <cell r="L310" t="str">
            <v>.</v>
          </cell>
          <cell r="M310" t="str">
            <v>.</v>
          </cell>
          <cell r="N310" t="str">
            <v>.</v>
          </cell>
          <cell r="O310">
            <v>7</v>
          </cell>
        </row>
        <row r="311">
          <cell r="A311" t="str">
            <v>E07000127</v>
          </cell>
          <cell r="B311" t="str">
            <v>West Lancashire</v>
          </cell>
          <cell r="C311" t="str">
            <v>.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 t="str">
            <v>.</v>
          </cell>
          <cell r="J311">
            <v>0</v>
          </cell>
          <cell r="K311">
            <v>8</v>
          </cell>
          <cell r="L311" t="str">
            <v>.</v>
          </cell>
          <cell r="M311">
            <v>0</v>
          </cell>
          <cell r="N311">
            <v>0</v>
          </cell>
          <cell r="O311">
            <v>8</v>
          </cell>
        </row>
        <row r="312">
          <cell r="A312" t="str">
            <v>E07000142</v>
          </cell>
          <cell r="B312" t="str">
            <v>West Lindsey</v>
          </cell>
          <cell r="C312" t="str">
            <v>.</v>
          </cell>
          <cell r="D312">
            <v>0</v>
          </cell>
          <cell r="E312" t="str">
            <v>.</v>
          </cell>
          <cell r="F312">
            <v>0</v>
          </cell>
          <cell r="G312">
            <v>0</v>
          </cell>
          <cell r="H312">
            <v>0</v>
          </cell>
          <cell r="I312" t="str">
            <v>.</v>
          </cell>
          <cell r="J312">
            <v>0</v>
          </cell>
          <cell r="K312">
            <v>7</v>
          </cell>
          <cell r="L312">
            <v>6</v>
          </cell>
          <cell r="M312">
            <v>0</v>
          </cell>
          <cell r="N312">
            <v>0</v>
          </cell>
          <cell r="O312">
            <v>13</v>
          </cell>
        </row>
        <row r="313">
          <cell r="A313" t="str">
            <v>E07000181</v>
          </cell>
          <cell r="B313" t="str">
            <v>West Oxfordshire</v>
          </cell>
          <cell r="C313" t="str">
            <v>.</v>
          </cell>
          <cell r="D313">
            <v>0</v>
          </cell>
          <cell r="E313">
            <v>0</v>
          </cell>
          <cell r="F313">
            <v>5</v>
          </cell>
          <cell r="G313">
            <v>0</v>
          </cell>
          <cell r="H313">
            <v>0</v>
          </cell>
          <cell r="I313">
            <v>6</v>
          </cell>
          <cell r="J313">
            <v>0</v>
          </cell>
          <cell r="K313">
            <v>16</v>
          </cell>
          <cell r="L313" t="str">
            <v>.</v>
          </cell>
          <cell r="M313" t="str">
            <v>.</v>
          </cell>
          <cell r="N313">
            <v>0</v>
          </cell>
          <cell r="O313">
            <v>27</v>
          </cell>
        </row>
        <row r="314">
          <cell r="A314" t="str">
            <v>E07000191</v>
          </cell>
          <cell r="B314" t="str">
            <v>West Somerset</v>
          </cell>
          <cell r="C314" t="str">
            <v>.</v>
          </cell>
          <cell r="D314">
            <v>0</v>
          </cell>
          <cell r="E314">
            <v>0</v>
          </cell>
          <cell r="F314" t="str">
            <v>.</v>
          </cell>
          <cell r="G314">
            <v>0</v>
          </cell>
          <cell r="H314">
            <v>0</v>
          </cell>
          <cell r="I314" t="str">
            <v>.</v>
          </cell>
          <cell r="J314">
            <v>0</v>
          </cell>
          <cell r="K314">
            <v>8</v>
          </cell>
          <cell r="L314" t="str">
            <v>.</v>
          </cell>
          <cell r="M314">
            <v>0</v>
          </cell>
          <cell r="N314" t="str">
            <v>.</v>
          </cell>
          <cell r="O314">
            <v>8</v>
          </cell>
        </row>
        <row r="315">
          <cell r="A315" t="str">
            <v>E09000033</v>
          </cell>
          <cell r="B315" t="str">
            <v>Westminster</v>
          </cell>
          <cell r="C315" t="str">
            <v>.</v>
          </cell>
          <cell r="D315" t="str">
            <v>.</v>
          </cell>
          <cell r="E315">
            <v>0</v>
          </cell>
          <cell r="F315" t="str">
            <v>.</v>
          </cell>
          <cell r="G315">
            <v>0</v>
          </cell>
          <cell r="H315">
            <v>0</v>
          </cell>
          <cell r="I315">
            <v>30</v>
          </cell>
          <cell r="J315">
            <v>19</v>
          </cell>
          <cell r="K315">
            <v>189</v>
          </cell>
          <cell r="L315">
            <v>21</v>
          </cell>
          <cell r="M315" t="str">
            <v>.</v>
          </cell>
          <cell r="N315" t="str">
            <v>.</v>
          </cell>
          <cell r="O315">
            <v>259</v>
          </cell>
        </row>
        <row r="316">
          <cell r="A316" t="str">
            <v>E07000053</v>
          </cell>
          <cell r="B316" t="str">
            <v>Weymouth and Portland</v>
          </cell>
          <cell r="C316" t="str">
            <v>.</v>
          </cell>
          <cell r="D316" t="str">
            <v>.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 t="str">
            <v>.</v>
          </cell>
          <cell r="J316">
            <v>0</v>
          </cell>
          <cell r="K316">
            <v>9</v>
          </cell>
          <cell r="L316" t="str">
            <v>.</v>
          </cell>
          <cell r="M316">
            <v>0</v>
          </cell>
          <cell r="N316" t="str">
            <v>.</v>
          </cell>
          <cell r="O316">
            <v>9</v>
          </cell>
        </row>
        <row r="317">
          <cell r="A317" t="str">
            <v>E08000010</v>
          </cell>
          <cell r="B317" t="str">
            <v>Wigan</v>
          </cell>
          <cell r="C317" t="str">
            <v>.</v>
          </cell>
          <cell r="D317" t="str">
            <v>.</v>
          </cell>
          <cell r="E317">
            <v>0</v>
          </cell>
          <cell r="F317" t="str">
            <v>.</v>
          </cell>
          <cell r="G317">
            <v>0</v>
          </cell>
          <cell r="H317">
            <v>0</v>
          </cell>
          <cell r="I317" t="str">
            <v>.</v>
          </cell>
          <cell r="J317" t="str">
            <v>.</v>
          </cell>
          <cell r="K317">
            <v>41</v>
          </cell>
          <cell r="L317">
            <v>10</v>
          </cell>
          <cell r="M317" t="str">
            <v>.</v>
          </cell>
          <cell r="N317" t="str">
            <v>.</v>
          </cell>
          <cell r="O317">
            <v>51</v>
          </cell>
        </row>
        <row r="318">
          <cell r="A318" t="str">
            <v>E06000054</v>
          </cell>
          <cell r="B318" t="str">
            <v>Wiltshire_UA</v>
          </cell>
          <cell r="C318" t="str">
            <v>.</v>
          </cell>
          <cell r="D318" t="str">
            <v>.</v>
          </cell>
          <cell r="E318" t="str">
            <v>.</v>
          </cell>
          <cell r="F318">
            <v>31</v>
          </cell>
          <cell r="G318" t="str">
            <v>.</v>
          </cell>
          <cell r="H318" t="str">
            <v>.</v>
          </cell>
          <cell r="I318">
            <v>22</v>
          </cell>
          <cell r="J318">
            <v>0</v>
          </cell>
          <cell r="K318">
            <v>107</v>
          </cell>
          <cell r="L318">
            <v>28</v>
          </cell>
          <cell r="M318">
            <v>0</v>
          </cell>
          <cell r="N318" t="str">
            <v>.</v>
          </cell>
          <cell r="O318">
            <v>188</v>
          </cell>
        </row>
        <row r="319">
          <cell r="A319" t="str">
            <v>E07000094</v>
          </cell>
          <cell r="B319" t="str">
            <v>Winchester</v>
          </cell>
          <cell r="C319">
            <v>8</v>
          </cell>
          <cell r="D319" t="str">
            <v>.</v>
          </cell>
          <cell r="E319">
            <v>0</v>
          </cell>
          <cell r="F319" t="str">
            <v>.</v>
          </cell>
          <cell r="G319">
            <v>0</v>
          </cell>
          <cell r="H319">
            <v>0</v>
          </cell>
          <cell r="I319" t="str">
            <v>.</v>
          </cell>
          <cell r="J319" t="str">
            <v>.</v>
          </cell>
          <cell r="K319">
            <v>7</v>
          </cell>
          <cell r="L319">
            <v>7</v>
          </cell>
          <cell r="M319">
            <v>0</v>
          </cell>
          <cell r="N319">
            <v>0</v>
          </cell>
          <cell r="O319">
            <v>22</v>
          </cell>
        </row>
        <row r="320">
          <cell r="A320" t="str">
            <v>E06000040</v>
          </cell>
          <cell r="B320" t="str">
            <v>Windsor and Maidenhead</v>
          </cell>
          <cell r="C320">
            <v>0</v>
          </cell>
          <cell r="D320">
            <v>0</v>
          </cell>
          <cell r="E320">
            <v>0</v>
          </cell>
          <cell r="F320" t="str">
            <v>.</v>
          </cell>
          <cell r="G320">
            <v>0</v>
          </cell>
          <cell r="H320">
            <v>0</v>
          </cell>
          <cell r="I320" t="str">
            <v>.</v>
          </cell>
          <cell r="J320" t="str">
            <v>.</v>
          </cell>
          <cell r="K320" t="str">
            <v>.</v>
          </cell>
          <cell r="L320" t="str">
            <v>.</v>
          </cell>
          <cell r="M320" t="str">
            <v>.</v>
          </cell>
          <cell r="N320" t="str">
            <v>.</v>
          </cell>
          <cell r="O320">
            <v>0</v>
          </cell>
        </row>
        <row r="321">
          <cell r="A321" t="str">
            <v>E08000015</v>
          </cell>
          <cell r="B321" t="str">
            <v>Wirral</v>
          </cell>
          <cell r="C321" t="str">
            <v>.</v>
          </cell>
          <cell r="D321">
            <v>0</v>
          </cell>
          <cell r="E321">
            <v>0</v>
          </cell>
          <cell r="F321" t="str">
            <v>.</v>
          </cell>
          <cell r="G321">
            <v>0</v>
          </cell>
          <cell r="H321" t="str">
            <v>.</v>
          </cell>
          <cell r="I321" t="str">
            <v>.</v>
          </cell>
          <cell r="J321">
            <v>0</v>
          </cell>
          <cell r="K321">
            <v>29</v>
          </cell>
          <cell r="L321">
            <v>7</v>
          </cell>
          <cell r="M321">
            <v>0</v>
          </cell>
          <cell r="N321" t="str">
            <v>.</v>
          </cell>
          <cell r="O321">
            <v>36</v>
          </cell>
        </row>
        <row r="322">
          <cell r="A322" t="str">
            <v>E07000217</v>
          </cell>
          <cell r="B322" t="str">
            <v>Woking</v>
          </cell>
          <cell r="C322" t="str">
            <v>.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8</v>
          </cell>
          <cell r="L322">
            <v>0</v>
          </cell>
          <cell r="M322">
            <v>0</v>
          </cell>
          <cell r="N322">
            <v>0</v>
          </cell>
          <cell r="O322">
            <v>8</v>
          </cell>
        </row>
        <row r="323">
          <cell r="A323" t="str">
            <v>E06000041</v>
          </cell>
          <cell r="B323" t="str">
            <v>Wokingham</v>
          </cell>
          <cell r="C323" t="str">
            <v>.</v>
          </cell>
          <cell r="D323">
            <v>0</v>
          </cell>
          <cell r="E323">
            <v>0</v>
          </cell>
          <cell r="F323" t="str">
            <v>.</v>
          </cell>
          <cell r="G323">
            <v>0</v>
          </cell>
          <cell r="H323">
            <v>0</v>
          </cell>
          <cell r="I323" t="str">
            <v>.</v>
          </cell>
          <cell r="J323">
            <v>0</v>
          </cell>
          <cell r="K323">
            <v>7</v>
          </cell>
          <cell r="L323" t="str">
            <v>.</v>
          </cell>
          <cell r="M323">
            <v>0</v>
          </cell>
          <cell r="N323">
            <v>0</v>
          </cell>
          <cell r="O323">
            <v>7</v>
          </cell>
        </row>
        <row r="324">
          <cell r="A324" t="str">
            <v>E08000031</v>
          </cell>
          <cell r="B324" t="str">
            <v>Wolverhampton</v>
          </cell>
          <cell r="C324">
            <v>22</v>
          </cell>
          <cell r="D324">
            <v>0</v>
          </cell>
          <cell r="E324" t="str">
            <v>.</v>
          </cell>
          <cell r="F324" t="str">
            <v>.</v>
          </cell>
          <cell r="G324">
            <v>0</v>
          </cell>
          <cell r="H324">
            <v>0</v>
          </cell>
          <cell r="I324">
            <v>23</v>
          </cell>
          <cell r="J324" t="str">
            <v>.</v>
          </cell>
          <cell r="K324">
            <v>92</v>
          </cell>
          <cell r="L324">
            <v>18</v>
          </cell>
          <cell r="M324">
            <v>0</v>
          </cell>
          <cell r="N324" t="str">
            <v>.</v>
          </cell>
          <cell r="O324">
            <v>155</v>
          </cell>
        </row>
        <row r="325">
          <cell r="A325" t="str">
            <v>E07000237</v>
          </cell>
          <cell r="B325" t="str">
            <v>Worcester</v>
          </cell>
          <cell r="C325" t="str">
            <v>.</v>
          </cell>
          <cell r="D325">
            <v>0</v>
          </cell>
          <cell r="E325" t="str">
            <v>.</v>
          </cell>
          <cell r="F325">
            <v>19</v>
          </cell>
          <cell r="G325">
            <v>0</v>
          </cell>
          <cell r="H325" t="str">
            <v>.</v>
          </cell>
          <cell r="I325" t="str">
            <v>.</v>
          </cell>
          <cell r="J325" t="str">
            <v>.</v>
          </cell>
          <cell r="K325">
            <v>47</v>
          </cell>
          <cell r="L325">
            <v>16</v>
          </cell>
          <cell r="M325">
            <v>0</v>
          </cell>
          <cell r="N325" t="str">
            <v>.</v>
          </cell>
          <cell r="O325">
            <v>82</v>
          </cell>
        </row>
        <row r="326">
          <cell r="A326" t="str">
            <v>E07000229</v>
          </cell>
          <cell r="B326" t="str">
            <v>Worthing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 t="str">
            <v>.</v>
          </cell>
          <cell r="J326">
            <v>0</v>
          </cell>
          <cell r="K326" t="str">
            <v>.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</row>
        <row r="327">
          <cell r="A327" t="str">
            <v>E07000238</v>
          </cell>
          <cell r="B327" t="str">
            <v>Wychavon</v>
          </cell>
          <cell r="C327">
            <v>16</v>
          </cell>
          <cell r="D327">
            <v>0</v>
          </cell>
          <cell r="E327">
            <v>0</v>
          </cell>
          <cell r="F327">
            <v>19</v>
          </cell>
          <cell r="G327">
            <v>0</v>
          </cell>
          <cell r="H327" t="str">
            <v>.</v>
          </cell>
          <cell r="I327">
            <v>19</v>
          </cell>
          <cell r="J327">
            <v>0</v>
          </cell>
          <cell r="K327">
            <v>54</v>
          </cell>
          <cell r="L327">
            <v>11</v>
          </cell>
          <cell r="M327" t="str">
            <v>.</v>
          </cell>
          <cell r="N327" t="str">
            <v>.</v>
          </cell>
          <cell r="O327">
            <v>119</v>
          </cell>
        </row>
        <row r="328">
          <cell r="A328" t="str">
            <v>E07000007</v>
          </cell>
          <cell r="B328" t="str">
            <v>Wycombe</v>
          </cell>
          <cell r="C328" t="str">
            <v>.</v>
          </cell>
          <cell r="D328">
            <v>0</v>
          </cell>
          <cell r="E328">
            <v>0</v>
          </cell>
          <cell r="F328">
            <v>10</v>
          </cell>
          <cell r="G328">
            <v>0</v>
          </cell>
          <cell r="H328">
            <v>0</v>
          </cell>
          <cell r="I328" t="str">
            <v>.</v>
          </cell>
          <cell r="J328">
            <v>0</v>
          </cell>
          <cell r="K328">
            <v>15</v>
          </cell>
          <cell r="L328">
            <v>6</v>
          </cell>
          <cell r="M328">
            <v>0</v>
          </cell>
          <cell r="N328">
            <v>0</v>
          </cell>
          <cell r="O328">
            <v>31</v>
          </cell>
        </row>
        <row r="329">
          <cell r="A329" t="str">
            <v>E07000128</v>
          </cell>
          <cell r="B329" t="str">
            <v>Wyre</v>
          </cell>
          <cell r="C329" t="str">
            <v>.</v>
          </cell>
          <cell r="D329" t="str">
            <v>.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 t="str">
            <v>.</v>
          </cell>
          <cell r="J329">
            <v>0</v>
          </cell>
          <cell r="K329" t="str">
            <v>.</v>
          </cell>
          <cell r="L329" t="str">
            <v>.</v>
          </cell>
          <cell r="M329" t="str">
            <v>.</v>
          </cell>
          <cell r="N329">
            <v>0</v>
          </cell>
          <cell r="O329">
            <v>0</v>
          </cell>
        </row>
        <row r="330">
          <cell r="A330" t="str">
            <v>E07000239</v>
          </cell>
          <cell r="B330" t="str">
            <v>Wyre Forest</v>
          </cell>
          <cell r="C330">
            <v>5</v>
          </cell>
          <cell r="D330">
            <v>0</v>
          </cell>
          <cell r="E330" t="str">
            <v>.</v>
          </cell>
          <cell r="F330">
            <v>8</v>
          </cell>
          <cell r="G330">
            <v>0</v>
          </cell>
          <cell r="H330" t="str">
            <v>.</v>
          </cell>
          <cell r="I330">
            <v>8</v>
          </cell>
          <cell r="J330">
            <v>0</v>
          </cell>
          <cell r="K330">
            <v>23</v>
          </cell>
          <cell r="L330">
            <v>7</v>
          </cell>
          <cell r="M330">
            <v>0</v>
          </cell>
          <cell r="N330" t="str">
            <v>.</v>
          </cell>
          <cell r="O330">
            <v>51</v>
          </cell>
        </row>
        <row r="331">
          <cell r="A331" t="str">
            <v>E06000014</v>
          </cell>
          <cell r="B331" t="str">
            <v>York</v>
          </cell>
          <cell r="C331" t="str">
            <v>.</v>
          </cell>
          <cell r="D331" t="str">
            <v>.</v>
          </cell>
          <cell r="E331">
            <v>0</v>
          </cell>
          <cell r="F331">
            <v>7</v>
          </cell>
          <cell r="G331">
            <v>0</v>
          </cell>
          <cell r="H331" t="str">
            <v>.</v>
          </cell>
          <cell r="I331" t="str">
            <v>.</v>
          </cell>
          <cell r="J331">
            <v>0</v>
          </cell>
          <cell r="K331">
            <v>23</v>
          </cell>
          <cell r="L331">
            <v>11</v>
          </cell>
          <cell r="M331">
            <v>0</v>
          </cell>
          <cell r="N331">
            <v>0</v>
          </cell>
          <cell r="O331">
            <v>41</v>
          </cell>
        </row>
        <row r="332">
          <cell r="A332">
            <v>0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L332">
            <v>0</v>
          </cell>
          <cell r="M332">
            <v>0</v>
          </cell>
          <cell r="N332">
            <v>0</v>
          </cell>
        </row>
        <row r="336">
          <cell r="A336">
            <v>0</v>
          </cell>
          <cell r="B336">
            <v>0</v>
          </cell>
          <cell r="C336">
            <v>0</v>
          </cell>
          <cell r="F336">
            <v>0</v>
          </cell>
        </row>
        <row r="337">
          <cell r="B337">
            <v>0</v>
          </cell>
          <cell r="C337">
            <v>0</v>
          </cell>
          <cell r="F337">
            <v>0</v>
          </cell>
        </row>
        <row r="338">
          <cell r="B338">
            <v>0</v>
          </cell>
          <cell r="C338">
            <v>0</v>
          </cell>
          <cell r="F338">
            <v>0</v>
          </cell>
        </row>
        <row r="339">
          <cell r="B339">
            <v>0</v>
          </cell>
          <cell r="C339">
            <v>0</v>
          </cell>
          <cell r="F339">
            <v>0</v>
          </cell>
        </row>
        <row r="340">
          <cell r="B340">
            <v>0</v>
          </cell>
          <cell r="C340">
            <v>0</v>
          </cell>
          <cell r="F340">
            <v>0</v>
          </cell>
        </row>
        <row r="341">
          <cell r="A341">
            <v>0</v>
          </cell>
          <cell r="B341">
            <v>0</v>
          </cell>
          <cell r="C341">
            <v>0</v>
          </cell>
          <cell r="F341">
            <v>0</v>
          </cell>
        </row>
        <row r="342">
          <cell r="A342">
            <v>0</v>
          </cell>
          <cell r="B342">
            <v>0</v>
          </cell>
          <cell r="C342">
            <v>0</v>
          </cell>
          <cell r="F342">
            <v>0</v>
          </cell>
        </row>
        <row r="343">
          <cell r="A343">
            <v>0</v>
          </cell>
          <cell r="B343">
            <v>0</v>
          </cell>
          <cell r="C343">
            <v>0</v>
          </cell>
          <cell r="F343">
            <v>0</v>
          </cell>
        </row>
        <row r="344">
          <cell r="A344">
            <v>0</v>
          </cell>
          <cell r="B344">
            <v>0</v>
          </cell>
          <cell r="C344">
            <v>0</v>
          </cell>
          <cell r="F344">
            <v>0</v>
          </cell>
        </row>
        <row r="345">
          <cell r="A345">
            <v>0</v>
          </cell>
          <cell r="B345">
            <v>0</v>
          </cell>
          <cell r="C345">
            <v>0</v>
          </cell>
          <cell r="F345">
            <v>0</v>
          </cell>
        </row>
        <row r="346">
          <cell r="A346">
            <v>0</v>
          </cell>
          <cell r="B346">
            <v>0</v>
          </cell>
          <cell r="C346">
            <v>0</v>
          </cell>
          <cell r="F346">
            <v>0</v>
          </cell>
        </row>
        <row r="347">
          <cell r="A347">
            <v>0</v>
          </cell>
          <cell r="B347">
            <v>0</v>
          </cell>
          <cell r="C347">
            <v>0</v>
          </cell>
          <cell r="F347">
            <v>0</v>
          </cell>
        </row>
        <row r="348">
          <cell r="A348">
            <v>0</v>
          </cell>
          <cell r="B348">
            <v>0</v>
          </cell>
          <cell r="C348">
            <v>0</v>
          </cell>
          <cell r="F348">
            <v>0</v>
          </cell>
        </row>
        <row r="349">
          <cell r="A349">
            <v>0</v>
          </cell>
          <cell r="B349">
            <v>0</v>
          </cell>
          <cell r="C349">
            <v>0</v>
          </cell>
          <cell r="F349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a_code</v>
          </cell>
          <cell r="B1" t="str">
            <v>la_name</v>
          </cell>
          <cell r="C1" t="str">
            <v>population</v>
          </cell>
          <cell r="D1" t="str">
            <v>area</v>
          </cell>
        </row>
        <row r="2">
          <cell r="A2" t="str">
            <v>E06000001</v>
          </cell>
          <cell r="B2" t="str">
            <v>Hartlepool</v>
          </cell>
          <cell r="C2">
            <v>92028</v>
          </cell>
          <cell r="D2">
            <v>9386.11</v>
          </cell>
        </row>
        <row r="3">
          <cell r="A3" t="str">
            <v>E06000002</v>
          </cell>
          <cell r="B3" t="str">
            <v>Middlesbrough</v>
          </cell>
          <cell r="C3">
            <v>138412</v>
          </cell>
          <cell r="D3">
            <v>5387.47</v>
          </cell>
        </row>
        <row r="4">
          <cell r="A4" t="str">
            <v>E06000003</v>
          </cell>
          <cell r="B4" t="str">
            <v>Redcar and Cleveland</v>
          </cell>
          <cell r="C4">
            <v>135177</v>
          </cell>
          <cell r="D4">
            <v>24489.51</v>
          </cell>
        </row>
        <row r="5">
          <cell r="A5" t="str">
            <v>E06000004</v>
          </cell>
          <cell r="B5" t="str">
            <v>Stockton on Tees</v>
          </cell>
          <cell r="C5">
            <v>191610</v>
          </cell>
          <cell r="D5">
            <v>20393.060000000001</v>
          </cell>
        </row>
        <row r="6">
          <cell r="A6" t="str">
            <v>E06000005</v>
          </cell>
          <cell r="B6" t="str">
            <v>Darlington</v>
          </cell>
          <cell r="C6">
            <v>105564</v>
          </cell>
          <cell r="D6">
            <v>19747.509999999998</v>
          </cell>
        </row>
        <row r="7">
          <cell r="A7" t="str">
            <v>E06000006</v>
          </cell>
          <cell r="B7" t="str">
            <v>Halton</v>
          </cell>
          <cell r="C7">
            <v>125746</v>
          </cell>
          <cell r="D7">
            <v>7909.52</v>
          </cell>
        </row>
        <row r="8">
          <cell r="A8" t="str">
            <v>E06000007</v>
          </cell>
          <cell r="B8" t="str">
            <v>Warrington</v>
          </cell>
          <cell r="C8">
            <v>202228</v>
          </cell>
          <cell r="D8">
            <v>18065.39</v>
          </cell>
        </row>
        <row r="9">
          <cell r="A9" t="str">
            <v>E06000008</v>
          </cell>
          <cell r="B9" t="str">
            <v>Blackburn with Darwen</v>
          </cell>
          <cell r="C9">
            <v>147489</v>
          </cell>
          <cell r="D9">
            <v>13701.18</v>
          </cell>
        </row>
        <row r="10">
          <cell r="A10" t="str">
            <v>E06000009</v>
          </cell>
          <cell r="B10" t="str">
            <v>Blackpool</v>
          </cell>
          <cell r="C10">
            <v>142065</v>
          </cell>
          <cell r="D10">
            <v>3488.1</v>
          </cell>
        </row>
        <row r="11">
          <cell r="A11" t="str">
            <v>E06000010</v>
          </cell>
          <cell r="B11" t="str">
            <v>Kingston upon Hull</v>
          </cell>
          <cell r="C11">
            <v>256406</v>
          </cell>
          <cell r="D11">
            <v>7144.92</v>
          </cell>
        </row>
        <row r="12">
          <cell r="A12" t="str">
            <v>E06000011</v>
          </cell>
          <cell r="B12" t="str">
            <v>East Riding of Yorkshire</v>
          </cell>
          <cell r="C12">
            <v>334179</v>
          </cell>
          <cell r="D12">
            <v>240767.65</v>
          </cell>
        </row>
        <row r="13">
          <cell r="A13" t="str">
            <v>E06000012</v>
          </cell>
          <cell r="B13" t="str">
            <v>North East Lincolnshire</v>
          </cell>
          <cell r="C13">
            <v>159616</v>
          </cell>
          <cell r="D13">
            <v>19184.490000000002</v>
          </cell>
        </row>
        <row r="14">
          <cell r="A14" t="str">
            <v>E06000013</v>
          </cell>
          <cell r="B14" t="str">
            <v>North Lincolnshire</v>
          </cell>
          <cell r="C14">
            <v>167446</v>
          </cell>
          <cell r="D14">
            <v>84631.29</v>
          </cell>
        </row>
        <row r="15">
          <cell r="A15" t="str">
            <v>E06000014</v>
          </cell>
          <cell r="B15" t="str">
            <v>York</v>
          </cell>
          <cell r="C15">
            <v>198051</v>
          </cell>
          <cell r="D15">
            <v>27193.63</v>
          </cell>
        </row>
        <row r="16">
          <cell r="A16" t="str">
            <v>E06000015</v>
          </cell>
          <cell r="B16" t="str">
            <v>Derby</v>
          </cell>
          <cell r="C16">
            <v>248752</v>
          </cell>
          <cell r="D16">
            <v>7803.11</v>
          </cell>
        </row>
        <row r="17">
          <cell r="A17" t="str">
            <v>E06000016</v>
          </cell>
          <cell r="B17" t="str">
            <v>Leicester</v>
          </cell>
          <cell r="C17">
            <v>329839</v>
          </cell>
          <cell r="D17">
            <v>7331.48</v>
          </cell>
        </row>
        <row r="18">
          <cell r="A18" t="str">
            <v>E06000017</v>
          </cell>
          <cell r="B18" t="str">
            <v>Rutland</v>
          </cell>
          <cell r="C18">
            <v>37369</v>
          </cell>
          <cell r="D18">
            <v>38151.51</v>
          </cell>
        </row>
        <row r="19">
          <cell r="A19" t="str">
            <v>E06000018</v>
          </cell>
          <cell r="B19" t="str">
            <v>Nottingham</v>
          </cell>
          <cell r="C19">
            <v>305680</v>
          </cell>
          <cell r="D19">
            <v>7461.16</v>
          </cell>
        </row>
        <row r="20">
          <cell r="A20" t="str">
            <v>E06000019</v>
          </cell>
          <cell r="B20" t="str">
            <v>Herefordshire</v>
          </cell>
          <cell r="C20">
            <v>183477</v>
          </cell>
          <cell r="D20">
            <v>217973.24</v>
          </cell>
        </row>
        <row r="21">
          <cell r="A21" t="str">
            <v>E06000020</v>
          </cell>
          <cell r="B21" t="str">
            <v>Telford and Wrekin</v>
          </cell>
          <cell r="C21">
            <v>166641</v>
          </cell>
          <cell r="D21">
            <v>29031.32</v>
          </cell>
        </row>
        <row r="22">
          <cell r="A22" t="str">
            <v>E06000021</v>
          </cell>
          <cell r="B22" t="str">
            <v>Stoke on Trent</v>
          </cell>
          <cell r="C22">
            <v>249008</v>
          </cell>
          <cell r="D22">
            <v>9345.02</v>
          </cell>
        </row>
        <row r="23">
          <cell r="A23" t="str">
            <v>E06000022</v>
          </cell>
          <cell r="B23" t="str">
            <v>Bath and North East Somerset</v>
          </cell>
          <cell r="C23">
            <v>176016</v>
          </cell>
          <cell r="D23">
            <v>34574.080000000002</v>
          </cell>
        </row>
        <row r="24">
          <cell r="A24" t="str">
            <v>E06000023</v>
          </cell>
          <cell r="B24" t="str">
            <v>Bristol</v>
          </cell>
          <cell r="C24">
            <v>428234</v>
          </cell>
          <cell r="D24">
            <v>10960.76</v>
          </cell>
        </row>
        <row r="25">
          <cell r="A25" t="str">
            <v>E06000024</v>
          </cell>
          <cell r="B25" t="str">
            <v>North Somerset</v>
          </cell>
          <cell r="C25">
            <v>202566</v>
          </cell>
          <cell r="D25">
            <v>37378.6</v>
          </cell>
        </row>
        <row r="26">
          <cell r="A26" t="str">
            <v>E06000025</v>
          </cell>
          <cell r="B26" t="str">
            <v>South Gloucestershire</v>
          </cell>
          <cell r="C26">
            <v>262767</v>
          </cell>
          <cell r="D26">
            <v>49694.559999999998</v>
          </cell>
        </row>
        <row r="27">
          <cell r="A27" t="str">
            <v>E06000026</v>
          </cell>
          <cell r="B27" t="str">
            <v>Plymouth</v>
          </cell>
          <cell r="C27">
            <v>256384</v>
          </cell>
          <cell r="D27">
            <v>7983.36</v>
          </cell>
        </row>
        <row r="28">
          <cell r="A28" t="str">
            <v>E06000027</v>
          </cell>
          <cell r="B28" t="str">
            <v>Torbay</v>
          </cell>
          <cell r="C28">
            <v>130959</v>
          </cell>
          <cell r="D28">
            <v>6287.4</v>
          </cell>
        </row>
        <row r="29">
          <cell r="A29" t="str">
            <v>E06000028</v>
          </cell>
          <cell r="B29" t="str">
            <v>Bournemouth</v>
          </cell>
          <cell r="C29">
            <v>183491</v>
          </cell>
          <cell r="D29">
            <v>4617.88</v>
          </cell>
        </row>
        <row r="30">
          <cell r="A30" t="str">
            <v>E06000029</v>
          </cell>
          <cell r="B30" t="str">
            <v>Poole</v>
          </cell>
          <cell r="C30">
            <v>147645</v>
          </cell>
          <cell r="D30">
            <v>6475.33</v>
          </cell>
        </row>
        <row r="31">
          <cell r="A31" t="str">
            <v>E06000030</v>
          </cell>
          <cell r="B31" t="str">
            <v>Swindon</v>
          </cell>
          <cell r="C31">
            <v>209156</v>
          </cell>
          <cell r="D31">
            <v>23010.36</v>
          </cell>
        </row>
        <row r="32">
          <cell r="A32" t="str">
            <v>E06000031</v>
          </cell>
          <cell r="B32" t="str">
            <v>Peterborough</v>
          </cell>
          <cell r="C32">
            <v>183631</v>
          </cell>
          <cell r="D32">
            <v>34337.82</v>
          </cell>
        </row>
        <row r="33">
          <cell r="A33" t="str">
            <v>E06000032</v>
          </cell>
          <cell r="B33" t="str">
            <v>Luton</v>
          </cell>
          <cell r="C33">
            <v>203201</v>
          </cell>
          <cell r="D33">
            <v>4335.33</v>
          </cell>
        </row>
        <row r="34">
          <cell r="A34" t="str">
            <v>E06000033</v>
          </cell>
          <cell r="B34" t="str">
            <v>Southend on Sea</v>
          </cell>
          <cell r="C34">
            <v>173658</v>
          </cell>
          <cell r="D34">
            <v>4175.6000000000004</v>
          </cell>
        </row>
        <row r="35">
          <cell r="A35" t="str">
            <v>E06000034</v>
          </cell>
          <cell r="B35" t="str">
            <v>Thurrock</v>
          </cell>
          <cell r="C35">
            <v>157705</v>
          </cell>
          <cell r="D35">
            <v>16337.6</v>
          </cell>
        </row>
        <row r="36">
          <cell r="A36" t="str">
            <v>E06000035</v>
          </cell>
          <cell r="B36" t="str">
            <v>Medway</v>
          </cell>
          <cell r="C36">
            <v>263925</v>
          </cell>
          <cell r="D36">
            <v>19203.310000000001</v>
          </cell>
        </row>
        <row r="37">
          <cell r="A37" t="str">
            <v>E06000036</v>
          </cell>
          <cell r="B37" t="str">
            <v>Bracknell Forest</v>
          </cell>
          <cell r="C37">
            <v>113205</v>
          </cell>
          <cell r="D37">
            <v>10938.54</v>
          </cell>
        </row>
        <row r="38">
          <cell r="A38" t="str">
            <v>E06000037</v>
          </cell>
          <cell r="B38" t="str">
            <v>West Berkshire</v>
          </cell>
          <cell r="C38">
            <v>153822</v>
          </cell>
          <cell r="D38">
            <v>70416.820000000007</v>
          </cell>
        </row>
        <row r="39">
          <cell r="A39" t="str">
            <v>E06000038</v>
          </cell>
          <cell r="B39" t="str">
            <v>Reading</v>
          </cell>
          <cell r="C39">
            <v>155698</v>
          </cell>
          <cell r="D39">
            <v>4039.86</v>
          </cell>
        </row>
        <row r="40">
          <cell r="A40" t="str">
            <v>E06000039</v>
          </cell>
          <cell r="B40" t="str">
            <v>Slough</v>
          </cell>
          <cell r="C40">
            <v>140205</v>
          </cell>
          <cell r="D40">
            <v>3253.61</v>
          </cell>
        </row>
        <row r="41">
          <cell r="A41" t="str">
            <v>E06000040</v>
          </cell>
          <cell r="B41" t="str">
            <v>Windsor and Maidenhead</v>
          </cell>
          <cell r="C41">
            <v>144560</v>
          </cell>
          <cell r="D41">
            <v>19650.96</v>
          </cell>
        </row>
        <row r="42">
          <cell r="A42" t="str">
            <v>E06000041</v>
          </cell>
          <cell r="B42" t="str">
            <v>Wokingham</v>
          </cell>
          <cell r="C42">
            <v>154380</v>
          </cell>
          <cell r="D42">
            <v>17897.919999999998</v>
          </cell>
        </row>
        <row r="43">
          <cell r="A43" t="str">
            <v>E06000042</v>
          </cell>
          <cell r="B43" t="str">
            <v>Milton Keynes</v>
          </cell>
          <cell r="C43">
            <v>248821</v>
          </cell>
          <cell r="D43">
            <v>30862.53</v>
          </cell>
        </row>
        <row r="44">
          <cell r="A44" t="str">
            <v>E06000043</v>
          </cell>
          <cell r="B44" t="str">
            <v>Brighton and Hove</v>
          </cell>
          <cell r="C44">
            <v>273369</v>
          </cell>
          <cell r="D44">
            <v>8266.7099999999991</v>
          </cell>
        </row>
        <row r="45">
          <cell r="A45" t="str">
            <v>E06000044</v>
          </cell>
          <cell r="B45" t="str">
            <v>Portsmouth</v>
          </cell>
          <cell r="C45">
            <v>205056</v>
          </cell>
          <cell r="D45">
            <v>4041.14</v>
          </cell>
        </row>
        <row r="46">
          <cell r="A46" t="str">
            <v>E06000045</v>
          </cell>
          <cell r="B46" t="str">
            <v>Southampton</v>
          </cell>
          <cell r="C46">
            <v>236882</v>
          </cell>
          <cell r="D46">
            <v>4988.93</v>
          </cell>
        </row>
        <row r="47">
          <cell r="A47" t="str">
            <v>E06000046</v>
          </cell>
          <cell r="B47" t="str">
            <v>Isle of Wight</v>
          </cell>
          <cell r="C47">
            <v>138265</v>
          </cell>
          <cell r="D47">
            <v>38016.1</v>
          </cell>
        </row>
        <row r="48">
          <cell r="A48" t="str">
            <v>E06000047</v>
          </cell>
          <cell r="B48" t="str">
            <v>County Durham</v>
          </cell>
          <cell r="C48">
            <v>513242</v>
          </cell>
          <cell r="D48">
            <v>222606.26</v>
          </cell>
        </row>
        <row r="49">
          <cell r="A49" t="str">
            <v>E06000048</v>
          </cell>
          <cell r="B49" t="str">
            <v>Northumberland</v>
          </cell>
          <cell r="C49">
            <v>316028</v>
          </cell>
          <cell r="D49">
            <v>501301.83</v>
          </cell>
        </row>
        <row r="50">
          <cell r="A50" t="str">
            <v>E06000049</v>
          </cell>
          <cell r="B50" t="str">
            <v>Cheshire East</v>
          </cell>
          <cell r="C50">
            <v>370127</v>
          </cell>
          <cell r="D50">
            <v>116637.63</v>
          </cell>
        </row>
        <row r="51">
          <cell r="A51" t="str">
            <v>E06000050</v>
          </cell>
          <cell r="B51" t="str">
            <v>Cheshire West and Chester</v>
          </cell>
          <cell r="C51">
            <v>329608</v>
          </cell>
          <cell r="D51">
            <v>91665.600000000006</v>
          </cell>
        </row>
        <row r="52">
          <cell r="A52" t="str">
            <v>E06000051</v>
          </cell>
          <cell r="B52" t="str">
            <v>Shropshire</v>
          </cell>
          <cell r="C52">
            <v>306129</v>
          </cell>
          <cell r="D52">
            <v>319730.32</v>
          </cell>
        </row>
        <row r="53">
          <cell r="A53" t="str">
            <v>E06000052</v>
          </cell>
          <cell r="B53" t="str">
            <v>Cornwall</v>
          </cell>
          <cell r="C53">
            <v>532273</v>
          </cell>
          <cell r="D53">
            <v>354618.74</v>
          </cell>
        </row>
        <row r="54">
          <cell r="A54" t="str">
            <v>E06000053</v>
          </cell>
          <cell r="B54" t="str">
            <v>Isles of Scilly</v>
          </cell>
          <cell r="C54">
            <v>2203</v>
          </cell>
          <cell r="D54">
            <v>1637.47</v>
          </cell>
        </row>
        <row r="55">
          <cell r="A55" t="str">
            <v>E06000054</v>
          </cell>
          <cell r="B55" t="str">
            <v>Wiltshire</v>
          </cell>
          <cell r="C55">
            <v>470981</v>
          </cell>
          <cell r="D55">
            <v>325534.12</v>
          </cell>
        </row>
        <row r="56">
          <cell r="A56" t="str">
            <v>E06000055</v>
          </cell>
          <cell r="B56" t="str">
            <v>Bedford</v>
          </cell>
          <cell r="C56">
            <v>157479</v>
          </cell>
          <cell r="D56">
            <v>47641.2</v>
          </cell>
        </row>
        <row r="57">
          <cell r="A57" t="str">
            <v>E06000056</v>
          </cell>
          <cell r="B57" t="str">
            <v>Central Bedfordshire</v>
          </cell>
          <cell r="C57">
            <v>254381</v>
          </cell>
          <cell r="D57">
            <v>71566.45</v>
          </cell>
        </row>
        <row r="58">
          <cell r="A58" t="str">
            <v>E07000004</v>
          </cell>
          <cell r="B58" t="str">
            <v>Aylesbury Vale</v>
          </cell>
          <cell r="C58">
            <v>174137</v>
          </cell>
          <cell r="D58">
            <v>90275.35</v>
          </cell>
        </row>
        <row r="59">
          <cell r="A59" t="str">
            <v>E07000005</v>
          </cell>
          <cell r="B59" t="str">
            <v>Chiltern</v>
          </cell>
          <cell r="C59">
            <v>92635</v>
          </cell>
          <cell r="D59">
            <v>19634.810000000001</v>
          </cell>
        </row>
        <row r="60">
          <cell r="A60" t="str">
            <v>E07000006</v>
          </cell>
          <cell r="B60" t="str">
            <v>South Bucks</v>
          </cell>
          <cell r="C60">
            <v>66867</v>
          </cell>
          <cell r="D60">
            <v>14127.52</v>
          </cell>
        </row>
        <row r="61">
          <cell r="A61" t="str">
            <v>E07000007</v>
          </cell>
          <cell r="B61" t="str">
            <v>Wycombe</v>
          </cell>
          <cell r="C61">
            <v>171644</v>
          </cell>
          <cell r="D61">
            <v>32457.21</v>
          </cell>
        </row>
        <row r="62">
          <cell r="A62" t="str">
            <v>E07000008</v>
          </cell>
          <cell r="B62" t="str">
            <v>Cambridge</v>
          </cell>
          <cell r="C62">
            <v>123867</v>
          </cell>
          <cell r="D62">
            <v>4069.94</v>
          </cell>
        </row>
        <row r="63">
          <cell r="A63" t="str">
            <v>E07000009</v>
          </cell>
          <cell r="B63" t="str">
            <v>East Cambridgeshire</v>
          </cell>
          <cell r="C63">
            <v>83818</v>
          </cell>
          <cell r="D63">
            <v>65128.21</v>
          </cell>
        </row>
        <row r="64">
          <cell r="A64" t="str">
            <v>E07000010</v>
          </cell>
          <cell r="B64" t="str">
            <v>Fenland</v>
          </cell>
          <cell r="C64">
            <v>95262</v>
          </cell>
          <cell r="D64">
            <v>54644.959999999999</v>
          </cell>
        </row>
        <row r="65">
          <cell r="A65" t="str">
            <v>E07000011</v>
          </cell>
          <cell r="B65" t="str">
            <v>Huntingdonshire</v>
          </cell>
          <cell r="C65">
            <v>169508</v>
          </cell>
          <cell r="D65">
            <v>90618.31</v>
          </cell>
        </row>
        <row r="66">
          <cell r="A66" t="str">
            <v>E07000012</v>
          </cell>
          <cell r="B66" t="str">
            <v>South Cambridgeshire</v>
          </cell>
          <cell r="C66">
            <v>148755</v>
          </cell>
          <cell r="D66">
            <v>90162.77</v>
          </cell>
        </row>
        <row r="67">
          <cell r="A67" t="str">
            <v>E07000026</v>
          </cell>
          <cell r="B67" t="str">
            <v>Allerdale</v>
          </cell>
          <cell r="C67">
            <v>96422</v>
          </cell>
          <cell r="D67">
            <v>124158.29</v>
          </cell>
        </row>
        <row r="68">
          <cell r="A68" t="str">
            <v>E07000027</v>
          </cell>
          <cell r="B68" t="str">
            <v>Barrow in Furness</v>
          </cell>
          <cell r="C68">
            <v>69087</v>
          </cell>
          <cell r="D68">
            <v>7796.05</v>
          </cell>
        </row>
        <row r="69">
          <cell r="A69" t="str">
            <v>E07000028</v>
          </cell>
          <cell r="B69" t="str">
            <v>Carlisle</v>
          </cell>
          <cell r="C69">
            <v>107524</v>
          </cell>
          <cell r="D69">
            <v>103929.92</v>
          </cell>
        </row>
        <row r="70">
          <cell r="A70" t="str">
            <v>E07000029</v>
          </cell>
          <cell r="B70" t="str">
            <v>Copeland</v>
          </cell>
          <cell r="C70">
            <v>70603</v>
          </cell>
          <cell r="D70">
            <v>73173.94</v>
          </cell>
        </row>
        <row r="71">
          <cell r="A71" t="str">
            <v>E07000030</v>
          </cell>
          <cell r="B71" t="str">
            <v>Eden</v>
          </cell>
          <cell r="C71">
            <v>52564</v>
          </cell>
          <cell r="D71">
            <v>214235.65</v>
          </cell>
        </row>
        <row r="72">
          <cell r="A72" t="str">
            <v>E07000031</v>
          </cell>
          <cell r="B72" t="str">
            <v>South Lakeland</v>
          </cell>
          <cell r="C72">
            <v>103658</v>
          </cell>
          <cell r="D72">
            <v>153362</v>
          </cell>
        </row>
        <row r="73">
          <cell r="A73" t="str">
            <v>E07000032</v>
          </cell>
          <cell r="B73" t="str">
            <v>Amber Valley</v>
          </cell>
          <cell r="C73">
            <v>122309</v>
          </cell>
          <cell r="D73">
            <v>26538.48</v>
          </cell>
        </row>
        <row r="74">
          <cell r="A74" t="str">
            <v>E07000033</v>
          </cell>
          <cell r="B74" t="str">
            <v>Bolsover</v>
          </cell>
          <cell r="C74">
            <v>75866</v>
          </cell>
          <cell r="D74">
            <v>16033.04</v>
          </cell>
        </row>
        <row r="75">
          <cell r="A75" t="str">
            <v>E07000034</v>
          </cell>
          <cell r="B75" t="str">
            <v>Chesterfield</v>
          </cell>
          <cell r="C75">
            <v>103788</v>
          </cell>
          <cell r="D75">
            <v>6603.52</v>
          </cell>
        </row>
        <row r="76">
          <cell r="A76" t="str">
            <v>E07000035</v>
          </cell>
          <cell r="B76" t="str">
            <v>Derbyshire Dales</v>
          </cell>
          <cell r="C76">
            <v>71116</v>
          </cell>
          <cell r="D76">
            <v>79245.210000000006</v>
          </cell>
        </row>
        <row r="77">
          <cell r="A77" t="str">
            <v>E07000036</v>
          </cell>
          <cell r="B77" t="str">
            <v>Erewash</v>
          </cell>
          <cell r="C77">
            <v>112081</v>
          </cell>
          <cell r="D77">
            <v>10962.93</v>
          </cell>
        </row>
        <row r="78">
          <cell r="A78" t="str">
            <v>E07000037</v>
          </cell>
          <cell r="B78" t="str">
            <v>High Peak</v>
          </cell>
          <cell r="C78">
            <v>90892</v>
          </cell>
          <cell r="D78">
            <v>53914.69</v>
          </cell>
        </row>
        <row r="79">
          <cell r="A79" t="str">
            <v>E07000038</v>
          </cell>
          <cell r="B79" t="str">
            <v>North East Derbyshire</v>
          </cell>
          <cell r="C79">
            <v>99023</v>
          </cell>
          <cell r="D79">
            <v>27560.03</v>
          </cell>
        </row>
        <row r="80">
          <cell r="A80" t="str">
            <v>E07000039</v>
          </cell>
          <cell r="B80" t="str">
            <v>South Derbyshire</v>
          </cell>
          <cell r="C80">
            <v>94611</v>
          </cell>
          <cell r="D80">
            <v>33812.06</v>
          </cell>
        </row>
        <row r="81">
          <cell r="A81" t="str">
            <v>E07000040</v>
          </cell>
          <cell r="B81" t="str">
            <v>East Devon</v>
          </cell>
          <cell r="C81">
            <v>132457</v>
          </cell>
          <cell r="D81">
            <v>81434.66</v>
          </cell>
        </row>
        <row r="82">
          <cell r="A82" t="str">
            <v>E07000041</v>
          </cell>
          <cell r="B82" t="str">
            <v>Exeter</v>
          </cell>
          <cell r="C82">
            <v>117773</v>
          </cell>
          <cell r="D82">
            <v>4702.7700000000004</v>
          </cell>
        </row>
        <row r="83">
          <cell r="A83" t="str">
            <v>E07000042</v>
          </cell>
          <cell r="B83" t="str">
            <v>Mid Devon</v>
          </cell>
          <cell r="C83">
            <v>77750</v>
          </cell>
          <cell r="D83">
            <v>91293.48</v>
          </cell>
        </row>
        <row r="84">
          <cell r="A84" t="str">
            <v>E07000043</v>
          </cell>
          <cell r="B84" t="str">
            <v>North Devon</v>
          </cell>
          <cell r="C84">
            <v>93667</v>
          </cell>
          <cell r="D84">
            <v>108605.1</v>
          </cell>
        </row>
        <row r="85">
          <cell r="A85" t="str">
            <v>E07000044</v>
          </cell>
          <cell r="B85" t="str">
            <v>South Hams</v>
          </cell>
          <cell r="C85">
            <v>83140</v>
          </cell>
          <cell r="D85">
            <v>88649.78</v>
          </cell>
        </row>
        <row r="86">
          <cell r="A86" t="str">
            <v>E07000045</v>
          </cell>
          <cell r="B86" t="str">
            <v>Teignbridge</v>
          </cell>
          <cell r="C86">
            <v>124220</v>
          </cell>
          <cell r="D86">
            <v>67387</v>
          </cell>
        </row>
        <row r="87">
          <cell r="A87" t="str">
            <v>E07000046</v>
          </cell>
          <cell r="B87" t="str">
            <v>Torridge</v>
          </cell>
          <cell r="C87">
            <v>63839</v>
          </cell>
          <cell r="D87">
            <v>98385.32</v>
          </cell>
        </row>
        <row r="88">
          <cell r="A88" t="str">
            <v>E07000047</v>
          </cell>
          <cell r="B88" t="str">
            <v>West Devon</v>
          </cell>
          <cell r="C88">
            <v>53553</v>
          </cell>
          <cell r="D88">
            <v>115963.56</v>
          </cell>
        </row>
        <row r="89">
          <cell r="A89" t="str">
            <v>E07000048</v>
          </cell>
          <cell r="B89" t="str">
            <v>Christchurch</v>
          </cell>
          <cell r="C89">
            <v>47752</v>
          </cell>
          <cell r="D89">
            <v>5038.96</v>
          </cell>
        </row>
        <row r="90">
          <cell r="A90" t="str">
            <v>E07000049</v>
          </cell>
          <cell r="B90" t="str">
            <v>East Dorset</v>
          </cell>
          <cell r="C90">
            <v>87166</v>
          </cell>
          <cell r="D90">
            <v>35436.57</v>
          </cell>
        </row>
        <row r="91">
          <cell r="A91" t="str">
            <v>E07000050</v>
          </cell>
          <cell r="B91" t="str">
            <v>North Dorset</v>
          </cell>
          <cell r="C91">
            <v>68583</v>
          </cell>
          <cell r="D91">
            <v>60921.760000000002</v>
          </cell>
        </row>
        <row r="92">
          <cell r="A92" t="str">
            <v>E07000051</v>
          </cell>
          <cell r="B92" t="str">
            <v>Purbeck</v>
          </cell>
          <cell r="C92">
            <v>44973</v>
          </cell>
          <cell r="D92">
            <v>40441.57</v>
          </cell>
        </row>
        <row r="93">
          <cell r="A93" t="str">
            <v>E07000052</v>
          </cell>
          <cell r="B93" t="str">
            <v>West Dorset</v>
          </cell>
          <cell r="C93">
            <v>99264</v>
          </cell>
          <cell r="D93">
            <v>108147.42</v>
          </cell>
        </row>
        <row r="94">
          <cell r="A94" t="str">
            <v>E07000053</v>
          </cell>
          <cell r="B94" t="str">
            <v>Weymouth and Portland</v>
          </cell>
          <cell r="C94">
            <v>65167</v>
          </cell>
          <cell r="D94">
            <v>4175.88</v>
          </cell>
        </row>
        <row r="95">
          <cell r="A95" t="str">
            <v>E07000061</v>
          </cell>
          <cell r="B95" t="str">
            <v>Eastbourne</v>
          </cell>
          <cell r="C95">
            <v>99412</v>
          </cell>
          <cell r="D95">
            <v>4415.8900000000003</v>
          </cell>
        </row>
        <row r="96">
          <cell r="A96" t="str">
            <v>E07000062</v>
          </cell>
          <cell r="B96" t="str">
            <v>Hastings</v>
          </cell>
          <cell r="C96">
            <v>90254</v>
          </cell>
          <cell r="D96">
            <v>2972.4</v>
          </cell>
        </row>
        <row r="97">
          <cell r="A97" t="str">
            <v>E07000063</v>
          </cell>
          <cell r="B97" t="str">
            <v>Lewes</v>
          </cell>
          <cell r="C97">
            <v>97502</v>
          </cell>
          <cell r="D97">
            <v>29207.1</v>
          </cell>
        </row>
        <row r="98">
          <cell r="A98" t="str">
            <v>E07000064</v>
          </cell>
          <cell r="B98" t="str">
            <v>Rother</v>
          </cell>
          <cell r="C98">
            <v>90588</v>
          </cell>
          <cell r="D98">
            <v>50943.05</v>
          </cell>
        </row>
        <row r="99">
          <cell r="A99" t="str">
            <v>E07000065</v>
          </cell>
          <cell r="B99" t="str">
            <v>Wealden</v>
          </cell>
          <cell r="C99">
            <v>148915</v>
          </cell>
          <cell r="D99">
            <v>83316.94</v>
          </cell>
        </row>
        <row r="100">
          <cell r="A100" t="str">
            <v>E07000066</v>
          </cell>
          <cell r="B100" t="str">
            <v>Basildon</v>
          </cell>
          <cell r="C100">
            <v>174497</v>
          </cell>
          <cell r="D100">
            <v>11002.46</v>
          </cell>
        </row>
        <row r="101">
          <cell r="A101" t="str">
            <v>E07000067</v>
          </cell>
          <cell r="B101" t="str">
            <v>Braintree</v>
          </cell>
          <cell r="C101">
            <v>147084</v>
          </cell>
          <cell r="D101">
            <v>61170.84</v>
          </cell>
        </row>
        <row r="102">
          <cell r="A102" t="str">
            <v>E07000068</v>
          </cell>
          <cell r="B102" t="str">
            <v>Brentwood</v>
          </cell>
          <cell r="C102">
            <v>73601</v>
          </cell>
          <cell r="D102">
            <v>15311.75</v>
          </cell>
        </row>
        <row r="103">
          <cell r="A103" t="str">
            <v>E07000069</v>
          </cell>
          <cell r="B103" t="str">
            <v>Castle Point</v>
          </cell>
          <cell r="C103">
            <v>88011</v>
          </cell>
          <cell r="D103">
            <v>4506.8599999999997</v>
          </cell>
        </row>
        <row r="104">
          <cell r="A104" t="str">
            <v>E07000070</v>
          </cell>
          <cell r="B104" t="str">
            <v>Chelmsford</v>
          </cell>
          <cell r="C104">
            <v>168310</v>
          </cell>
          <cell r="D104">
            <v>33877.56</v>
          </cell>
        </row>
        <row r="105">
          <cell r="A105" t="str">
            <v>E07000071</v>
          </cell>
          <cell r="B105" t="str">
            <v>Colchester</v>
          </cell>
          <cell r="C105">
            <v>173074</v>
          </cell>
          <cell r="D105">
            <v>32908.17</v>
          </cell>
        </row>
        <row r="106">
          <cell r="A106" t="str">
            <v>E07000072</v>
          </cell>
          <cell r="B106" t="str">
            <v>Epping Forest</v>
          </cell>
          <cell r="C106">
            <v>124659</v>
          </cell>
          <cell r="D106">
            <v>33898.559999999998</v>
          </cell>
        </row>
        <row r="107">
          <cell r="A107" t="str">
            <v>E07000073</v>
          </cell>
          <cell r="B107" t="str">
            <v>Harlow</v>
          </cell>
          <cell r="C107">
            <v>81944</v>
          </cell>
          <cell r="D107">
            <v>3053.75</v>
          </cell>
        </row>
        <row r="108">
          <cell r="A108" t="str">
            <v>E07000074</v>
          </cell>
          <cell r="B108" t="str">
            <v>Maldon</v>
          </cell>
          <cell r="C108">
            <v>61629</v>
          </cell>
          <cell r="D108">
            <v>35876.76</v>
          </cell>
        </row>
        <row r="109">
          <cell r="A109" t="str">
            <v>E07000075</v>
          </cell>
          <cell r="B109" t="str">
            <v>Rochford</v>
          </cell>
          <cell r="C109">
            <v>83287</v>
          </cell>
          <cell r="D109">
            <v>16949.84</v>
          </cell>
        </row>
        <row r="110">
          <cell r="A110" t="str">
            <v>E07000076</v>
          </cell>
          <cell r="B110" t="str">
            <v>Tendring</v>
          </cell>
          <cell r="C110">
            <v>138048</v>
          </cell>
          <cell r="D110">
            <v>33764.120000000003</v>
          </cell>
        </row>
        <row r="111">
          <cell r="A111" t="str">
            <v>E07000077</v>
          </cell>
          <cell r="B111" t="str">
            <v>Uttlesford</v>
          </cell>
          <cell r="C111">
            <v>79443</v>
          </cell>
          <cell r="D111">
            <v>64118.28</v>
          </cell>
        </row>
        <row r="112">
          <cell r="A112" t="str">
            <v>E07000078</v>
          </cell>
          <cell r="B112" t="str">
            <v>Cheltenham</v>
          </cell>
          <cell r="C112">
            <v>115732</v>
          </cell>
          <cell r="D112">
            <v>4661.37</v>
          </cell>
        </row>
        <row r="113">
          <cell r="A113" t="str">
            <v>E07000079</v>
          </cell>
          <cell r="B113" t="str">
            <v>Cotswold</v>
          </cell>
          <cell r="C113">
            <v>82881</v>
          </cell>
          <cell r="D113">
            <v>116451.96</v>
          </cell>
        </row>
        <row r="114">
          <cell r="A114" t="str">
            <v>E07000080</v>
          </cell>
          <cell r="B114" t="str">
            <v>Forest of Dean</v>
          </cell>
          <cell r="C114">
            <v>81961</v>
          </cell>
          <cell r="D114">
            <v>52650.63</v>
          </cell>
        </row>
        <row r="115">
          <cell r="A115" t="str">
            <v>E07000081</v>
          </cell>
          <cell r="B115" t="str">
            <v>Gloucester</v>
          </cell>
          <cell r="C115">
            <v>121688</v>
          </cell>
          <cell r="D115">
            <v>4053.68</v>
          </cell>
        </row>
        <row r="116">
          <cell r="A116" t="str">
            <v>E07000082</v>
          </cell>
          <cell r="B116" t="str">
            <v>Stroud</v>
          </cell>
          <cell r="C116">
            <v>112779</v>
          </cell>
          <cell r="D116">
            <v>46065.47</v>
          </cell>
        </row>
        <row r="117">
          <cell r="A117" t="str">
            <v>E07000083</v>
          </cell>
          <cell r="B117" t="str">
            <v>Tewkesbury</v>
          </cell>
          <cell r="C117">
            <v>81943</v>
          </cell>
          <cell r="D117">
            <v>41441.83</v>
          </cell>
        </row>
        <row r="118">
          <cell r="A118" t="str">
            <v>E07000084</v>
          </cell>
          <cell r="B118" t="str">
            <v>Basingstoke and Deane</v>
          </cell>
          <cell r="C118">
            <v>167799</v>
          </cell>
          <cell r="D118">
            <v>63380.74</v>
          </cell>
        </row>
        <row r="119">
          <cell r="A119" t="str">
            <v>E07000085</v>
          </cell>
          <cell r="B119" t="str">
            <v>East Hampshire</v>
          </cell>
          <cell r="C119">
            <v>115608</v>
          </cell>
          <cell r="D119">
            <v>51444.15</v>
          </cell>
        </row>
        <row r="120">
          <cell r="A120" t="str">
            <v>E07000086</v>
          </cell>
          <cell r="B120" t="str">
            <v>Eastleigh</v>
          </cell>
          <cell r="C120">
            <v>125199</v>
          </cell>
          <cell r="D120">
            <v>7977.76</v>
          </cell>
        </row>
        <row r="121">
          <cell r="A121" t="str">
            <v>E07000087</v>
          </cell>
          <cell r="B121" t="str">
            <v>Fareham</v>
          </cell>
          <cell r="C121">
            <v>111581</v>
          </cell>
          <cell r="D121">
            <v>7423.27</v>
          </cell>
        </row>
        <row r="122">
          <cell r="A122" t="str">
            <v>E07000088</v>
          </cell>
          <cell r="B122" t="str">
            <v>Gosport</v>
          </cell>
          <cell r="C122">
            <v>82622</v>
          </cell>
          <cell r="D122">
            <v>2532.09</v>
          </cell>
        </row>
        <row r="123">
          <cell r="A123" t="str">
            <v>E07000089</v>
          </cell>
          <cell r="B123" t="str">
            <v>Hart</v>
          </cell>
          <cell r="C123">
            <v>91033</v>
          </cell>
          <cell r="D123">
            <v>21526.53</v>
          </cell>
        </row>
        <row r="124">
          <cell r="A124" t="str">
            <v>E07000090</v>
          </cell>
          <cell r="B124" t="str">
            <v>Havant</v>
          </cell>
          <cell r="C124">
            <v>120684</v>
          </cell>
          <cell r="D124">
            <v>5536.97</v>
          </cell>
        </row>
        <row r="125">
          <cell r="A125" t="str">
            <v>E07000091</v>
          </cell>
          <cell r="B125" t="str">
            <v>New Forest</v>
          </cell>
          <cell r="C125">
            <v>176462</v>
          </cell>
          <cell r="D125">
            <v>75313.48</v>
          </cell>
        </row>
        <row r="126">
          <cell r="A126" t="str">
            <v>E07000092</v>
          </cell>
          <cell r="B126" t="str">
            <v>Rushmoor</v>
          </cell>
          <cell r="C126">
            <v>93807</v>
          </cell>
          <cell r="D126">
            <v>3904.46</v>
          </cell>
        </row>
        <row r="127">
          <cell r="A127" t="str">
            <v>E07000093</v>
          </cell>
          <cell r="B127" t="str">
            <v>Test Valley</v>
          </cell>
          <cell r="C127">
            <v>116398</v>
          </cell>
          <cell r="D127">
            <v>62757.99</v>
          </cell>
        </row>
        <row r="128">
          <cell r="A128" t="str">
            <v>E07000094</v>
          </cell>
          <cell r="B128" t="str">
            <v>Winchester</v>
          </cell>
          <cell r="C128">
            <v>116595</v>
          </cell>
          <cell r="D128">
            <v>66097.460000000006</v>
          </cell>
        </row>
        <row r="129">
          <cell r="A129" t="str">
            <v>E07000095</v>
          </cell>
          <cell r="B129" t="str">
            <v>Broxbourne</v>
          </cell>
          <cell r="C129">
            <v>93609</v>
          </cell>
          <cell r="D129">
            <v>5143.5600000000004</v>
          </cell>
        </row>
        <row r="130">
          <cell r="A130" t="str">
            <v>E07000096</v>
          </cell>
          <cell r="B130" t="str">
            <v>Dacorum</v>
          </cell>
          <cell r="C130">
            <v>144847</v>
          </cell>
          <cell r="D130">
            <v>21247.56</v>
          </cell>
        </row>
        <row r="131">
          <cell r="A131" t="str">
            <v>E07000097</v>
          </cell>
          <cell r="B131" t="str">
            <v>East Hertfordshire</v>
          </cell>
          <cell r="C131">
            <v>137687</v>
          </cell>
          <cell r="D131">
            <v>47568.68</v>
          </cell>
        </row>
        <row r="132">
          <cell r="A132" t="str">
            <v>E07000098</v>
          </cell>
          <cell r="B132" t="str">
            <v>Hertsmere</v>
          </cell>
          <cell r="C132">
            <v>100031</v>
          </cell>
          <cell r="D132">
            <v>10116</v>
          </cell>
        </row>
        <row r="133">
          <cell r="A133" t="str">
            <v>E07000099</v>
          </cell>
          <cell r="B133" t="str">
            <v>North Hertfordshire</v>
          </cell>
          <cell r="C133">
            <v>127114</v>
          </cell>
          <cell r="D133">
            <v>37537.51</v>
          </cell>
        </row>
        <row r="134">
          <cell r="A134" t="str">
            <v>E07000100</v>
          </cell>
          <cell r="B134" t="str">
            <v>St Albans</v>
          </cell>
          <cell r="C134">
            <v>140664</v>
          </cell>
          <cell r="D134">
            <v>16117.63</v>
          </cell>
        </row>
        <row r="135">
          <cell r="A135" t="str">
            <v>E07000101</v>
          </cell>
          <cell r="B135" t="str">
            <v>Stevenage</v>
          </cell>
          <cell r="C135">
            <v>83957</v>
          </cell>
          <cell r="D135">
            <v>2596.4</v>
          </cell>
        </row>
        <row r="136">
          <cell r="A136" t="str">
            <v>E07000102</v>
          </cell>
          <cell r="B136" t="str">
            <v>Three Rivers</v>
          </cell>
          <cell r="C136">
            <v>87317</v>
          </cell>
          <cell r="D136">
            <v>8881.34</v>
          </cell>
        </row>
        <row r="137">
          <cell r="A137" t="str">
            <v>E07000103</v>
          </cell>
          <cell r="B137" t="str">
            <v>Watford</v>
          </cell>
          <cell r="C137">
            <v>90301</v>
          </cell>
          <cell r="D137">
            <v>2142.48</v>
          </cell>
        </row>
        <row r="138">
          <cell r="A138" t="str">
            <v>E07000104</v>
          </cell>
          <cell r="B138" t="str">
            <v>Welwyn Hatfield</v>
          </cell>
          <cell r="C138">
            <v>110535</v>
          </cell>
          <cell r="D138">
            <v>12955.42</v>
          </cell>
        </row>
        <row r="139">
          <cell r="A139" t="str">
            <v>E07000105</v>
          </cell>
          <cell r="B139" t="str">
            <v>Ashford</v>
          </cell>
          <cell r="C139">
            <v>117956</v>
          </cell>
          <cell r="D139">
            <v>58061.67</v>
          </cell>
        </row>
        <row r="140">
          <cell r="A140" t="str">
            <v>E07000106</v>
          </cell>
          <cell r="B140" t="str">
            <v>Canterbury</v>
          </cell>
          <cell r="C140">
            <v>151145</v>
          </cell>
          <cell r="D140">
            <v>30885.19</v>
          </cell>
        </row>
        <row r="141">
          <cell r="A141" t="str">
            <v>E07000107</v>
          </cell>
          <cell r="B141" t="str">
            <v>Dartford</v>
          </cell>
          <cell r="C141">
            <v>97365</v>
          </cell>
          <cell r="D141">
            <v>7276.85</v>
          </cell>
        </row>
        <row r="142">
          <cell r="A142" t="str">
            <v>E07000108</v>
          </cell>
          <cell r="B142" t="str">
            <v>Dover</v>
          </cell>
          <cell r="C142">
            <v>111674</v>
          </cell>
          <cell r="D142">
            <v>31485.09</v>
          </cell>
        </row>
        <row r="143">
          <cell r="A143" t="str">
            <v>E07000109</v>
          </cell>
          <cell r="B143" t="str">
            <v>Gravesham</v>
          </cell>
          <cell r="C143">
            <v>101720</v>
          </cell>
          <cell r="D143">
            <v>9901.8700000000008</v>
          </cell>
        </row>
        <row r="144">
          <cell r="A144" t="str">
            <v>E07000110</v>
          </cell>
          <cell r="B144" t="str">
            <v>Maidstone</v>
          </cell>
          <cell r="C144">
            <v>155143</v>
          </cell>
          <cell r="D144">
            <v>39333.339999999997</v>
          </cell>
        </row>
        <row r="145">
          <cell r="A145" t="str">
            <v>E07000111</v>
          </cell>
          <cell r="B145" t="str">
            <v>Sevenoaks</v>
          </cell>
          <cell r="C145">
            <v>114893</v>
          </cell>
          <cell r="D145">
            <v>36919.86</v>
          </cell>
        </row>
        <row r="146">
          <cell r="A146" t="str">
            <v>E07000112</v>
          </cell>
          <cell r="B146" t="str">
            <v>Shepway</v>
          </cell>
          <cell r="C146">
            <v>107969</v>
          </cell>
          <cell r="D146">
            <v>35670.31</v>
          </cell>
        </row>
        <row r="147">
          <cell r="A147" t="str">
            <v>E07000113</v>
          </cell>
          <cell r="B147" t="str">
            <v>Swale</v>
          </cell>
          <cell r="C147">
            <v>135835</v>
          </cell>
          <cell r="D147">
            <v>37338.550000000003</v>
          </cell>
        </row>
        <row r="148">
          <cell r="A148" t="str">
            <v>E07000114</v>
          </cell>
          <cell r="B148" t="str">
            <v>Thanet</v>
          </cell>
          <cell r="C148">
            <v>134186</v>
          </cell>
          <cell r="D148">
            <v>10333.530000000001</v>
          </cell>
        </row>
        <row r="149">
          <cell r="A149" t="str">
            <v>E07000115</v>
          </cell>
          <cell r="B149" t="str">
            <v>Tonbridge and Malling</v>
          </cell>
          <cell r="C149">
            <v>120805</v>
          </cell>
          <cell r="D149">
            <v>24013.56</v>
          </cell>
        </row>
        <row r="150">
          <cell r="A150" t="str">
            <v>E07000116</v>
          </cell>
          <cell r="B150" t="str">
            <v>Tunbridge Wells</v>
          </cell>
          <cell r="C150">
            <v>115049</v>
          </cell>
          <cell r="D150">
            <v>33132.82</v>
          </cell>
        </row>
        <row r="151">
          <cell r="A151" t="str">
            <v>E07000117</v>
          </cell>
          <cell r="B151" t="str">
            <v>Burnley</v>
          </cell>
          <cell r="C151">
            <v>87059</v>
          </cell>
          <cell r="D151">
            <v>11070.03</v>
          </cell>
        </row>
        <row r="152">
          <cell r="A152" t="str">
            <v>E07000118</v>
          </cell>
          <cell r="B152" t="str">
            <v>Chorley</v>
          </cell>
          <cell r="C152">
            <v>107155</v>
          </cell>
          <cell r="D152">
            <v>20279.689999999999</v>
          </cell>
        </row>
        <row r="153">
          <cell r="A153" t="str">
            <v>E07000119</v>
          </cell>
          <cell r="B153" t="str">
            <v>Fylde</v>
          </cell>
          <cell r="C153">
            <v>75757</v>
          </cell>
          <cell r="D153">
            <v>16568.86</v>
          </cell>
        </row>
        <row r="154">
          <cell r="A154" t="str">
            <v>E07000120</v>
          </cell>
          <cell r="B154" t="str">
            <v>Hyndburn</v>
          </cell>
          <cell r="C154">
            <v>80734</v>
          </cell>
          <cell r="D154">
            <v>7299.32</v>
          </cell>
        </row>
        <row r="155">
          <cell r="A155" t="str">
            <v>E07000121</v>
          </cell>
          <cell r="B155" t="str">
            <v>Lancaster</v>
          </cell>
          <cell r="C155">
            <v>138375</v>
          </cell>
          <cell r="D155">
            <v>57585.64</v>
          </cell>
        </row>
        <row r="156">
          <cell r="A156" t="str">
            <v>E07000122</v>
          </cell>
          <cell r="B156" t="str">
            <v>Pendle</v>
          </cell>
          <cell r="C156">
            <v>89452</v>
          </cell>
          <cell r="D156">
            <v>16936.37</v>
          </cell>
        </row>
        <row r="157">
          <cell r="A157" t="str">
            <v>E07000123</v>
          </cell>
          <cell r="B157" t="str">
            <v>Preston</v>
          </cell>
          <cell r="C157">
            <v>140202</v>
          </cell>
          <cell r="D157">
            <v>14229.4</v>
          </cell>
        </row>
        <row r="158">
          <cell r="A158" t="str">
            <v>E07000124</v>
          </cell>
          <cell r="B158" t="str">
            <v>Ribble Valley</v>
          </cell>
          <cell r="C158">
            <v>57132</v>
          </cell>
          <cell r="D158">
            <v>58316.11</v>
          </cell>
        </row>
        <row r="159">
          <cell r="A159" t="str">
            <v>E07000125</v>
          </cell>
          <cell r="B159" t="str">
            <v>Rossendale</v>
          </cell>
          <cell r="C159">
            <v>67982</v>
          </cell>
          <cell r="D159">
            <v>13804.82</v>
          </cell>
        </row>
        <row r="160">
          <cell r="A160" t="str">
            <v>E07000126</v>
          </cell>
          <cell r="B160" t="str">
            <v>South Ribble</v>
          </cell>
          <cell r="C160">
            <v>109057</v>
          </cell>
          <cell r="D160">
            <v>11295.57</v>
          </cell>
        </row>
        <row r="161">
          <cell r="A161" t="str">
            <v>E07000127</v>
          </cell>
          <cell r="B161" t="str">
            <v>West Lancashire</v>
          </cell>
          <cell r="C161">
            <v>110685</v>
          </cell>
          <cell r="D161">
            <v>34678.959999999999</v>
          </cell>
        </row>
        <row r="162">
          <cell r="A162" t="str">
            <v>E07000128</v>
          </cell>
          <cell r="B162" t="str">
            <v>Wyre</v>
          </cell>
          <cell r="C162">
            <v>107749</v>
          </cell>
          <cell r="D162">
            <v>28255.43</v>
          </cell>
        </row>
        <row r="163">
          <cell r="A163" t="str">
            <v>E07000129</v>
          </cell>
          <cell r="B163" t="str">
            <v>Blaby</v>
          </cell>
          <cell r="C163">
            <v>93915</v>
          </cell>
          <cell r="D163">
            <v>13046.66</v>
          </cell>
        </row>
        <row r="164">
          <cell r="A164" t="str">
            <v>E07000130</v>
          </cell>
          <cell r="B164" t="str">
            <v>Charnwood</v>
          </cell>
          <cell r="C164">
            <v>166100</v>
          </cell>
          <cell r="D164">
            <v>27905.68</v>
          </cell>
        </row>
        <row r="165">
          <cell r="A165" t="str">
            <v>E07000131</v>
          </cell>
          <cell r="B165" t="str">
            <v>Harborough</v>
          </cell>
          <cell r="C165">
            <v>85382</v>
          </cell>
          <cell r="D165">
            <v>59177.75</v>
          </cell>
        </row>
        <row r="166">
          <cell r="A166" t="str">
            <v>E07000132</v>
          </cell>
          <cell r="B166" t="str">
            <v>Hinckley and Bosworth</v>
          </cell>
          <cell r="C166">
            <v>105078</v>
          </cell>
          <cell r="D166">
            <v>29734.91</v>
          </cell>
        </row>
        <row r="167">
          <cell r="A167" t="str">
            <v>E07000133</v>
          </cell>
          <cell r="B167" t="str">
            <v>Melton</v>
          </cell>
          <cell r="C167">
            <v>50376</v>
          </cell>
          <cell r="D167">
            <v>48137.68</v>
          </cell>
        </row>
        <row r="168">
          <cell r="A168" t="str">
            <v>E07000134</v>
          </cell>
          <cell r="B168" t="str">
            <v>North West Leicestershire</v>
          </cell>
          <cell r="C168">
            <v>93468</v>
          </cell>
          <cell r="D168">
            <v>27932.85</v>
          </cell>
        </row>
        <row r="169">
          <cell r="A169" t="str">
            <v>E07000135</v>
          </cell>
          <cell r="B169" t="str">
            <v>Oadby and Wigston</v>
          </cell>
          <cell r="C169">
            <v>56170</v>
          </cell>
          <cell r="D169">
            <v>2352.33</v>
          </cell>
        </row>
        <row r="170">
          <cell r="A170" t="str">
            <v>E07000136</v>
          </cell>
          <cell r="B170" t="str">
            <v>Boston</v>
          </cell>
          <cell r="C170">
            <v>64637</v>
          </cell>
          <cell r="D170">
            <v>36153.769999999997</v>
          </cell>
        </row>
        <row r="171">
          <cell r="A171" t="str">
            <v>E07000137</v>
          </cell>
          <cell r="B171" t="str">
            <v>East Lindsey</v>
          </cell>
          <cell r="C171">
            <v>136401</v>
          </cell>
          <cell r="D171">
            <v>176025.58</v>
          </cell>
        </row>
        <row r="172">
          <cell r="A172" t="str">
            <v>E07000138</v>
          </cell>
          <cell r="B172" t="str">
            <v>Lincoln</v>
          </cell>
          <cell r="C172">
            <v>93541</v>
          </cell>
          <cell r="D172">
            <v>3568.8</v>
          </cell>
        </row>
        <row r="173">
          <cell r="A173" t="str">
            <v>E07000139</v>
          </cell>
          <cell r="B173" t="str">
            <v>North Kesteven</v>
          </cell>
          <cell r="C173">
            <v>107766</v>
          </cell>
          <cell r="D173">
            <v>92244.28</v>
          </cell>
        </row>
        <row r="174">
          <cell r="A174" t="str">
            <v>E07000140</v>
          </cell>
          <cell r="B174" t="str">
            <v>South Holland</v>
          </cell>
          <cell r="C174">
            <v>88270</v>
          </cell>
          <cell r="D174">
            <v>74238.31</v>
          </cell>
        </row>
        <row r="175">
          <cell r="A175" t="str">
            <v>E07000141</v>
          </cell>
          <cell r="B175" t="str">
            <v>South Kesteven</v>
          </cell>
          <cell r="C175">
            <v>133788</v>
          </cell>
          <cell r="D175">
            <v>94259.45</v>
          </cell>
        </row>
        <row r="176">
          <cell r="A176" t="str">
            <v>E07000142</v>
          </cell>
          <cell r="B176" t="str">
            <v>West Lindsey</v>
          </cell>
          <cell r="C176">
            <v>89250</v>
          </cell>
          <cell r="D176">
            <v>115571.73</v>
          </cell>
        </row>
        <row r="177">
          <cell r="A177" t="str">
            <v>E07000143</v>
          </cell>
          <cell r="B177" t="str">
            <v>Breckland</v>
          </cell>
          <cell r="C177">
            <v>130491</v>
          </cell>
          <cell r="D177">
            <v>130511.64</v>
          </cell>
        </row>
        <row r="178">
          <cell r="A178" t="str">
            <v>E07000144</v>
          </cell>
          <cell r="B178" t="str">
            <v>Broadland</v>
          </cell>
          <cell r="C178">
            <v>124646</v>
          </cell>
          <cell r="D178">
            <v>55239.88</v>
          </cell>
        </row>
        <row r="179">
          <cell r="A179" t="str">
            <v>E07000145</v>
          </cell>
          <cell r="B179" t="str">
            <v>Great Yarmouth</v>
          </cell>
          <cell r="C179">
            <v>97277</v>
          </cell>
          <cell r="D179">
            <v>17418.830000000002</v>
          </cell>
        </row>
        <row r="180">
          <cell r="A180" t="str">
            <v>E07000146</v>
          </cell>
          <cell r="B180" t="str">
            <v>King's Lynn and West Norfolk</v>
          </cell>
          <cell r="C180">
            <v>147451</v>
          </cell>
          <cell r="D180">
            <v>142879.4</v>
          </cell>
        </row>
        <row r="181">
          <cell r="A181" t="str">
            <v>E07000147</v>
          </cell>
          <cell r="B181" t="str">
            <v>North Norfolk</v>
          </cell>
          <cell r="C181">
            <v>101499</v>
          </cell>
          <cell r="D181">
            <v>96333.07</v>
          </cell>
        </row>
        <row r="182">
          <cell r="A182" t="str">
            <v>E07000148</v>
          </cell>
          <cell r="B182" t="str">
            <v>Norwich</v>
          </cell>
          <cell r="C182">
            <v>132512</v>
          </cell>
          <cell r="D182">
            <v>3902.6</v>
          </cell>
        </row>
        <row r="183">
          <cell r="A183" t="str">
            <v>E07000149</v>
          </cell>
          <cell r="B183" t="str">
            <v>South Norfolk</v>
          </cell>
          <cell r="C183">
            <v>124012</v>
          </cell>
          <cell r="D183">
            <v>90770.68</v>
          </cell>
        </row>
        <row r="184">
          <cell r="A184" t="str">
            <v>E07000150</v>
          </cell>
          <cell r="B184" t="str">
            <v>Corby</v>
          </cell>
          <cell r="C184">
            <v>61255</v>
          </cell>
          <cell r="D184">
            <v>8028.28</v>
          </cell>
        </row>
        <row r="185">
          <cell r="A185" t="str">
            <v>E07000151</v>
          </cell>
          <cell r="B185" t="str">
            <v>Daventry</v>
          </cell>
          <cell r="C185">
            <v>77843</v>
          </cell>
          <cell r="D185">
            <v>66259.009999999995</v>
          </cell>
        </row>
        <row r="186">
          <cell r="A186" t="str">
            <v>E07000152</v>
          </cell>
          <cell r="B186" t="str">
            <v>East Northamptonshire</v>
          </cell>
          <cell r="C186">
            <v>86765</v>
          </cell>
          <cell r="D186">
            <v>50978.8</v>
          </cell>
        </row>
        <row r="187">
          <cell r="A187" t="str">
            <v>E07000153</v>
          </cell>
          <cell r="B187" t="str">
            <v>Kettering</v>
          </cell>
          <cell r="C187">
            <v>93475</v>
          </cell>
          <cell r="D187">
            <v>23349.24</v>
          </cell>
        </row>
        <row r="188">
          <cell r="A188" t="str">
            <v>E07000154</v>
          </cell>
          <cell r="B188" t="str">
            <v>Northampton</v>
          </cell>
          <cell r="C188">
            <v>212069</v>
          </cell>
          <cell r="D188">
            <v>8076.17</v>
          </cell>
        </row>
        <row r="189">
          <cell r="A189" t="str">
            <v>E07000155</v>
          </cell>
          <cell r="B189" t="str">
            <v>South Northamptonshire</v>
          </cell>
          <cell r="C189">
            <v>85189</v>
          </cell>
          <cell r="D189">
            <v>63401.85</v>
          </cell>
        </row>
        <row r="190">
          <cell r="A190" t="str">
            <v>E07000156</v>
          </cell>
          <cell r="B190" t="str">
            <v>Wellingborough</v>
          </cell>
          <cell r="C190">
            <v>75356</v>
          </cell>
          <cell r="D190">
            <v>16303.94</v>
          </cell>
        </row>
        <row r="191">
          <cell r="A191" t="str">
            <v>E07000163</v>
          </cell>
          <cell r="B191" t="str">
            <v>Craven</v>
          </cell>
          <cell r="C191">
            <v>55409</v>
          </cell>
          <cell r="D191">
            <v>117738.81</v>
          </cell>
        </row>
        <row r="192">
          <cell r="A192" t="str">
            <v>E07000164</v>
          </cell>
          <cell r="B192" t="str">
            <v>Hambleton</v>
          </cell>
          <cell r="C192">
            <v>89140</v>
          </cell>
          <cell r="D192">
            <v>131116.95000000001</v>
          </cell>
        </row>
        <row r="193">
          <cell r="A193" t="str">
            <v>E07000165</v>
          </cell>
          <cell r="B193" t="str">
            <v>Harrogate</v>
          </cell>
          <cell r="C193">
            <v>157869</v>
          </cell>
          <cell r="D193">
            <v>130793.68</v>
          </cell>
        </row>
        <row r="194">
          <cell r="A194" t="str">
            <v>E07000166</v>
          </cell>
          <cell r="B194" t="str">
            <v>Richmondshire</v>
          </cell>
          <cell r="C194">
            <v>51965</v>
          </cell>
          <cell r="D194">
            <v>131867.12</v>
          </cell>
        </row>
        <row r="195">
          <cell r="A195" t="str">
            <v>E07000167</v>
          </cell>
          <cell r="B195" t="str">
            <v>Ryedale</v>
          </cell>
          <cell r="C195">
            <v>51751</v>
          </cell>
          <cell r="D195">
            <v>150659.41</v>
          </cell>
        </row>
        <row r="196">
          <cell r="A196" t="str">
            <v>E07000168</v>
          </cell>
          <cell r="B196" t="str">
            <v>Scarborough</v>
          </cell>
          <cell r="C196">
            <v>108793</v>
          </cell>
          <cell r="D196">
            <v>81654.13</v>
          </cell>
        </row>
        <row r="197">
          <cell r="A197" t="str">
            <v>E07000169</v>
          </cell>
          <cell r="B197" t="str">
            <v>Selby</v>
          </cell>
          <cell r="C197">
            <v>83449</v>
          </cell>
          <cell r="D197">
            <v>59931.19</v>
          </cell>
        </row>
        <row r="198">
          <cell r="A198" t="str">
            <v>E07000170</v>
          </cell>
          <cell r="B198" t="str">
            <v>Ashfield</v>
          </cell>
          <cell r="C198">
            <v>119497</v>
          </cell>
          <cell r="D198">
            <v>10955.69</v>
          </cell>
        </row>
        <row r="199">
          <cell r="A199" t="str">
            <v>E07000171</v>
          </cell>
          <cell r="B199" t="str">
            <v>Bassetlaw</v>
          </cell>
          <cell r="C199">
            <v>112863</v>
          </cell>
          <cell r="D199">
            <v>63787.08</v>
          </cell>
        </row>
        <row r="200">
          <cell r="A200" t="str">
            <v>E07000172</v>
          </cell>
          <cell r="B200" t="str">
            <v>Broxtowe</v>
          </cell>
          <cell r="C200">
            <v>109487</v>
          </cell>
          <cell r="D200">
            <v>8009.84</v>
          </cell>
        </row>
        <row r="201">
          <cell r="A201" t="str">
            <v>E07000173</v>
          </cell>
          <cell r="B201" t="str">
            <v>Gedling</v>
          </cell>
          <cell r="C201">
            <v>113543</v>
          </cell>
          <cell r="D201">
            <v>11997.63</v>
          </cell>
        </row>
        <row r="202">
          <cell r="A202" t="str">
            <v>E07000174</v>
          </cell>
          <cell r="B202" t="str">
            <v>Mansfield</v>
          </cell>
          <cell r="C202">
            <v>104466</v>
          </cell>
          <cell r="D202">
            <v>7671.65</v>
          </cell>
        </row>
        <row r="203">
          <cell r="A203" t="str">
            <v>E07000175</v>
          </cell>
          <cell r="B203" t="str">
            <v>Newark and Sherwood</v>
          </cell>
          <cell r="C203">
            <v>114817</v>
          </cell>
          <cell r="D203">
            <v>65131.85</v>
          </cell>
        </row>
        <row r="204">
          <cell r="A204" t="str">
            <v>E07000176</v>
          </cell>
          <cell r="B204" t="str">
            <v>Rushcliffe</v>
          </cell>
          <cell r="C204">
            <v>111129</v>
          </cell>
          <cell r="D204">
            <v>40923.64</v>
          </cell>
        </row>
        <row r="205">
          <cell r="A205" t="str">
            <v>E07000177</v>
          </cell>
          <cell r="B205" t="str">
            <v>Cherwell</v>
          </cell>
          <cell r="C205">
            <v>141868</v>
          </cell>
          <cell r="D205">
            <v>58876.86</v>
          </cell>
        </row>
        <row r="206">
          <cell r="A206" t="str">
            <v>E07000178</v>
          </cell>
          <cell r="B206" t="str">
            <v>Oxford</v>
          </cell>
          <cell r="C206">
            <v>151906</v>
          </cell>
          <cell r="D206">
            <v>4559.58</v>
          </cell>
        </row>
        <row r="207">
          <cell r="A207" t="str">
            <v>E07000179</v>
          </cell>
          <cell r="B207" t="str">
            <v>South Oxfordshire</v>
          </cell>
          <cell r="C207">
            <v>134257</v>
          </cell>
          <cell r="D207">
            <v>67853.37</v>
          </cell>
        </row>
        <row r="208">
          <cell r="A208" t="str">
            <v>E07000180</v>
          </cell>
          <cell r="B208" t="str">
            <v>Vale of White Horse</v>
          </cell>
          <cell r="C208">
            <v>120988</v>
          </cell>
          <cell r="D208">
            <v>57761.77</v>
          </cell>
        </row>
        <row r="209">
          <cell r="A209" t="str">
            <v>E07000181</v>
          </cell>
          <cell r="B209" t="str">
            <v>West Oxfordshire</v>
          </cell>
          <cell r="C209">
            <v>104779</v>
          </cell>
          <cell r="D209">
            <v>71439.929999999993</v>
          </cell>
        </row>
        <row r="210">
          <cell r="A210" t="str">
            <v>E07000187</v>
          </cell>
          <cell r="B210" t="str">
            <v>Mendip</v>
          </cell>
          <cell r="C210">
            <v>109279</v>
          </cell>
          <cell r="D210">
            <v>73943.509999999995</v>
          </cell>
        </row>
        <row r="211">
          <cell r="A211" t="str">
            <v>E07000188</v>
          </cell>
          <cell r="B211" t="str">
            <v>Sedgemoor</v>
          </cell>
          <cell r="C211">
            <v>114588</v>
          </cell>
          <cell r="D211">
            <v>56436.28</v>
          </cell>
        </row>
        <row r="212">
          <cell r="A212" t="str">
            <v>E07000189</v>
          </cell>
          <cell r="B212" t="str">
            <v>South Somerset</v>
          </cell>
          <cell r="C212">
            <v>161243</v>
          </cell>
          <cell r="D212">
            <v>95904.23</v>
          </cell>
        </row>
        <row r="213">
          <cell r="A213" t="str">
            <v>E07000190</v>
          </cell>
          <cell r="B213" t="str">
            <v>Taunton Deane</v>
          </cell>
          <cell r="C213">
            <v>110187</v>
          </cell>
          <cell r="D213">
            <v>46236.29</v>
          </cell>
        </row>
        <row r="214">
          <cell r="A214" t="str">
            <v>E07000191</v>
          </cell>
          <cell r="B214" t="str">
            <v>West Somerset</v>
          </cell>
          <cell r="C214">
            <v>34675</v>
          </cell>
          <cell r="D214">
            <v>72534.509999999995</v>
          </cell>
        </row>
        <row r="215">
          <cell r="A215" t="str">
            <v>E07000192</v>
          </cell>
          <cell r="B215" t="str">
            <v>Cannock Chase</v>
          </cell>
          <cell r="C215">
            <v>97462</v>
          </cell>
          <cell r="D215">
            <v>7888.09</v>
          </cell>
        </row>
        <row r="216">
          <cell r="A216" t="str">
            <v>E07000193</v>
          </cell>
          <cell r="B216" t="str">
            <v>East Staffordshire</v>
          </cell>
          <cell r="C216">
            <v>113583</v>
          </cell>
          <cell r="D216">
            <v>38696.29</v>
          </cell>
        </row>
        <row r="217">
          <cell r="A217" t="str">
            <v>E07000194</v>
          </cell>
          <cell r="B217" t="str">
            <v>Lichfield</v>
          </cell>
          <cell r="C217">
            <v>100654</v>
          </cell>
          <cell r="D217">
            <v>33129.71</v>
          </cell>
        </row>
        <row r="218">
          <cell r="A218" t="str">
            <v>E07000195</v>
          </cell>
          <cell r="B218" t="str">
            <v>Newcastle under Lyme</v>
          </cell>
          <cell r="C218">
            <v>123871</v>
          </cell>
          <cell r="D218">
            <v>21095.75</v>
          </cell>
        </row>
        <row r="219">
          <cell r="A219" t="str">
            <v>E07000196</v>
          </cell>
          <cell r="B219" t="str">
            <v>South Staffordshire</v>
          </cell>
          <cell r="C219">
            <v>108131</v>
          </cell>
          <cell r="D219">
            <v>40731.519999999997</v>
          </cell>
        </row>
        <row r="220">
          <cell r="A220" t="str">
            <v>E07000197</v>
          </cell>
          <cell r="B220" t="str">
            <v>Stafford</v>
          </cell>
          <cell r="C220">
            <v>130869</v>
          </cell>
          <cell r="D220">
            <v>59817.26</v>
          </cell>
        </row>
        <row r="221">
          <cell r="A221" t="str">
            <v>E07000198</v>
          </cell>
          <cell r="B221" t="str">
            <v>Staffordshire Moorlands</v>
          </cell>
          <cell r="C221">
            <v>97106</v>
          </cell>
          <cell r="D221">
            <v>57584.71</v>
          </cell>
        </row>
        <row r="222">
          <cell r="A222" t="str">
            <v>E07000199</v>
          </cell>
          <cell r="B222" t="str">
            <v>Tamworth</v>
          </cell>
          <cell r="C222">
            <v>76813</v>
          </cell>
          <cell r="D222">
            <v>3084.62</v>
          </cell>
        </row>
        <row r="223">
          <cell r="A223" t="str">
            <v>E07000200</v>
          </cell>
          <cell r="B223" t="str">
            <v>Babergh</v>
          </cell>
          <cell r="C223">
            <v>87740</v>
          </cell>
          <cell r="D223">
            <v>59377.66</v>
          </cell>
        </row>
        <row r="224">
          <cell r="A224" t="str">
            <v>E07000201</v>
          </cell>
          <cell r="B224" t="str">
            <v>Forest Heath</v>
          </cell>
          <cell r="C224">
            <v>59748</v>
          </cell>
          <cell r="D224">
            <v>37771.06</v>
          </cell>
        </row>
        <row r="225">
          <cell r="A225" t="str">
            <v>E07000202</v>
          </cell>
          <cell r="B225" t="str">
            <v>Ipswich</v>
          </cell>
          <cell r="C225">
            <v>133384</v>
          </cell>
          <cell r="D225">
            <v>3941.46</v>
          </cell>
        </row>
        <row r="226">
          <cell r="A226" t="str">
            <v>E07000203</v>
          </cell>
          <cell r="B226" t="str">
            <v>Mid Suffolk</v>
          </cell>
          <cell r="C226">
            <v>96731</v>
          </cell>
          <cell r="D226">
            <v>87107.11</v>
          </cell>
        </row>
        <row r="227">
          <cell r="A227" t="str">
            <v>E07000204</v>
          </cell>
          <cell r="B227" t="str">
            <v>St Edmundsbury</v>
          </cell>
          <cell r="C227">
            <v>111008</v>
          </cell>
          <cell r="D227">
            <v>65696.41</v>
          </cell>
        </row>
        <row r="228">
          <cell r="A228" t="str">
            <v>E07000205</v>
          </cell>
          <cell r="B228" t="str">
            <v>Suffolk Coastal</v>
          </cell>
          <cell r="C228">
            <v>124298</v>
          </cell>
          <cell r="D228">
            <v>89156.43</v>
          </cell>
        </row>
        <row r="229">
          <cell r="A229" t="str">
            <v>E07000206</v>
          </cell>
          <cell r="B229" t="str">
            <v>Waveney</v>
          </cell>
          <cell r="C229">
            <v>115254</v>
          </cell>
          <cell r="D229">
            <v>36968.26</v>
          </cell>
        </row>
        <row r="230">
          <cell r="A230" t="str">
            <v>E07000207</v>
          </cell>
          <cell r="B230" t="str">
            <v>Elmbridge</v>
          </cell>
          <cell r="C230">
            <v>130875</v>
          </cell>
          <cell r="D230">
            <v>9506.07</v>
          </cell>
        </row>
        <row r="231">
          <cell r="A231" t="str">
            <v>E07000208</v>
          </cell>
          <cell r="B231" t="str">
            <v>Epsom and Ewell</v>
          </cell>
          <cell r="C231">
            <v>75102</v>
          </cell>
          <cell r="D231">
            <v>3407.29</v>
          </cell>
        </row>
        <row r="232">
          <cell r="A232" t="str">
            <v>E07000209</v>
          </cell>
          <cell r="B232" t="str">
            <v>Guildford</v>
          </cell>
          <cell r="C232">
            <v>137183</v>
          </cell>
          <cell r="D232">
            <v>27093.26</v>
          </cell>
        </row>
        <row r="233">
          <cell r="A233" t="str">
            <v>E07000210</v>
          </cell>
          <cell r="B233" t="str">
            <v>Mole Valley</v>
          </cell>
          <cell r="C233">
            <v>85375</v>
          </cell>
          <cell r="D233">
            <v>25832.26</v>
          </cell>
        </row>
        <row r="234">
          <cell r="A234" t="str">
            <v>E07000211</v>
          </cell>
          <cell r="B234" t="str">
            <v>Reigate and Banstead</v>
          </cell>
          <cell r="C234">
            <v>137835</v>
          </cell>
          <cell r="D234">
            <v>12913.41</v>
          </cell>
        </row>
        <row r="235">
          <cell r="A235" t="str">
            <v>E07000212</v>
          </cell>
          <cell r="B235" t="str">
            <v>Runnymede</v>
          </cell>
          <cell r="C235">
            <v>80510</v>
          </cell>
          <cell r="D235">
            <v>7804.32</v>
          </cell>
        </row>
        <row r="236">
          <cell r="A236" t="str">
            <v>E07000213</v>
          </cell>
          <cell r="B236" t="str">
            <v>Spelthorne</v>
          </cell>
          <cell r="C236">
            <v>95598</v>
          </cell>
          <cell r="D236">
            <v>4488.4399999999996</v>
          </cell>
        </row>
        <row r="237">
          <cell r="A237" t="str">
            <v>E07000214</v>
          </cell>
          <cell r="B237" t="str">
            <v>Surrey Heath</v>
          </cell>
          <cell r="C237">
            <v>86144</v>
          </cell>
          <cell r="D237">
            <v>9509.2800000000007</v>
          </cell>
        </row>
        <row r="238">
          <cell r="A238" t="str">
            <v>E07000215</v>
          </cell>
          <cell r="B238" t="str">
            <v>Tandridge</v>
          </cell>
          <cell r="C238">
            <v>82998</v>
          </cell>
          <cell r="D238">
            <v>24818.98</v>
          </cell>
        </row>
        <row r="239">
          <cell r="A239" t="str">
            <v>E07000216</v>
          </cell>
          <cell r="B239" t="str">
            <v>Waverley</v>
          </cell>
          <cell r="C239">
            <v>121572</v>
          </cell>
          <cell r="D239">
            <v>34516.93</v>
          </cell>
        </row>
        <row r="240">
          <cell r="A240" t="str">
            <v>E07000217</v>
          </cell>
          <cell r="B240" t="str">
            <v>Woking</v>
          </cell>
          <cell r="C240">
            <v>99198</v>
          </cell>
          <cell r="D240">
            <v>6359.57</v>
          </cell>
        </row>
        <row r="241">
          <cell r="A241" t="str">
            <v>E07000218</v>
          </cell>
          <cell r="B241" t="str">
            <v>North Warwickshire</v>
          </cell>
          <cell r="C241">
            <v>62014</v>
          </cell>
          <cell r="D241">
            <v>28426.69</v>
          </cell>
        </row>
        <row r="242">
          <cell r="A242" t="str">
            <v>E07000219</v>
          </cell>
          <cell r="B242" t="str">
            <v>Nuneaton and Bedworth</v>
          </cell>
          <cell r="C242">
            <v>125252</v>
          </cell>
          <cell r="D242">
            <v>7895.14</v>
          </cell>
        </row>
        <row r="243">
          <cell r="A243" t="str">
            <v>E07000220</v>
          </cell>
          <cell r="B243" t="str">
            <v>Rugby</v>
          </cell>
          <cell r="C243">
            <v>100075</v>
          </cell>
          <cell r="D243">
            <v>35111.410000000003</v>
          </cell>
        </row>
        <row r="244">
          <cell r="A244" t="str">
            <v>E07000221</v>
          </cell>
          <cell r="B244" t="str">
            <v>Stratford on Avon</v>
          </cell>
          <cell r="C244">
            <v>120485</v>
          </cell>
          <cell r="D244">
            <v>97786.63</v>
          </cell>
        </row>
        <row r="245">
          <cell r="A245" t="str">
            <v>E07000222</v>
          </cell>
          <cell r="B245" t="str">
            <v>Warwick</v>
          </cell>
          <cell r="C245">
            <v>137648</v>
          </cell>
          <cell r="D245">
            <v>28288.3</v>
          </cell>
        </row>
        <row r="246">
          <cell r="A246" t="str">
            <v>E07000223</v>
          </cell>
          <cell r="B246" t="str">
            <v>Adur</v>
          </cell>
          <cell r="C246">
            <v>61182</v>
          </cell>
          <cell r="D246">
            <v>4180.71</v>
          </cell>
        </row>
        <row r="247">
          <cell r="A247" t="str">
            <v>E07000224</v>
          </cell>
          <cell r="B247" t="str">
            <v>Arun</v>
          </cell>
          <cell r="C247">
            <v>149518</v>
          </cell>
          <cell r="D247">
            <v>22070.82</v>
          </cell>
        </row>
        <row r="248">
          <cell r="A248" t="str">
            <v>E07000225</v>
          </cell>
          <cell r="B248" t="str">
            <v>Chichester</v>
          </cell>
          <cell r="C248">
            <v>113794</v>
          </cell>
          <cell r="D248">
            <v>78623.08</v>
          </cell>
        </row>
        <row r="249">
          <cell r="A249" t="str">
            <v>E07000226</v>
          </cell>
          <cell r="B249" t="str">
            <v>Crawley</v>
          </cell>
          <cell r="C249">
            <v>106597</v>
          </cell>
          <cell r="D249">
            <v>4497.07</v>
          </cell>
        </row>
        <row r="250">
          <cell r="A250" t="str">
            <v>E07000227</v>
          </cell>
          <cell r="B250" t="str">
            <v>Horsham</v>
          </cell>
          <cell r="C250">
            <v>131301</v>
          </cell>
          <cell r="D250">
            <v>53027.07</v>
          </cell>
        </row>
        <row r="251">
          <cell r="A251" t="str">
            <v>E07000228</v>
          </cell>
          <cell r="B251" t="str">
            <v>Mid Sussex</v>
          </cell>
          <cell r="C251">
            <v>139860</v>
          </cell>
          <cell r="D251">
            <v>33402.39</v>
          </cell>
        </row>
        <row r="252">
          <cell r="A252" t="str">
            <v>E07000229</v>
          </cell>
          <cell r="B252" t="str">
            <v>Worthing</v>
          </cell>
          <cell r="C252">
            <v>104640</v>
          </cell>
          <cell r="D252">
            <v>3248.21</v>
          </cell>
        </row>
        <row r="253">
          <cell r="A253" t="str">
            <v>E07000234</v>
          </cell>
          <cell r="B253" t="str">
            <v>Bromsgrove</v>
          </cell>
          <cell r="C253">
            <v>93637</v>
          </cell>
          <cell r="D253">
            <v>21696.91</v>
          </cell>
        </row>
        <row r="254">
          <cell r="A254" t="str">
            <v>E07000235</v>
          </cell>
          <cell r="B254" t="str">
            <v>Malvern Hills</v>
          </cell>
          <cell r="C254">
            <v>74631</v>
          </cell>
          <cell r="D254">
            <v>57707.13</v>
          </cell>
        </row>
        <row r="255">
          <cell r="A255" t="str">
            <v>E07000236</v>
          </cell>
          <cell r="B255" t="str">
            <v>Redditch</v>
          </cell>
          <cell r="C255">
            <v>84214</v>
          </cell>
          <cell r="D255">
            <v>5424.98</v>
          </cell>
        </row>
        <row r="256">
          <cell r="A256" t="str">
            <v>E07000237</v>
          </cell>
          <cell r="B256" t="str">
            <v>Worcester</v>
          </cell>
          <cell r="C256">
            <v>98768</v>
          </cell>
          <cell r="D256">
            <v>3327.91</v>
          </cell>
        </row>
        <row r="257">
          <cell r="A257" t="str">
            <v>E07000238</v>
          </cell>
          <cell r="B257" t="str">
            <v>Wychavon</v>
          </cell>
          <cell r="C257">
            <v>116944</v>
          </cell>
          <cell r="D257">
            <v>66354.12</v>
          </cell>
        </row>
        <row r="258">
          <cell r="A258" t="str">
            <v>E07000239</v>
          </cell>
          <cell r="B258" t="str">
            <v>Wyre Forest</v>
          </cell>
          <cell r="C258">
            <v>97975</v>
          </cell>
          <cell r="D258">
            <v>19540.66</v>
          </cell>
        </row>
        <row r="259">
          <cell r="A259" t="str">
            <v>E08000001</v>
          </cell>
          <cell r="B259" t="str">
            <v>Bolton</v>
          </cell>
          <cell r="C259">
            <v>276786</v>
          </cell>
          <cell r="D259">
            <v>13980.34</v>
          </cell>
        </row>
        <row r="260">
          <cell r="A260" t="str">
            <v>E08000002</v>
          </cell>
          <cell r="B260" t="str">
            <v>Bury</v>
          </cell>
          <cell r="C260">
            <v>185060</v>
          </cell>
          <cell r="D260">
            <v>9948.44</v>
          </cell>
        </row>
        <row r="261">
          <cell r="A261" t="str">
            <v>E08000003</v>
          </cell>
          <cell r="B261" t="str">
            <v>Manchester</v>
          </cell>
          <cell r="C261">
            <v>503127</v>
          </cell>
          <cell r="D261">
            <v>11564.49</v>
          </cell>
        </row>
        <row r="262">
          <cell r="A262" t="str">
            <v>E08000004</v>
          </cell>
          <cell r="B262" t="str">
            <v>Oldham</v>
          </cell>
          <cell r="C262">
            <v>224897</v>
          </cell>
          <cell r="D262">
            <v>14236.49</v>
          </cell>
        </row>
        <row r="263">
          <cell r="A263" t="str">
            <v>E08000005</v>
          </cell>
          <cell r="B263" t="str">
            <v>Rochdale</v>
          </cell>
          <cell r="C263">
            <v>211699</v>
          </cell>
          <cell r="D263">
            <v>15808.07</v>
          </cell>
        </row>
        <row r="264">
          <cell r="A264" t="str">
            <v>E08000006</v>
          </cell>
          <cell r="B264" t="str">
            <v>Salford</v>
          </cell>
          <cell r="C264">
            <v>233933</v>
          </cell>
          <cell r="D264">
            <v>9719.02</v>
          </cell>
        </row>
        <row r="265">
          <cell r="A265" t="str">
            <v>E08000007</v>
          </cell>
          <cell r="B265" t="str">
            <v>Stockport</v>
          </cell>
          <cell r="C265">
            <v>283275</v>
          </cell>
          <cell r="D265">
            <v>12606.18</v>
          </cell>
        </row>
        <row r="266">
          <cell r="A266" t="str">
            <v>E08000008</v>
          </cell>
          <cell r="B266" t="str">
            <v>Tameside</v>
          </cell>
          <cell r="C266">
            <v>219324</v>
          </cell>
          <cell r="D266">
            <v>10317.14</v>
          </cell>
        </row>
        <row r="267">
          <cell r="A267" t="str">
            <v>E08000009</v>
          </cell>
          <cell r="B267" t="str">
            <v>Trafford</v>
          </cell>
          <cell r="C267">
            <v>226578</v>
          </cell>
          <cell r="D267">
            <v>10603.73</v>
          </cell>
        </row>
        <row r="268">
          <cell r="A268" t="str">
            <v>E08000010</v>
          </cell>
          <cell r="B268" t="str">
            <v>Wigan</v>
          </cell>
          <cell r="C268">
            <v>317849</v>
          </cell>
          <cell r="D268">
            <v>18819.150000000001</v>
          </cell>
        </row>
        <row r="269">
          <cell r="A269" t="str">
            <v>E08000011</v>
          </cell>
          <cell r="B269" t="str">
            <v>Knowsley</v>
          </cell>
          <cell r="C269">
            <v>145893</v>
          </cell>
          <cell r="D269">
            <v>8646.93</v>
          </cell>
        </row>
        <row r="270">
          <cell r="A270" t="str">
            <v>E08000012</v>
          </cell>
          <cell r="B270" t="str">
            <v>Liverpool</v>
          </cell>
          <cell r="C270">
            <v>466415</v>
          </cell>
          <cell r="D270">
            <v>11184.35</v>
          </cell>
        </row>
        <row r="271">
          <cell r="A271" t="str">
            <v>E08000013</v>
          </cell>
          <cell r="B271" t="str">
            <v>St Helens</v>
          </cell>
          <cell r="C271">
            <v>175308</v>
          </cell>
          <cell r="D271">
            <v>13638.25</v>
          </cell>
        </row>
        <row r="272">
          <cell r="A272" t="str">
            <v>E08000014</v>
          </cell>
          <cell r="B272" t="str">
            <v>Sefton</v>
          </cell>
          <cell r="C272">
            <v>273790</v>
          </cell>
          <cell r="D272">
            <v>15313.61</v>
          </cell>
        </row>
        <row r="273">
          <cell r="A273" t="str">
            <v>E08000015</v>
          </cell>
          <cell r="B273" t="str">
            <v>Wirral</v>
          </cell>
          <cell r="C273">
            <v>319783</v>
          </cell>
          <cell r="D273">
            <v>15704.94</v>
          </cell>
        </row>
        <row r="274">
          <cell r="A274" t="str">
            <v>E08000016</v>
          </cell>
          <cell r="B274" t="str">
            <v>Barnsley</v>
          </cell>
          <cell r="C274">
            <v>231221</v>
          </cell>
          <cell r="D274">
            <v>32905.31</v>
          </cell>
        </row>
        <row r="275">
          <cell r="A275" t="str">
            <v>E08000017</v>
          </cell>
          <cell r="B275" t="str">
            <v>Doncaster</v>
          </cell>
          <cell r="C275">
            <v>302402</v>
          </cell>
          <cell r="D275">
            <v>56799.22</v>
          </cell>
        </row>
        <row r="276">
          <cell r="A276" t="str">
            <v>E08000018</v>
          </cell>
          <cell r="B276" t="str">
            <v>Rotherham</v>
          </cell>
          <cell r="C276">
            <v>257280</v>
          </cell>
          <cell r="D276">
            <v>28653.77</v>
          </cell>
        </row>
        <row r="277">
          <cell r="A277" t="str">
            <v>E08000019</v>
          </cell>
          <cell r="B277" t="str">
            <v>Sheffield</v>
          </cell>
          <cell r="C277">
            <v>552698</v>
          </cell>
          <cell r="D277">
            <v>36794.79</v>
          </cell>
        </row>
        <row r="278">
          <cell r="A278" t="str">
            <v>E08000020</v>
          </cell>
          <cell r="B278" t="str">
            <v>Gateshead</v>
          </cell>
          <cell r="C278">
            <v>200214</v>
          </cell>
          <cell r="D278">
            <v>14234.74</v>
          </cell>
        </row>
        <row r="279">
          <cell r="A279" t="str">
            <v>E08000021</v>
          </cell>
          <cell r="B279" t="str">
            <v>Newcastle upon Tyne</v>
          </cell>
          <cell r="C279">
            <v>280177</v>
          </cell>
          <cell r="D279">
            <v>11343.86</v>
          </cell>
        </row>
        <row r="280">
          <cell r="A280" t="str">
            <v>E08000022</v>
          </cell>
          <cell r="B280" t="str">
            <v>North Tyneside</v>
          </cell>
          <cell r="C280">
            <v>200801</v>
          </cell>
          <cell r="D280">
            <v>8239.1</v>
          </cell>
        </row>
        <row r="281">
          <cell r="A281" t="str">
            <v>E08000023</v>
          </cell>
          <cell r="B281" t="str">
            <v>South Tyneside</v>
          </cell>
          <cell r="C281">
            <v>148127</v>
          </cell>
          <cell r="D281">
            <v>6441.31</v>
          </cell>
        </row>
        <row r="282">
          <cell r="A282" t="str">
            <v>E08000024</v>
          </cell>
          <cell r="B282" t="str">
            <v>Sunderland</v>
          </cell>
          <cell r="C282">
            <v>275506</v>
          </cell>
          <cell r="D282">
            <v>13746.17</v>
          </cell>
        </row>
        <row r="283">
          <cell r="A283" t="str">
            <v>E08000025</v>
          </cell>
          <cell r="B283" t="str">
            <v>Birmingham</v>
          </cell>
          <cell r="C283">
            <v>1073045</v>
          </cell>
          <cell r="D283">
            <v>26778.82</v>
          </cell>
        </row>
        <row r="284">
          <cell r="A284" t="str">
            <v>E08000026</v>
          </cell>
          <cell r="B284" t="str">
            <v>Coventry</v>
          </cell>
          <cell r="C284">
            <v>316960</v>
          </cell>
          <cell r="D284">
            <v>9864.42</v>
          </cell>
        </row>
        <row r="285">
          <cell r="A285" t="str">
            <v>E08000027</v>
          </cell>
          <cell r="B285" t="str">
            <v>Dudley</v>
          </cell>
          <cell r="C285">
            <v>312925</v>
          </cell>
          <cell r="D285">
            <v>9795.66</v>
          </cell>
        </row>
        <row r="286">
          <cell r="A286" t="str">
            <v>E08000028</v>
          </cell>
          <cell r="B286" t="str">
            <v>Sandwell</v>
          </cell>
          <cell r="C286">
            <v>308063</v>
          </cell>
          <cell r="D286">
            <v>8556.73</v>
          </cell>
        </row>
        <row r="287">
          <cell r="A287" t="str">
            <v>E08000029</v>
          </cell>
          <cell r="B287" t="str">
            <v>Solihull</v>
          </cell>
          <cell r="C287">
            <v>206674</v>
          </cell>
          <cell r="D287">
            <v>17828.78</v>
          </cell>
        </row>
        <row r="288">
          <cell r="A288" t="str">
            <v>E08000030</v>
          </cell>
          <cell r="B288" t="str">
            <v>Walsall</v>
          </cell>
          <cell r="C288">
            <v>269323</v>
          </cell>
          <cell r="D288">
            <v>10395.49</v>
          </cell>
        </row>
        <row r="289">
          <cell r="A289" t="str">
            <v>E08000031</v>
          </cell>
          <cell r="B289" t="str">
            <v>Wolverhampton</v>
          </cell>
          <cell r="C289">
            <v>249470</v>
          </cell>
          <cell r="D289">
            <v>6943.95</v>
          </cell>
        </row>
        <row r="290">
          <cell r="A290" t="str">
            <v>E08000032</v>
          </cell>
          <cell r="B290" t="str">
            <v>Bradford</v>
          </cell>
          <cell r="C290">
            <v>522452</v>
          </cell>
          <cell r="D290">
            <v>36641.72</v>
          </cell>
        </row>
        <row r="291">
          <cell r="A291" t="str">
            <v>E08000033</v>
          </cell>
          <cell r="B291" t="str">
            <v>Calderdale</v>
          </cell>
          <cell r="C291">
            <v>203826</v>
          </cell>
          <cell r="D291">
            <v>36392.21</v>
          </cell>
        </row>
        <row r="292">
          <cell r="A292" t="str">
            <v>E08000034</v>
          </cell>
          <cell r="B292" t="str">
            <v>Kirklees</v>
          </cell>
          <cell r="C292">
            <v>422458</v>
          </cell>
          <cell r="D292">
            <v>40859.65</v>
          </cell>
        </row>
        <row r="293">
          <cell r="A293" t="str">
            <v>E08000035</v>
          </cell>
          <cell r="B293" t="str">
            <v>Leeds</v>
          </cell>
          <cell r="C293">
            <v>751485</v>
          </cell>
          <cell r="D293">
            <v>55172.44</v>
          </cell>
        </row>
        <row r="294">
          <cell r="A294" t="str">
            <v>E08000036</v>
          </cell>
          <cell r="B294" t="str">
            <v>Wakefield</v>
          </cell>
          <cell r="C294">
            <v>325837</v>
          </cell>
          <cell r="D294">
            <v>33861.24</v>
          </cell>
        </row>
        <row r="295">
          <cell r="A295" t="str">
            <v>E09000001</v>
          </cell>
          <cell r="B295" t="str">
            <v>City of London</v>
          </cell>
          <cell r="C295">
            <v>7375</v>
          </cell>
          <cell r="D295">
            <v>289.77999999999997</v>
          </cell>
        </row>
        <row r="296">
          <cell r="A296" t="str">
            <v>E09000002</v>
          </cell>
          <cell r="B296" t="str">
            <v>Barking and Dagenham</v>
          </cell>
          <cell r="C296">
            <v>185911</v>
          </cell>
          <cell r="D296">
            <v>3609.04</v>
          </cell>
        </row>
        <row r="297">
          <cell r="A297" t="str">
            <v>E09000003</v>
          </cell>
          <cell r="B297" t="str">
            <v>Barnet</v>
          </cell>
          <cell r="C297">
            <v>356386</v>
          </cell>
          <cell r="D297">
            <v>8673.7199999999993</v>
          </cell>
        </row>
        <row r="298">
          <cell r="A298" t="str">
            <v>E09000004</v>
          </cell>
          <cell r="B298" t="str">
            <v>Bexley</v>
          </cell>
          <cell r="C298">
            <v>231997</v>
          </cell>
          <cell r="D298">
            <v>6055.95</v>
          </cell>
        </row>
        <row r="299">
          <cell r="A299" t="str">
            <v>E09000005</v>
          </cell>
          <cell r="B299" t="str">
            <v>Brent</v>
          </cell>
          <cell r="C299">
            <v>311215</v>
          </cell>
          <cell r="D299">
            <v>4323.5200000000004</v>
          </cell>
        </row>
        <row r="300">
          <cell r="A300" t="str">
            <v>E09000006</v>
          </cell>
          <cell r="B300" t="str">
            <v>Bromley</v>
          </cell>
          <cell r="C300">
            <v>309392</v>
          </cell>
          <cell r="D300">
            <v>15015.45</v>
          </cell>
        </row>
        <row r="301">
          <cell r="A301" t="str">
            <v>E09000007</v>
          </cell>
          <cell r="B301" t="str">
            <v>Camden</v>
          </cell>
          <cell r="C301">
            <v>220338</v>
          </cell>
          <cell r="D301">
            <v>2179.6</v>
          </cell>
        </row>
        <row r="302">
          <cell r="A302" t="str">
            <v>E09000008</v>
          </cell>
          <cell r="B302" t="str">
            <v>Croydon</v>
          </cell>
          <cell r="C302">
            <v>363378</v>
          </cell>
          <cell r="D302">
            <v>8651.89</v>
          </cell>
        </row>
        <row r="303">
          <cell r="A303" t="str">
            <v>E09000009</v>
          </cell>
          <cell r="B303" t="str">
            <v>Ealing</v>
          </cell>
          <cell r="C303">
            <v>338449</v>
          </cell>
          <cell r="D303">
            <v>5552.5</v>
          </cell>
        </row>
        <row r="304">
          <cell r="A304" t="str">
            <v>E09000010</v>
          </cell>
          <cell r="B304" t="str">
            <v>Enfield</v>
          </cell>
          <cell r="C304">
            <v>312466</v>
          </cell>
          <cell r="D304">
            <v>8082.94</v>
          </cell>
        </row>
        <row r="305">
          <cell r="A305" t="str">
            <v>E09000011</v>
          </cell>
          <cell r="B305" t="str">
            <v>Greenwich</v>
          </cell>
          <cell r="C305">
            <v>254557</v>
          </cell>
          <cell r="D305">
            <v>4734.38</v>
          </cell>
        </row>
        <row r="306">
          <cell r="A306" t="str">
            <v>E09000012</v>
          </cell>
          <cell r="B306" t="str">
            <v>Hackney</v>
          </cell>
          <cell r="C306">
            <v>246270</v>
          </cell>
          <cell r="D306">
            <v>1906.35</v>
          </cell>
        </row>
        <row r="307">
          <cell r="A307" t="str">
            <v>E09000013</v>
          </cell>
          <cell r="B307" t="str">
            <v>Hammersmith and Fulham</v>
          </cell>
          <cell r="C307">
            <v>182493</v>
          </cell>
          <cell r="D307">
            <v>1640.4</v>
          </cell>
        </row>
        <row r="308">
          <cell r="A308" t="str">
            <v>E09000014</v>
          </cell>
          <cell r="B308" t="str">
            <v>Haringey</v>
          </cell>
          <cell r="C308">
            <v>254926</v>
          </cell>
          <cell r="D308">
            <v>2958.85</v>
          </cell>
        </row>
        <row r="309">
          <cell r="A309" t="str">
            <v>E09000015</v>
          </cell>
          <cell r="B309" t="str">
            <v>Harrow</v>
          </cell>
          <cell r="C309">
            <v>239056</v>
          </cell>
          <cell r="D309">
            <v>5046.91</v>
          </cell>
        </row>
        <row r="310">
          <cell r="A310" t="str">
            <v>E09000016</v>
          </cell>
          <cell r="B310" t="str">
            <v>Havering</v>
          </cell>
          <cell r="C310">
            <v>237232</v>
          </cell>
          <cell r="D310">
            <v>11236.35</v>
          </cell>
        </row>
        <row r="311">
          <cell r="A311" t="str">
            <v>E09000017</v>
          </cell>
          <cell r="B311" t="str">
            <v>Hillingdon</v>
          </cell>
          <cell r="C311">
            <v>273936</v>
          </cell>
          <cell r="D311">
            <v>11569.87</v>
          </cell>
        </row>
        <row r="312">
          <cell r="A312" t="str">
            <v>E09000018</v>
          </cell>
          <cell r="B312" t="str">
            <v>Hounslow</v>
          </cell>
          <cell r="C312">
            <v>253957</v>
          </cell>
          <cell r="D312">
            <v>5598.62</v>
          </cell>
        </row>
        <row r="313">
          <cell r="A313" t="str">
            <v>E09000019</v>
          </cell>
          <cell r="B313" t="str">
            <v>Islington</v>
          </cell>
          <cell r="C313">
            <v>206125</v>
          </cell>
          <cell r="D313">
            <v>1485.95</v>
          </cell>
        </row>
        <row r="314">
          <cell r="A314" t="str">
            <v>E09000020</v>
          </cell>
          <cell r="B314" t="str">
            <v>Kensington and Chelsea</v>
          </cell>
          <cell r="C314">
            <v>158649</v>
          </cell>
          <cell r="D314">
            <v>1212.95</v>
          </cell>
        </row>
        <row r="315">
          <cell r="A315" t="str">
            <v>E09000021</v>
          </cell>
          <cell r="B315" t="str">
            <v>Kingston upon Thames</v>
          </cell>
          <cell r="C315">
            <v>160060</v>
          </cell>
          <cell r="D315">
            <v>3724.69</v>
          </cell>
        </row>
        <row r="316">
          <cell r="A316" t="str">
            <v>E09000022</v>
          </cell>
          <cell r="B316" t="str">
            <v>Lambeth</v>
          </cell>
          <cell r="C316">
            <v>303086</v>
          </cell>
          <cell r="D316">
            <v>2682.14</v>
          </cell>
        </row>
        <row r="317">
          <cell r="A317" t="str">
            <v>E09000023</v>
          </cell>
          <cell r="B317" t="str">
            <v>Lewisham</v>
          </cell>
          <cell r="C317">
            <v>275885</v>
          </cell>
          <cell r="D317">
            <v>3514.54</v>
          </cell>
        </row>
        <row r="318">
          <cell r="A318" t="str">
            <v>E09000024</v>
          </cell>
          <cell r="B318" t="str">
            <v>Merton</v>
          </cell>
          <cell r="C318">
            <v>199693</v>
          </cell>
          <cell r="D318">
            <v>3760.87</v>
          </cell>
        </row>
        <row r="319">
          <cell r="A319" t="str">
            <v>E09000025</v>
          </cell>
          <cell r="B319" t="str">
            <v>Newham</v>
          </cell>
          <cell r="C319">
            <v>307984</v>
          </cell>
          <cell r="D319">
            <v>3622.36</v>
          </cell>
        </row>
        <row r="320">
          <cell r="A320" t="str">
            <v>E09000026</v>
          </cell>
          <cell r="B320" t="str">
            <v>Redbridge</v>
          </cell>
          <cell r="C320">
            <v>278970</v>
          </cell>
          <cell r="D320">
            <v>5641.14</v>
          </cell>
        </row>
        <row r="321">
          <cell r="A321" t="str">
            <v>E09000027</v>
          </cell>
          <cell r="B321" t="str">
            <v>Richmond upon Thames</v>
          </cell>
          <cell r="C321">
            <v>186990</v>
          </cell>
          <cell r="D321">
            <v>5741.52</v>
          </cell>
        </row>
        <row r="322">
          <cell r="A322" t="str">
            <v>E09000028</v>
          </cell>
          <cell r="B322" t="str">
            <v>Southwark</v>
          </cell>
          <cell r="C322">
            <v>288283</v>
          </cell>
          <cell r="D322">
            <v>2885.41</v>
          </cell>
        </row>
        <row r="323">
          <cell r="A323" t="str">
            <v>E09000029</v>
          </cell>
          <cell r="B323" t="str">
            <v>Sutton</v>
          </cell>
          <cell r="C323">
            <v>190146</v>
          </cell>
          <cell r="D323">
            <v>4385.0200000000004</v>
          </cell>
        </row>
        <row r="324">
          <cell r="A324" t="str">
            <v>E09000030</v>
          </cell>
          <cell r="B324" t="str">
            <v>Tower Hamlets</v>
          </cell>
          <cell r="C324">
            <v>254096</v>
          </cell>
          <cell r="D324">
            <v>1976.9</v>
          </cell>
        </row>
        <row r="325">
          <cell r="A325" t="str">
            <v>E09000031</v>
          </cell>
          <cell r="B325" t="str">
            <v>Waltham Forest</v>
          </cell>
          <cell r="C325">
            <v>258249</v>
          </cell>
          <cell r="D325">
            <v>3881.4</v>
          </cell>
        </row>
        <row r="326">
          <cell r="A326" t="str">
            <v>E09000032</v>
          </cell>
          <cell r="B326" t="str">
            <v>Wandsworth</v>
          </cell>
          <cell r="C326">
            <v>306995</v>
          </cell>
          <cell r="D326">
            <v>3426.29</v>
          </cell>
        </row>
        <row r="327">
          <cell r="A327" t="str">
            <v>E09000033</v>
          </cell>
          <cell r="B327" t="str">
            <v>Westminster</v>
          </cell>
          <cell r="C327">
            <v>219396</v>
          </cell>
          <cell r="D327">
            <v>2147.7800000000002</v>
          </cell>
        </row>
        <row r="328">
          <cell r="A328" t="str">
            <v>N92000002</v>
          </cell>
          <cell r="B328" t="str">
            <v>Northern Ireland</v>
          </cell>
          <cell r="C328">
            <v>1814297</v>
          </cell>
          <cell r="D328">
            <v>1415309.8</v>
          </cell>
        </row>
        <row r="329">
          <cell r="A329" t="str">
            <v>S12000005</v>
          </cell>
          <cell r="B329" t="str">
            <v>Clackmannanshire</v>
          </cell>
          <cell r="C329">
            <v>51442</v>
          </cell>
          <cell r="D329">
            <v>15864</v>
          </cell>
        </row>
        <row r="330">
          <cell r="A330" t="str">
            <v>S12000006</v>
          </cell>
          <cell r="B330" t="str">
            <v>Dumfries &amp; Galloway</v>
          </cell>
          <cell r="C330">
            <v>151324</v>
          </cell>
          <cell r="D330">
            <v>642620</v>
          </cell>
        </row>
        <row r="331">
          <cell r="A331" t="str">
            <v>S12000008</v>
          </cell>
          <cell r="B331" t="str">
            <v>East Ayrshire</v>
          </cell>
          <cell r="C331">
            <v>122767</v>
          </cell>
          <cell r="D331">
            <v>126212</v>
          </cell>
        </row>
        <row r="332">
          <cell r="A332" t="str">
            <v>S12000010</v>
          </cell>
          <cell r="B332" t="str">
            <v>East Lothian</v>
          </cell>
          <cell r="C332">
            <v>99717</v>
          </cell>
          <cell r="D332">
            <v>67918</v>
          </cell>
        </row>
        <row r="333">
          <cell r="A333" t="str">
            <v>S12000011</v>
          </cell>
          <cell r="B333" t="str">
            <v>East Renfrewshire</v>
          </cell>
          <cell r="C333">
            <v>90574</v>
          </cell>
          <cell r="D333">
            <v>17379</v>
          </cell>
        </row>
        <row r="334">
          <cell r="A334" t="str">
            <v>S12000013</v>
          </cell>
          <cell r="B334" t="str">
            <v>Eilean Siar</v>
          </cell>
          <cell r="C334">
            <v>27684</v>
          </cell>
          <cell r="D334">
            <v>305950</v>
          </cell>
        </row>
        <row r="335">
          <cell r="A335" t="str">
            <v>S12000014</v>
          </cell>
          <cell r="B335" t="str">
            <v>Falkirk</v>
          </cell>
          <cell r="C335">
            <v>155990</v>
          </cell>
          <cell r="D335">
            <v>29736</v>
          </cell>
        </row>
        <row r="336">
          <cell r="A336" t="str">
            <v>S12000015</v>
          </cell>
          <cell r="B336" t="str">
            <v>Fife</v>
          </cell>
          <cell r="C336">
            <v>365198</v>
          </cell>
          <cell r="D336">
            <v>132486</v>
          </cell>
        </row>
        <row r="337">
          <cell r="A337" t="str">
            <v>S12000017</v>
          </cell>
          <cell r="B337" t="str">
            <v>Highland</v>
          </cell>
          <cell r="C337">
            <v>232132</v>
          </cell>
          <cell r="D337">
            <v>2568389</v>
          </cell>
        </row>
        <row r="338">
          <cell r="A338" t="str">
            <v>S12000018</v>
          </cell>
          <cell r="B338" t="str">
            <v>Inverclyde</v>
          </cell>
          <cell r="C338">
            <v>81485</v>
          </cell>
          <cell r="D338">
            <v>16044</v>
          </cell>
        </row>
        <row r="339">
          <cell r="A339" t="str">
            <v>S12000019</v>
          </cell>
          <cell r="B339" t="str">
            <v>Midlothian</v>
          </cell>
          <cell r="C339">
            <v>83187</v>
          </cell>
          <cell r="D339">
            <v>35369</v>
          </cell>
        </row>
        <row r="340">
          <cell r="A340" t="str">
            <v>S12000020</v>
          </cell>
          <cell r="B340" t="str">
            <v>Moray</v>
          </cell>
          <cell r="C340">
            <v>93295</v>
          </cell>
          <cell r="D340">
            <v>223756</v>
          </cell>
        </row>
        <row r="341">
          <cell r="A341" t="str">
            <v>S12000021</v>
          </cell>
          <cell r="B341" t="str">
            <v>North Ayrshire</v>
          </cell>
          <cell r="C341">
            <v>138146</v>
          </cell>
          <cell r="D341">
            <v>88534</v>
          </cell>
        </row>
        <row r="342">
          <cell r="A342" t="str">
            <v>S12000023</v>
          </cell>
          <cell r="B342" t="str">
            <v>Orkney Islands</v>
          </cell>
          <cell r="C342">
            <v>21349</v>
          </cell>
          <cell r="D342">
            <v>98980</v>
          </cell>
        </row>
        <row r="343">
          <cell r="A343" t="str">
            <v>S12000024</v>
          </cell>
          <cell r="B343" t="str">
            <v>Perth &amp; Kinross</v>
          </cell>
          <cell r="C343">
            <v>146652</v>
          </cell>
          <cell r="D343">
            <v>528558</v>
          </cell>
        </row>
        <row r="344">
          <cell r="A344" t="str">
            <v>S12000026</v>
          </cell>
          <cell r="B344" t="str">
            <v>Scottish Borders</v>
          </cell>
          <cell r="C344">
            <v>113870</v>
          </cell>
          <cell r="D344">
            <v>473174</v>
          </cell>
        </row>
        <row r="345">
          <cell r="A345" t="str">
            <v>S12000027</v>
          </cell>
          <cell r="B345" t="str">
            <v>Shetland Islands</v>
          </cell>
          <cell r="C345">
            <v>23167</v>
          </cell>
          <cell r="D345">
            <v>146665</v>
          </cell>
        </row>
        <row r="346">
          <cell r="A346" t="str">
            <v>S12000028</v>
          </cell>
          <cell r="B346" t="str">
            <v>South Ayrshire</v>
          </cell>
          <cell r="C346">
            <v>112799</v>
          </cell>
          <cell r="D346">
            <v>122198</v>
          </cell>
        </row>
        <row r="347">
          <cell r="A347" t="str">
            <v>S12000029</v>
          </cell>
          <cell r="B347" t="str">
            <v>South Lanarkshire</v>
          </cell>
          <cell r="C347">
            <v>313830</v>
          </cell>
          <cell r="D347">
            <v>177189</v>
          </cell>
        </row>
        <row r="348">
          <cell r="A348" t="str">
            <v>S12000030</v>
          </cell>
          <cell r="B348" t="str">
            <v>Stirling</v>
          </cell>
          <cell r="C348">
            <v>90247</v>
          </cell>
          <cell r="D348">
            <v>218697</v>
          </cell>
        </row>
        <row r="349">
          <cell r="A349" t="str">
            <v>S12000033</v>
          </cell>
          <cell r="B349" t="str">
            <v>Aberdeen City</v>
          </cell>
          <cell r="C349">
            <v>222793</v>
          </cell>
          <cell r="D349">
            <v>18571</v>
          </cell>
        </row>
        <row r="350">
          <cell r="A350" t="str">
            <v>S12000034</v>
          </cell>
          <cell r="B350" t="str">
            <v>Aberdeenshire</v>
          </cell>
          <cell r="C350">
            <v>252973</v>
          </cell>
          <cell r="D350">
            <v>631261</v>
          </cell>
        </row>
        <row r="351">
          <cell r="A351" t="str">
            <v>S12000035</v>
          </cell>
          <cell r="B351" t="str">
            <v>Argyll &amp; Bute</v>
          </cell>
          <cell r="C351">
            <v>88166</v>
          </cell>
          <cell r="D351">
            <v>690947</v>
          </cell>
        </row>
        <row r="352">
          <cell r="A352" t="str">
            <v>S12000036</v>
          </cell>
          <cell r="B352" t="str">
            <v>Edinburgh, City of</v>
          </cell>
          <cell r="C352">
            <v>476626</v>
          </cell>
          <cell r="D352">
            <v>26333</v>
          </cell>
        </row>
        <row r="353">
          <cell r="A353" t="str">
            <v>S12000038</v>
          </cell>
          <cell r="B353" t="str">
            <v>Renfrewshire</v>
          </cell>
          <cell r="C353">
            <v>174908</v>
          </cell>
          <cell r="D353">
            <v>26194</v>
          </cell>
        </row>
        <row r="354">
          <cell r="A354" t="str">
            <v>S12000039</v>
          </cell>
          <cell r="B354" t="str">
            <v>West Dunbartonshire</v>
          </cell>
          <cell r="C354">
            <v>90720</v>
          </cell>
          <cell r="D354">
            <v>15876</v>
          </cell>
        </row>
        <row r="355">
          <cell r="A355" t="str">
            <v>S12000040</v>
          </cell>
          <cell r="B355" t="str">
            <v>West Lothian</v>
          </cell>
          <cell r="C355">
            <v>175118</v>
          </cell>
          <cell r="D355">
            <v>42749</v>
          </cell>
        </row>
        <row r="356">
          <cell r="A356" t="str">
            <v>S12000041</v>
          </cell>
          <cell r="B356" t="str">
            <v>Angus</v>
          </cell>
          <cell r="C356">
            <v>115978</v>
          </cell>
          <cell r="D356">
            <v>218179</v>
          </cell>
        </row>
        <row r="357">
          <cell r="A357" t="str">
            <v>S12000042</v>
          </cell>
          <cell r="B357" t="str">
            <v>Dundee City</v>
          </cell>
          <cell r="C357">
            <v>147268</v>
          </cell>
          <cell r="D357">
            <v>5978</v>
          </cell>
        </row>
        <row r="358">
          <cell r="A358" t="str">
            <v>S12000044</v>
          </cell>
          <cell r="B358" t="str">
            <v>North Lanarkshire</v>
          </cell>
          <cell r="C358">
            <v>337727</v>
          </cell>
          <cell r="D358">
            <v>46991</v>
          </cell>
        </row>
        <row r="359">
          <cell r="A359" t="str">
            <v>S12000045</v>
          </cell>
          <cell r="B359" t="str">
            <v>East Dunbartonshire</v>
          </cell>
          <cell r="C359">
            <v>105026</v>
          </cell>
          <cell r="D359">
            <v>17449</v>
          </cell>
        </row>
        <row r="360">
          <cell r="A360" t="str">
            <v>S12000046</v>
          </cell>
          <cell r="B360" t="str">
            <v>Glasgow City</v>
          </cell>
          <cell r="C360">
            <v>593245</v>
          </cell>
          <cell r="D360">
            <v>17468</v>
          </cell>
        </row>
        <row r="361">
          <cell r="A361" t="str">
            <v>W06000001</v>
          </cell>
          <cell r="B361" t="str">
            <v>Isle of Anglesey</v>
          </cell>
          <cell r="C361">
            <v>69751</v>
          </cell>
          <cell r="D361">
            <v>71124.11</v>
          </cell>
        </row>
        <row r="362">
          <cell r="A362" t="str">
            <v>W06000002</v>
          </cell>
          <cell r="B362" t="str">
            <v>Gwynedd</v>
          </cell>
          <cell r="C362">
            <v>121874</v>
          </cell>
          <cell r="D362">
            <v>253493.94</v>
          </cell>
        </row>
        <row r="363">
          <cell r="A363" t="str">
            <v>W06000003</v>
          </cell>
          <cell r="B363" t="str">
            <v>Conwy</v>
          </cell>
          <cell r="C363">
            <v>115228</v>
          </cell>
          <cell r="D363">
            <v>112582.88</v>
          </cell>
        </row>
        <row r="364">
          <cell r="A364" t="str">
            <v>W06000004</v>
          </cell>
          <cell r="B364" t="str">
            <v>Denbighshire</v>
          </cell>
          <cell r="C364">
            <v>93734</v>
          </cell>
          <cell r="D364">
            <v>83674.27</v>
          </cell>
        </row>
        <row r="365">
          <cell r="A365" t="str">
            <v>W06000005</v>
          </cell>
          <cell r="B365" t="str">
            <v>Flintshire</v>
          </cell>
          <cell r="C365">
            <v>152506</v>
          </cell>
          <cell r="D365">
            <v>43753.91</v>
          </cell>
        </row>
        <row r="366">
          <cell r="A366" t="str">
            <v>W06000006</v>
          </cell>
          <cell r="B366" t="str">
            <v>Wrexham</v>
          </cell>
          <cell r="C366">
            <v>134844</v>
          </cell>
          <cell r="D366">
            <v>50377.45</v>
          </cell>
        </row>
        <row r="367">
          <cell r="A367" t="str">
            <v>W06000008</v>
          </cell>
          <cell r="B367" t="str">
            <v>Ceredigion</v>
          </cell>
          <cell r="C367">
            <v>75922</v>
          </cell>
          <cell r="D367">
            <v>178545.43</v>
          </cell>
        </row>
        <row r="368">
          <cell r="A368" t="str">
            <v>W06000009</v>
          </cell>
          <cell r="B368" t="str">
            <v>Pembrokeshire</v>
          </cell>
          <cell r="C368">
            <v>122439</v>
          </cell>
          <cell r="D368">
            <v>161873.87</v>
          </cell>
        </row>
        <row r="369">
          <cell r="A369" t="str">
            <v>W06000010</v>
          </cell>
          <cell r="B369" t="str">
            <v>Carmarthenshire</v>
          </cell>
          <cell r="C369">
            <v>183777</v>
          </cell>
          <cell r="D369">
            <v>237035.46</v>
          </cell>
        </row>
        <row r="370">
          <cell r="A370" t="str">
            <v>W06000011</v>
          </cell>
          <cell r="B370" t="str">
            <v>Swansea</v>
          </cell>
          <cell r="C370">
            <v>239023</v>
          </cell>
          <cell r="D370">
            <v>37974.42</v>
          </cell>
        </row>
        <row r="371">
          <cell r="A371" t="str">
            <v>W06000012</v>
          </cell>
          <cell r="B371" t="str">
            <v>Neath Port Talbot</v>
          </cell>
          <cell r="C371">
            <v>139812</v>
          </cell>
          <cell r="D371">
            <v>44125.95</v>
          </cell>
        </row>
        <row r="372">
          <cell r="A372" t="str">
            <v>W06000013</v>
          </cell>
          <cell r="B372" t="str">
            <v>Bridgend</v>
          </cell>
          <cell r="C372">
            <v>139178</v>
          </cell>
          <cell r="D372">
            <v>25074.74</v>
          </cell>
        </row>
        <row r="373">
          <cell r="A373" t="str">
            <v>W06000014</v>
          </cell>
          <cell r="B373" t="str">
            <v>The Vale of Glamorgan</v>
          </cell>
          <cell r="C373">
            <v>126336</v>
          </cell>
          <cell r="D373">
            <v>33095.279999999999</v>
          </cell>
        </row>
        <row r="374">
          <cell r="A374" t="str">
            <v>W06000015</v>
          </cell>
          <cell r="B374" t="str">
            <v>Cardiff</v>
          </cell>
          <cell r="C374">
            <v>346090</v>
          </cell>
          <cell r="D374">
            <v>14038.2</v>
          </cell>
        </row>
        <row r="375">
          <cell r="A375" t="str">
            <v>W06000016</v>
          </cell>
          <cell r="B375" t="str">
            <v>Rhondda Cynon Taf</v>
          </cell>
          <cell r="C375">
            <v>234410</v>
          </cell>
          <cell r="D375">
            <v>42412.97</v>
          </cell>
        </row>
        <row r="376">
          <cell r="A376" t="str">
            <v>W06000018</v>
          </cell>
          <cell r="B376" t="str">
            <v>Caerphilly</v>
          </cell>
          <cell r="C376">
            <v>178806</v>
          </cell>
          <cell r="D376">
            <v>27745.02</v>
          </cell>
        </row>
        <row r="377">
          <cell r="A377" t="str">
            <v>W06000019</v>
          </cell>
          <cell r="B377" t="str">
            <v>Blaenau Gwent</v>
          </cell>
          <cell r="C377">
            <v>69814</v>
          </cell>
          <cell r="D377">
            <v>10876.16</v>
          </cell>
        </row>
        <row r="378">
          <cell r="A378" t="str">
            <v>W06000020</v>
          </cell>
          <cell r="B378" t="str">
            <v>Torfaen</v>
          </cell>
          <cell r="C378">
            <v>91075</v>
          </cell>
          <cell r="D378">
            <v>12564.08</v>
          </cell>
        </row>
        <row r="379">
          <cell r="A379" t="str">
            <v>W06000021</v>
          </cell>
          <cell r="B379" t="str">
            <v>Monmouthshire</v>
          </cell>
          <cell r="C379">
            <v>91323</v>
          </cell>
          <cell r="D379">
            <v>84914.94</v>
          </cell>
        </row>
        <row r="380">
          <cell r="A380" t="str">
            <v>W06000022</v>
          </cell>
          <cell r="B380" t="str">
            <v>Newport</v>
          </cell>
          <cell r="C380">
            <v>145736</v>
          </cell>
          <cell r="D380">
            <v>19051.599999999999</v>
          </cell>
        </row>
        <row r="381">
          <cell r="A381" t="str">
            <v>W06000023</v>
          </cell>
          <cell r="B381" t="str">
            <v>Powys</v>
          </cell>
          <cell r="C381">
            <v>132976</v>
          </cell>
          <cell r="D381">
            <v>518037.01</v>
          </cell>
        </row>
        <row r="382">
          <cell r="A382" t="str">
            <v>W06000024</v>
          </cell>
          <cell r="B382" t="str">
            <v>Merthyr Tydfil</v>
          </cell>
          <cell r="C382">
            <v>58802</v>
          </cell>
          <cell r="D382">
            <v>11139.29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LL_TYPES"/>
      <sheetName val="districts"/>
      <sheetName val="counties"/>
      <sheetName val="regions"/>
      <sheetName val="LA_ONS"/>
      <sheetName val="ONS_LAcode_changes"/>
    </sheetNames>
    <sheetDataSet>
      <sheetData sheetId="0">
        <row r="1">
          <cell r="B1" t="str">
            <v>NAME</v>
          </cell>
          <cell r="C1" t="str">
            <v>lookup names (simple)</v>
          </cell>
          <cell r="E1" t="str">
            <v>ONS_CODE</v>
          </cell>
        </row>
        <row r="2">
          <cell r="B2" t="str">
            <v>Buckinghamshire CC</v>
          </cell>
          <cell r="C2" t="str">
            <v>Buckinghamshire</v>
          </cell>
          <cell r="E2" t="str">
            <v>E10000002</v>
          </cell>
        </row>
        <row r="3">
          <cell r="B3" t="str">
            <v>Cambridgeshire CC</v>
          </cell>
          <cell r="C3" t="str">
            <v>Cambridgeshire</v>
          </cell>
          <cell r="E3" t="str">
            <v>E10000003</v>
          </cell>
        </row>
        <row r="4">
          <cell r="B4" t="str">
            <v>Cumbria CC</v>
          </cell>
          <cell r="C4" t="str">
            <v>Cumbria</v>
          </cell>
          <cell r="E4" t="str">
            <v>E10000006</v>
          </cell>
        </row>
        <row r="5">
          <cell r="B5" t="str">
            <v>Derbyshire CC</v>
          </cell>
          <cell r="C5" t="str">
            <v>Derbyshire</v>
          </cell>
          <cell r="E5" t="str">
            <v>E10000007</v>
          </cell>
        </row>
        <row r="6">
          <cell r="B6" t="str">
            <v>Devon CC</v>
          </cell>
          <cell r="C6" t="str">
            <v>Devon</v>
          </cell>
          <cell r="E6" t="str">
            <v>E10000008</v>
          </cell>
        </row>
        <row r="7">
          <cell r="B7" t="str">
            <v>Dorset CC</v>
          </cell>
          <cell r="C7" t="str">
            <v>Dorset</v>
          </cell>
          <cell r="E7" t="str">
            <v>E10000009</v>
          </cell>
        </row>
        <row r="8">
          <cell r="B8" t="str">
            <v>East Sussex CC</v>
          </cell>
          <cell r="C8" t="str">
            <v>East Sussex</v>
          </cell>
          <cell r="E8" t="str">
            <v>E10000011</v>
          </cell>
        </row>
        <row r="9">
          <cell r="B9" t="str">
            <v>Essex CC</v>
          </cell>
          <cell r="C9" t="str">
            <v>Essex</v>
          </cell>
          <cell r="E9" t="str">
            <v>E10000012</v>
          </cell>
        </row>
        <row r="10">
          <cell r="B10" t="str">
            <v>Gloucestershire CC</v>
          </cell>
          <cell r="C10" t="str">
            <v>Gloucestershire</v>
          </cell>
          <cell r="E10" t="str">
            <v>E10000013</v>
          </cell>
        </row>
        <row r="11">
          <cell r="B11" t="str">
            <v>Hampshire CC</v>
          </cell>
          <cell r="C11" t="str">
            <v>Hampshire</v>
          </cell>
          <cell r="E11" t="str">
            <v>E10000014</v>
          </cell>
        </row>
        <row r="12">
          <cell r="B12" t="str">
            <v>Hertfordshire CC</v>
          </cell>
          <cell r="C12" t="str">
            <v>Hertfordshire</v>
          </cell>
          <cell r="E12" t="str">
            <v>E10000015</v>
          </cell>
        </row>
        <row r="13">
          <cell r="B13" t="str">
            <v>Kent CC</v>
          </cell>
          <cell r="C13" t="str">
            <v>Kent</v>
          </cell>
          <cell r="E13" t="str">
            <v>E10000016</v>
          </cell>
        </row>
        <row r="14">
          <cell r="B14" t="str">
            <v>Lancashire CC</v>
          </cell>
          <cell r="C14" t="str">
            <v>Lancashire</v>
          </cell>
          <cell r="E14" t="str">
            <v>E10000017</v>
          </cell>
        </row>
        <row r="15">
          <cell r="B15" t="str">
            <v>Leicestershire CC</v>
          </cell>
          <cell r="C15" t="str">
            <v>Leicestershire</v>
          </cell>
          <cell r="E15" t="str">
            <v>E10000018</v>
          </cell>
        </row>
        <row r="16">
          <cell r="B16" t="str">
            <v>Lincolnshire CC</v>
          </cell>
          <cell r="C16" t="str">
            <v>Lincolnshire</v>
          </cell>
          <cell r="E16" t="str">
            <v>E10000019</v>
          </cell>
        </row>
        <row r="17">
          <cell r="B17" t="str">
            <v>Norfolk CC</v>
          </cell>
          <cell r="C17" t="str">
            <v>Norfolk</v>
          </cell>
          <cell r="E17" t="str">
            <v>E10000020</v>
          </cell>
        </row>
        <row r="18">
          <cell r="B18" t="str">
            <v>Northamptonshire CC</v>
          </cell>
          <cell r="C18" t="str">
            <v>Northamptonshire</v>
          </cell>
          <cell r="E18" t="str">
            <v>E10000021</v>
          </cell>
        </row>
        <row r="19">
          <cell r="B19" t="str">
            <v>North Yorkshire CC</v>
          </cell>
          <cell r="C19" t="str">
            <v>North Yorkshire</v>
          </cell>
          <cell r="E19" t="str">
            <v>E10000023</v>
          </cell>
        </row>
        <row r="20">
          <cell r="B20" t="str">
            <v>Nottinghamshire CC</v>
          </cell>
          <cell r="C20" t="str">
            <v>Nottinghamshire</v>
          </cell>
          <cell r="E20" t="str">
            <v>E10000024</v>
          </cell>
        </row>
        <row r="21">
          <cell r="B21" t="str">
            <v>Oxfordshire CC</v>
          </cell>
          <cell r="C21" t="str">
            <v>Oxfordshire</v>
          </cell>
          <cell r="E21" t="str">
            <v>E10000025</v>
          </cell>
        </row>
        <row r="22">
          <cell r="B22" t="str">
            <v>Somerset CC</v>
          </cell>
          <cell r="C22" t="str">
            <v>Somerset</v>
          </cell>
          <cell r="E22" t="str">
            <v>E10000027</v>
          </cell>
        </row>
        <row r="23">
          <cell r="B23" t="str">
            <v>Staffordshire CC</v>
          </cell>
          <cell r="C23" t="str">
            <v>Staffordshire</v>
          </cell>
          <cell r="E23" t="str">
            <v>E10000028</v>
          </cell>
        </row>
        <row r="24">
          <cell r="B24" t="str">
            <v>Suffolk CC</v>
          </cell>
          <cell r="C24" t="str">
            <v>Suffolk</v>
          </cell>
          <cell r="E24" t="str">
            <v>E10000029</v>
          </cell>
        </row>
        <row r="25">
          <cell r="B25" t="str">
            <v>Surrey CC</v>
          </cell>
          <cell r="C25" t="str">
            <v>Surrey</v>
          </cell>
          <cell r="E25" t="str">
            <v>E10000030</v>
          </cell>
        </row>
        <row r="26">
          <cell r="B26" t="str">
            <v>Warwickshire CC</v>
          </cell>
          <cell r="C26" t="str">
            <v>Warwickshire</v>
          </cell>
          <cell r="E26" t="str">
            <v>E10000031</v>
          </cell>
        </row>
        <row r="27">
          <cell r="B27" t="str">
            <v>Worcestershire CC</v>
          </cell>
          <cell r="C27" t="str">
            <v>Worcestershire</v>
          </cell>
          <cell r="E27" t="str">
            <v>E10000034</v>
          </cell>
        </row>
        <row r="28">
          <cell r="B28" t="str">
            <v>South Bucks</v>
          </cell>
          <cell r="C28" t="str">
            <v>South Bucks</v>
          </cell>
          <cell r="E28" t="str">
            <v>E07000006</v>
          </cell>
        </row>
        <row r="29">
          <cell r="B29" t="str">
            <v>Chiltern</v>
          </cell>
          <cell r="C29" t="str">
            <v>Chiltern</v>
          </cell>
          <cell r="E29" t="str">
            <v>E07000005</v>
          </cell>
        </row>
        <row r="30">
          <cell r="B30" t="str">
            <v>Wycombe</v>
          </cell>
          <cell r="C30" t="str">
            <v>Wycombe</v>
          </cell>
          <cell r="E30" t="str">
            <v>E07000007</v>
          </cell>
        </row>
        <row r="31">
          <cell r="B31" t="str">
            <v>Aylesbury Vale</v>
          </cell>
          <cell r="C31" t="str">
            <v>Aylesbury Vale</v>
          </cell>
          <cell r="E31" t="str">
            <v>E07000004</v>
          </cell>
        </row>
        <row r="32">
          <cell r="B32" t="str">
            <v>Cambridge</v>
          </cell>
          <cell r="C32" t="str">
            <v>Cambridge</v>
          </cell>
          <cell r="E32" t="str">
            <v>E07000008</v>
          </cell>
        </row>
        <row r="33">
          <cell r="B33" t="str">
            <v>South Cambridgeshire</v>
          </cell>
          <cell r="C33" t="str">
            <v>South Cambridgeshire</v>
          </cell>
          <cell r="E33" t="str">
            <v>E07000012</v>
          </cell>
        </row>
        <row r="34">
          <cell r="B34" t="str">
            <v>Huntingdonshire</v>
          </cell>
          <cell r="C34" t="str">
            <v>Huntingdonshire</v>
          </cell>
          <cell r="E34" t="str">
            <v>E07000011</v>
          </cell>
        </row>
        <row r="35">
          <cell r="B35" t="str">
            <v>Fenland</v>
          </cell>
          <cell r="C35" t="str">
            <v>Fenland</v>
          </cell>
          <cell r="E35" t="str">
            <v>E07000010</v>
          </cell>
        </row>
        <row r="36">
          <cell r="B36" t="str">
            <v>East Cambridgeshire</v>
          </cell>
          <cell r="C36" t="str">
            <v>East Cambridgeshire</v>
          </cell>
          <cell r="E36" t="str">
            <v>E07000009</v>
          </cell>
        </row>
        <row r="37">
          <cell r="B37" t="str">
            <v>Barrow in Furness</v>
          </cell>
          <cell r="C37" t="str">
            <v>Barrow in Furness</v>
          </cell>
          <cell r="E37" t="str">
            <v>E07000027</v>
          </cell>
        </row>
        <row r="38">
          <cell r="B38" t="str">
            <v>South Lakeland</v>
          </cell>
          <cell r="C38" t="str">
            <v>South Lakeland</v>
          </cell>
          <cell r="E38" t="str">
            <v>E07000031</v>
          </cell>
        </row>
        <row r="39">
          <cell r="B39" t="str">
            <v>Copeland</v>
          </cell>
          <cell r="C39" t="str">
            <v>Copeland</v>
          </cell>
          <cell r="E39" t="str">
            <v>E07000029</v>
          </cell>
        </row>
        <row r="40">
          <cell r="B40" t="str">
            <v>Allerdale</v>
          </cell>
          <cell r="C40" t="str">
            <v>Allerdale</v>
          </cell>
          <cell r="E40" t="str">
            <v>E07000026</v>
          </cell>
        </row>
        <row r="41">
          <cell r="B41" t="str">
            <v>Eden</v>
          </cell>
          <cell r="C41" t="str">
            <v>Eden</v>
          </cell>
          <cell r="E41" t="str">
            <v>E07000030</v>
          </cell>
        </row>
        <row r="42">
          <cell r="B42" t="str">
            <v>Carlisle</v>
          </cell>
          <cell r="C42" t="str">
            <v>Carlisle</v>
          </cell>
          <cell r="E42" t="str">
            <v>E07000028</v>
          </cell>
        </row>
        <row r="43">
          <cell r="B43" t="str">
            <v>High Peak</v>
          </cell>
          <cell r="C43" t="str">
            <v>High Peak</v>
          </cell>
          <cell r="E43" t="str">
            <v>E07000037</v>
          </cell>
        </row>
        <row r="44">
          <cell r="B44" t="str">
            <v>Derbyshire Dales</v>
          </cell>
          <cell r="C44" t="str">
            <v>Derbyshire Dales</v>
          </cell>
          <cell r="E44" t="str">
            <v>E07000035</v>
          </cell>
        </row>
        <row r="45">
          <cell r="B45" t="str">
            <v>South Derbyshire</v>
          </cell>
          <cell r="C45" t="str">
            <v>South Derbyshire</v>
          </cell>
          <cell r="E45" t="str">
            <v>E07000039</v>
          </cell>
        </row>
        <row r="46">
          <cell r="B46" t="str">
            <v>Erewash</v>
          </cell>
          <cell r="C46" t="str">
            <v>Erewash</v>
          </cell>
          <cell r="E46" t="str">
            <v>E07000036</v>
          </cell>
        </row>
        <row r="47">
          <cell r="B47" t="str">
            <v>Amber Valley</v>
          </cell>
          <cell r="C47" t="str">
            <v>Amber Valley</v>
          </cell>
          <cell r="E47" t="str">
            <v>E07000032</v>
          </cell>
        </row>
        <row r="48">
          <cell r="B48" t="str">
            <v>North East Derbyshire</v>
          </cell>
          <cell r="C48" t="str">
            <v>North East Derbyshire</v>
          </cell>
          <cell r="E48" t="str">
            <v>E07000038</v>
          </cell>
        </row>
        <row r="49">
          <cell r="B49" t="str">
            <v>Chesterfield</v>
          </cell>
          <cell r="C49" t="str">
            <v>Chesterfield</v>
          </cell>
          <cell r="E49" t="str">
            <v>E07000034</v>
          </cell>
        </row>
        <row r="50">
          <cell r="B50" t="str">
            <v>Bolsover</v>
          </cell>
          <cell r="C50" t="str">
            <v>Bolsover</v>
          </cell>
          <cell r="E50" t="str">
            <v>E07000033</v>
          </cell>
        </row>
        <row r="51">
          <cell r="B51" t="str">
            <v>Exeter</v>
          </cell>
          <cell r="C51" t="str">
            <v>Exeter</v>
          </cell>
          <cell r="E51" t="str">
            <v>E07000041</v>
          </cell>
        </row>
        <row r="52">
          <cell r="B52" t="str">
            <v>East Devon</v>
          </cell>
          <cell r="C52" t="str">
            <v>East Devon</v>
          </cell>
          <cell r="E52" t="str">
            <v>E07000040</v>
          </cell>
        </row>
        <row r="53">
          <cell r="B53" t="str">
            <v>Mid Devon</v>
          </cell>
          <cell r="C53" t="str">
            <v>Mid Devon</v>
          </cell>
          <cell r="E53" t="str">
            <v>E07000042</v>
          </cell>
        </row>
        <row r="54">
          <cell r="B54" t="str">
            <v>North Devon</v>
          </cell>
          <cell r="C54" t="str">
            <v>North Devon</v>
          </cell>
          <cell r="E54" t="str">
            <v>E07000043</v>
          </cell>
        </row>
        <row r="55">
          <cell r="B55" t="str">
            <v>Torridge</v>
          </cell>
          <cell r="C55" t="str">
            <v>Torridge</v>
          </cell>
          <cell r="E55" t="str">
            <v>E07000046</v>
          </cell>
        </row>
        <row r="56">
          <cell r="B56" t="str">
            <v>West Devon</v>
          </cell>
          <cell r="C56" t="str">
            <v>West Devon</v>
          </cell>
          <cell r="E56" t="str">
            <v>E07000047</v>
          </cell>
        </row>
        <row r="57">
          <cell r="B57" t="str">
            <v>South Hams</v>
          </cell>
          <cell r="C57" t="str">
            <v>South Hams</v>
          </cell>
          <cell r="E57" t="str">
            <v>E07000044</v>
          </cell>
        </row>
        <row r="58">
          <cell r="B58" t="str">
            <v>Teignbridge</v>
          </cell>
          <cell r="C58" t="str">
            <v>Teignbridge</v>
          </cell>
          <cell r="E58" t="str">
            <v>E07000045</v>
          </cell>
        </row>
        <row r="59">
          <cell r="B59" t="str">
            <v>Weymouth and Portland</v>
          </cell>
          <cell r="C59" t="str">
            <v>Weymouth and Portland</v>
          </cell>
          <cell r="E59" t="str">
            <v>E07000053</v>
          </cell>
        </row>
        <row r="60">
          <cell r="B60" t="str">
            <v>West Dorset</v>
          </cell>
          <cell r="C60" t="str">
            <v>West Dorset</v>
          </cell>
          <cell r="E60" t="str">
            <v>E07000052</v>
          </cell>
        </row>
        <row r="61">
          <cell r="B61" t="str">
            <v>North Dorset</v>
          </cell>
          <cell r="C61" t="str">
            <v>North Dorset</v>
          </cell>
          <cell r="E61" t="str">
            <v>E07000050</v>
          </cell>
        </row>
        <row r="62">
          <cell r="B62" t="str">
            <v>Purbeck</v>
          </cell>
          <cell r="C62" t="str">
            <v>Purbeck</v>
          </cell>
          <cell r="E62" t="str">
            <v>E07000051</v>
          </cell>
        </row>
        <row r="63">
          <cell r="B63" t="str">
            <v>East Dorset</v>
          </cell>
          <cell r="C63" t="str">
            <v>East Dorset</v>
          </cell>
          <cell r="E63" t="str">
            <v>E07000049</v>
          </cell>
        </row>
        <row r="64">
          <cell r="B64" t="str">
            <v>Christchurch</v>
          </cell>
          <cell r="C64" t="str">
            <v>Christchurch</v>
          </cell>
          <cell r="E64" t="str">
            <v>E07000048</v>
          </cell>
        </row>
        <row r="65">
          <cell r="B65" t="str">
            <v>Hastings</v>
          </cell>
          <cell r="C65" t="str">
            <v>Hastings</v>
          </cell>
          <cell r="E65" t="str">
            <v>E07000062</v>
          </cell>
        </row>
        <row r="66">
          <cell r="B66" t="str">
            <v>Rother</v>
          </cell>
          <cell r="C66" t="str">
            <v>Rother</v>
          </cell>
          <cell r="E66" t="str">
            <v>E07000064</v>
          </cell>
        </row>
        <row r="67">
          <cell r="B67" t="str">
            <v>Wealden</v>
          </cell>
          <cell r="C67" t="str">
            <v>Wealden</v>
          </cell>
          <cell r="E67" t="str">
            <v>E07000065</v>
          </cell>
        </row>
        <row r="68">
          <cell r="B68" t="str">
            <v>Eastbourne</v>
          </cell>
          <cell r="C68" t="str">
            <v>Eastbourne</v>
          </cell>
          <cell r="E68" t="str">
            <v>E07000061</v>
          </cell>
        </row>
        <row r="69">
          <cell r="B69" t="str">
            <v>Lewes</v>
          </cell>
          <cell r="C69" t="str">
            <v>Lewes</v>
          </cell>
          <cell r="E69" t="str">
            <v>E07000063</v>
          </cell>
        </row>
        <row r="70">
          <cell r="B70" t="str">
            <v>Harlow</v>
          </cell>
          <cell r="C70" t="str">
            <v>Harlow</v>
          </cell>
          <cell r="E70" t="str">
            <v>E07000073</v>
          </cell>
        </row>
        <row r="71">
          <cell r="B71" t="str">
            <v>Epping Forest</v>
          </cell>
          <cell r="C71" t="str">
            <v>Epping Forest</v>
          </cell>
          <cell r="E71" t="str">
            <v>E07000072</v>
          </cell>
        </row>
        <row r="72">
          <cell r="B72" t="str">
            <v>Brentwood</v>
          </cell>
          <cell r="C72" t="str">
            <v>Brentwood</v>
          </cell>
          <cell r="E72" t="str">
            <v>E07000068</v>
          </cell>
        </row>
        <row r="73">
          <cell r="B73" t="str">
            <v>Basildon</v>
          </cell>
          <cell r="C73" t="str">
            <v>Basildon</v>
          </cell>
          <cell r="E73" t="str">
            <v>E07000066</v>
          </cell>
        </row>
        <row r="74">
          <cell r="B74" t="str">
            <v>Castle Point</v>
          </cell>
          <cell r="C74" t="str">
            <v>Castle Point</v>
          </cell>
          <cell r="E74" t="str">
            <v>E07000069</v>
          </cell>
        </row>
        <row r="75">
          <cell r="B75" t="str">
            <v>Rochford</v>
          </cell>
          <cell r="C75" t="str">
            <v>Rochford</v>
          </cell>
          <cell r="E75" t="str">
            <v>E07000075</v>
          </cell>
        </row>
        <row r="76">
          <cell r="B76" t="str">
            <v>Maldon</v>
          </cell>
          <cell r="C76" t="str">
            <v>Maldon</v>
          </cell>
          <cell r="E76" t="str">
            <v>E07000074</v>
          </cell>
        </row>
        <row r="77">
          <cell r="B77" t="str">
            <v>Chelmsford</v>
          </cell>
          <cell r="C77" t="str">
            <v>Chelmsford</v>
          </cell>
          <cell r="E77" t="str">
            <v>E07000070</v>
          </cell>
        </row>
        <row r="78">
          <cell r="B78" t="str">
            <v>Uttlesford</v>
          </cell>
          <cell r="C78" t="str">
            <v>Uttlesford</v>
          </cell>
          <cell r="E78" t="str">
            <v>E07000077</v>
          </cell>
        </row>
        <row r="79">
          <cell r="B79" t="str">
            <v>Braintree</v>
          </cell>
          <cell r="C79" t="str">
            <v>Braintree</v>
          </cell>
          <cell r="E79" t="str">
            <v>E07000067</v>
          </cell>
        </row>
        <row r="80">
          <cell r="B80" t="str">
            <v>Colchester</v>
          </cell>
          <cell r="C80" t="str">
            <v>Colchester</v>
          </cell>
          <cell r="E80" t="str">
            <v>E07000071</v>
          </cell>
        </row>
        <row r="81">
          <cell r="B81" t="str">
            <v>Tendring</v>
          </cell>
          <cell r="C81" t="str">
            <v>Tendring</v>
          </cell>
          <cell r="E81" t="str">
            <v>E07000076</v>
          </cell>
        </row>
        <row r="82">
          <cell r="B82" t="str">
            <v>Gloucester</v>
          </cell>
          <cell r="C82" t="str">
            <v>Gloucester</v>
          </cell>
          <cell r="E82" t="str">
            <v>E07000081</v>
          </cell>
        </row>
        <row r="83">
          <cell r="B83" t="str">
            <v>Tewkesbury</v>
          </cell>
          <cell r="C83" t="str">
            <v>Tewkesbury</v>
          </cell>
          <cell r="E83" t="str">
            <v>E07000083</v>
          </cell>
        </row>
        <row r="84">
          <cell r="B84" t="str">
            <v>Cheltenham</v>
          </cell>
          <cell r="C84" t="str">
            <v>Cheltenham</v>
          </cell>
          <cell r="E84" t="str">
            <v>E07000078</v>
          </cell>
        </row>
        <row r="85">
          <cell r="B85" t="str">
            <v>Cotswold</v>
          </cell>
          <cell r="C85" t="str">
            <v>Cotswold</v>
          </cell>
          <cell r="E85" t="str">
            <v>E07000079</v>
          </cell>
        </row>
        <row r="86">
          <cell r="B86" t="str">
            <v>Stroud</v>
          </cell>
          <cell r="C86" t="str">
            <v>Stroud</v>
          </cell>
          <cell r="E86" t="str">
            <v>E07000082</v>
          </cell>
        </row>
        <row r="87">
          <cell r="B87" t="str">
            <v>Forest of Dean</v>
          </cell>
          <cell r="C87" t="str">
            <v>Forest of Dean</v>
          </cell>
          <cell r="E87" t="str">
            <v>E07000080</v>
          </cell>
        </row>
        <row r="88">
          <cell r="B88" t="str">
            <v>Gosport</v>
          </cell>
          <cell r="C88" t="str">
            <v>Gosport</v>
          </cell>
          <cell r="E88" t="str">
            <v>E07000088</v>
          </cell>
        </row>
        <row r="89">
          <cell r="B89" t="str">
            <v>Fareham</v>
          </cell>
          <cell r="C89" t="str">
            <v>Fareham</v>
          </cell>
          <cell r="E89" t="str">
            <v>E07000087</v>
          </cell>
        </row>
        <row r="90">
          <cell r="B90" t="str">
            <v>Winchester</v>
          </cell>
          <cell r="C90" t="str">
            <v>Winchester</v>
          </cell>
          <cell r="E90" t="str">
            <v>E07000094</v>
          </cell>
        </row>
        <row r="91">
          <cell r="B91" t="str">
            <v>Havant</v>
          </cell>
          <cell r="C91" t="str">
            <v>Havant</v>
          </cell>
          <cell r="E91" t="str">
            <v>E07000090</v>
          </cell>
        </row>
        <row r="92">
          <cell r="B92" t="str">
            <v>East Hampshire</v>
          </cell>
          <cell r="C92" t="str">
            <v>East Hampshire</v>
          </cell>
          <cell r="E92" t="str">
            <v>E07000085</v>
          </cell>
        </row>
        <row r="93">
          <cell r="B93" t="str">
            <v>Hart</v>
          </cell>
          <cell r="C93" t="str">
            <v>Hart</v>
          </cell>
          <cell r="E93" t="str">
            <v>E07000089</v>
          </cell>
        </row>
        <row r="94">
          <cell r="B94" t="str">
            <v>Rushmoor</v>
          </cell>
          <cell r="C94" t="str">
            <v>Rushmoor</v>
          </cell>
          <cell r="E94" t="str">
            <v>E07000092</v>
          </cell>
        </row>
        <row r="95">
          <cell r="B95" t="str">
            <v>Basingstoke and Deane</v>
          </cell>
          <cell r="C95" t="str">
            <v>Basingstoke and Deane</v>
          </cell>
          <cell r="E95" t="str">
            <v>E07000084</v>
          </cell>
        </row>
        <row r="96">
          <cell r="B96" t="str">
            <v>Test Valley</v>
          </cell>
          <cell r="C96" t="str">
            <v>Test Valley</v>
          </cell>
          <cell r="E96" t="str">
            <v>E07000093</v>
          </cell>
        </row>
        <row r="97">
          <cell r="B97" t="str">
            <v>Eastleigh</v>
          </cell>
          <cell r="C97" t="str">
            <v>Eastleigh</v>
          </cell>
          <cell r="E97" t="str">
            <v>E07000086</v>
          </cell>
        </row>
        <row r="98">
          <cell r="B98" t="str">
            <v>New Forest</v>
          </cell>
          <cell r="C98" t="str">
            <v>New Forest</v>
          </cell>
          <cell r="E98" t="str">
            <v>E07000091</v>
          </cell>
        </row>
        <row r="99">
          <cell r="B99" t="str">
            <v>Three Rivers</v>
          </cell>
          <cell r="C99" t="str">
            <v>Three Rivers</v>
          </cell>
          <cell r="E99" t="str">
            <v>E07000102</v>
          </cell>
        </row>
        <row r="100">
          <cell r="B100" t="str">
            <v>Watford</v>
          </cell>
          <cell r="C100" t="str">
            <v>Watford</v>
          </cell>
          <cell r="E100" t="str">
            <v>E07000103</v>
          </cell>
        </row>
        <row r="101">
          <cell r="B101" t="str">
            <v>Hertsmere</v>
          </cell>
          <cell r="C101" t="str">
            <v>Hertsmere</v>
          </cell>
          <cell r="E101" t="str">
            <v>E07000098</v>
          </cell>
        </row>
        <row r="102">
          <cell r="B102" t="str">
            <v>Welwyn Hatfield</v>
          </cell>
          <cell r="C102" t="str">
            <v>Welwyn Hatfield</v>
          </cell>
          <cell r="E102" t="str">
            <v>E07000241</v>
          </cell>
        </row>
        <row r="103">
          <cell r="B103" t="str">
            <v>Broxbourne</v>
          </cell>
          <cell r="C103" t="str">
            <v>Broxbourne</v>
          </cell>
          <cell r="E103" t="str">
            <v>E07000095</v>
          </cell>
        </row>
        <row r="104">
          <cell r="B104" t="str">
            <v>East Hertfordshire</v>
          </cell>
          <cell r="C104" t="str">
            <v>East Hertfordshire</v>
          </cell>
          <cell r="E104" t="str">
            <v>E07000242</v>
          </cell>
        </row>
        <row r="105">
          <cell r="B105" t="str">
            <v>Stevenage</v>
          </cell>
          <cell r="C105" t="str">
            <v>Stevenage</v>
          </cell>
          <cell r="E105" t="str">
            <v>E07000243</v>
          </cell>
        </row>
        <row r="106">
          <cell r="B106" t="str">
            <v>North Hertfordshire</v>
          </cell>
          <cell r="C106" t="str">
            <v>North Hertfordshire</v>
          </cell>
          <cell r="E106" t="str">
            <v>E07000099</v>
          </cell>
        </row>
        <row r="107">
          <cell r="B107" t="str">
            <v>St Albans</v>
          </cell>
          <cell r="C107" t="str">
            <v>St Albans</v>
          </cell>
          <cell r="E107" t="str">
            <v>E07000240</v>
          </cell>
        </row>
        <row r="108">
          <cell r="B108" t="str">
            <v>Dacorum</v>
          </cell>
          <cell r="C108" t="str">
            <v>Dacorum</v>
          </cell>
          <cell r="E108" t="str">
            <v>E07000096</v>
          </cell>
        </row>
        <row r="109">
          <cell r="B109" t="str">
            <v>Dartford</v>
          </cell>
          <cell r="C109" t="str">
            <v>Dartford</v>
          </cell>
          <cell r="E109" t="str">
            <v>E07000107</v>
          </cell>
        </row>
        <row r="110">
          <cell r="B110" t="str">
            <v>Gravesham</v>
          </cell>
          <cell r="C110" t="str">
            <v>Gravesham</v>
          </cell>
          <cell r="E110" t="str">
            <v>E07000109</v>
          </cell>
        </row>
        <row r="111">
          <cell r="B111" t="str">
            <v>Sevenoaks</v>
          </cell>
          <cell r="C111" t="str">
            <v>Sevenoaks</v>
          </cell>
          <cell r="E111" t="str">
            <v>E07000111</v>
          </cell>
        </row>
        <row r="112">
          <cell r="B112" t="str">
            <v>Tonbridge and Malling</v>
          </cell>
          <cell r="C112" t="str">
            <v>Tonbridge and Malling</v>
          </cell>
          <cell r="E112" t="str">
            <v>E07000115</v>
          </cell>
        </row>
        <row r="113">
          <cell r="B113" t="str">
            <v>Tunbridge Wells</v>
          </cell>
          <cell r="C113" t="str">
            <v>Tunbridge Wells</v>
          </cell>
          <cell r="E113" t="str">
            <v>E07000116</v>
          </cell>
        </row>
        <row r="114">
          <cell r="B114" t="str">
            <v>Maidstone</v>
          </cell>
          <cell r="C114" t="str">
            <v>Maidstone</v>
          </cell>
          <cell r="E114" t="str">
            <v>E07000110</v>
          </cell>
        </row>
        <row r="115">
          <cell r="B115" t="str">
            <v>Swale</v>
          </cell>
          <cell r="C115" t="str">
            <v>Swale</v>
          </cell>
          <cell r="E115" t="str">
            <v>E07000113</v>
          </cell>
        </row>
        <row r="116">
          <cell r="B116" t="str">
            <v>Ashford</v>
          </cell>
          <cell r="C116" t="str">
            <v>Ashford</v>
          </cell>
          <cell r="E116" t="str">
            <v>E07000105</v>
          </cell>
        </row>
        <row r="117">
          <cell r="B117" t="str">
            <v>Shepway</v>
          </cell>
          <cell r="C117" t="str">
            <v>Shepway</v>
          </cell>
          <cell r="E117" t="str">
            <v>E07000112</v>
          </cell>
        </row>
        <row r="118">
          <cell r="B118" t="str">
            <v>Canterbury</v>
          </cell>
          <cell r="C118" t="str">
            <v>Canterbury</v>
          </cell>
          <cell r="E118" t="str">
            <v>E07000106</v>
          </cell>
        </row>
        <row r="119">
          <cell r="B119" t="str">
            <v>Dover</v>
          </cell>
          <cell r="C119" t="str">
            <v>Dover</v>
          </cell>
          <cell r="E119" t="str">
            <v>E07000108</v>
          </cell>
        </row>
        <row r="120">
          <cell r="B120" t="str">
            <v>Thanet</v>
          </cell>
          <cell r="C120" t="str">
            <v>Thanet</v>
          </cell>
          <cell r="E120" t="str">
            <v>E07000114</v>
          </cell>
        </row>
        <row r="121">
          <cell r="B121" t="str">
            <v>West Lancashire</v>
          </cell>
          <cell r="C121" t="str">
            <v>West Lancashire</v>
          </cell>
          <cell r="E121" t="str">
            <v>E07000127</v>
          </cell>
        </row>
        <row r="122">
          <cell r="B122" t="str">
            <v>Chorley</v>
          </cell>
          <cell r="C122" t="str">
            <v>Chorley</v>
          </cell>
          <cell r="E122" t="str">
            <v>E07000118</v>
          </cell>
        </row>
        <row r="123">
          <cell r="B123" t="str">
            <v>South Ribble</v>
          </cell>
          <cell r="C123" t="str">
            <v>South Ribble</v>
          </cell>
          <cell r="E123" t="str">
            <v>E07000126</v>
          </cell>
        </row>
        <row r="124">
          <cell r="B124" t="str">
            <v>Fylde</v>
          </cell>
          <cell r="C124" t="str">
            <v>Fylde</v>
          </cell>
          <cell r="E124" t="str">
            <v>E07000119</v>
          </cell>
        </row>
        <row r="125">
          <cell r="B125" t="str">
            <v>Preston</v>
          </cell>
          <cell r="C125" t="str">
            <v>Preston</v>
          </cell>
          <cell r="E125" t="str">
            <v>E07000123</v>
          </cell>
        </row>
        <row r="126">
          <cell r="B126" t="str">
            <v>Wyre</v>
          </cell>
          <cell r="C126" t="str">
            <v>Wyre</v>
          </cell>
          <cell r="E126" t="str">
            <v>E07000128</v>
          </cell>
        </row>
        <row r="127">
          <cell r="B127" t="str">
            <v>Lancaster</v>
          </cell>
          <cell r="C127" t="str">
            <v>Lancaster</v>
          </cell>
          <cell r="E127" t="str">
            <v>E07000121</v>
          </cell>
        </row>
        <row r="128">
          <cell r="B128" t="str">
            <v>Ribble Valley</v>
          </cell>
          <cell r="C128" t="str">
            <v>Ribble Valley</v>
          </cell>
          <cell r="E128" t="str">
            <v>E07000124</v>
          </cell>
        </row>
        <row r="129">
          <cell r="B129" t="str">
            <v>Pendle</v>
          </cell>
          <cell r="C129" t="str">
            <v>Pendle</v>
          </cell>
          <cell r="E129" t="str">
            <v>E07000122</v>
          </cell>
        </row>
        <row r="130">
          <cell r="B130" t="str">
            <v>Burnley</v>
          </cell>
          <cell r="C130" t="str">
            <v>Burnley</v>
          </cell>
          <cell r="E130" t="str">
            <v>E07000117</v>
          </cell>
        </row>
        <row r="131">
          <cell r="B131" t="str">
            <v>Rossendale</v>
          </cell>
          <cell r="C131" t="str">
            <v>Rossendale</v>
          </cell>
          <cell r="E131" t="str">
            <v>E07000125</v>
          </cell>
        </row>
        <row r="132">
          <cell r="B132" t="str">
            <v>Hyndburn</v>
          </cell>
          <cell r="C132" t="str">
            <v>Hyndburn</v>
          </cell>
          <cell r="E132" t="str">
            <v>E07000120</v>
          </cell>
        </row>
        <row r="133">
          <cell r="B133" t="str">
            <v>Charnwood</v>
          </cell>
          <cell r="C133" t="str">
            <v>Charnwood</v>
          </cell>
          <cell r="E133" t="str">
            <v>E07000130</v>
          </cell>
        </row>
        <row r="134">
          <cell r="B134" t="str">
            <v>Melton</v>
          </cell>
          <cell r="C134" t="str">
            <v>Melton</v>
          </cell>
          <cell r="E134" t="str">
            <v>E07000133</v>
          </cell>
        </row>
        <row r="135">
          <cell r="B135" t="str">
            <v>Harborough</v>
          </cell>
          <cell r="C135" t="str">
            <v>Harborough</v>
          </cell>
          <cell r="E135" t="str">
            <v>E07000131</v>
          </cell>
        </row>
        <row r="136">
          <cell r="B136" t="str">
            <v>Oadby and Wigston</v>
          </cell>
          <cell r="C136" t="str">
            <v>Oadby and Wigston</v>
          </cell>
          <cell r="E136" t="str">
            <v>E07000135</v>
          </cell>
        </row>
        <row r="137">
          <cell r="B137" t="str">
            <v>Blaby</v>
          </cell>
          <cell r="C137" t="str">
            <v>Blaby</v>
          </cell>
          <cell r="E137" t="str">
            <v>E07000129</v>
          </cell>
        </row>
        <row r="138">
          <cell r="B138" t="str">
            <v>Hinckley and Bosworth</v>
          </cell>
          <cell r="C138" t="str">
            <v>Hinckley and Bosworth</v>
          </cell>
          <cell r="E138" t="str">
            <v>E07000132</v>
          </cell>
        </row>
        <row r="139">
          <cell r="B139" t="str">
            <v>North West Leicestershire</v>
          </cell>
          <cell r="C139" t="str">
            <v>North West Leicestershire</v>
          </cell>
          <cell r="E139" t="str">
            <v>E07000134</v>
          </cell>
        </row>
        <row r="140">
          <cell r="B140" t="str">
            <v>Lincoln</v>
          </cell>
          <cell r="C140" t="str">
            <v>Lincoln</v>
          </cell>
          <cell r="E140" t="str">
            <v>E07000138</v>
          </cell>
        </row>
        <row r="141">
          <cell r="B141" t="str">
            <v>North Kesteven</v>
          </cell>
          <cell r="C141" t="str">
            <v>North Kesteven</v>
          </cell>
          <cell r="E141" t="str">
            <v>E07000139</v>
          </cell>
        </row>
        <row r="142">
          <cell r="B142" t="str">
            <v>South Kesteven</v>
          </cell>
          <cell r="C142" t="str">
            <v>South Kesteven</v>
          </cell>
          <cell r="E142" t="str">
            <v>E07000141</v>
          </cell>
        </row>
        <row r="143">
          <cell r="B143" t="str">
            <v>South Holland</v>
          </cell>
          <cell r="C143" t="str">
            <v>South Holland</v>
          </cell>
          <cell r="E143" t="str">
            <v>E07000140</v>
          </cell>
        </row>
        <row r="144">
          <cell r="B144" t="str">
            <v>Boston</v>
          </cell>
          <cell r="C144" t="str">
            <v>Boston</v>
          </cell>
          <cell r="E144" t="str">
            <v>E07000136</v>
          </cell>
        </row>
        <row r="145">
          <cell r="B145" t="str">
            <v>East Lindsey</v>
          </cell>
          <cell r="C145" t="str">
            <v>East Lindsey</v>
          </cell>
          <cell r="E145" t="str">
            <v>E07000137</v>
          </cell>
        </row>
        <row r="146">
          <cell r="B146" t="str">
            <v>West Lindsey</v>
          </cell>
          <cell r="C146" t="str">
            <v>West Lindsey</v>
          </cell>
          <cell r="E146" t="str">
            <v>E07000142</v>
          </cell>
        </row>
        <row r="147">
          <cell r="B147" t="str">
            <v>Norwich</v>
          </cell>
          <cell r="C147" t="str">
            <v>Norwich</v>
          </cell>
          <cell r="E147" t="str">
            <v>E07000148</v>
          </cell>
        </row>
        <row r="148">
          <cell r="B148" t="str">
            <v>South Norfolk</v>
          </cell>
          <cell r="C148" t="str">
            <v>South Norfolk</v>
          </cell>
          <cell r="E148" t="str">
            <v>E07000149</v>
          </cell>
        </row>
        <row r="149">
          <cell r="B149" t="str">
            <v>Great Yarmouth</v>
          </cell>
          <cell r="C149" t="str">
            <v>Great Yarmouth</v>
          </cell>
          <cell r="E149" t="str">
            <v>E07000145</v>
          </cell>
        </row>
        <row r="150">
          <cell r="B150" t="str">
            <v>Broadland</v>
          </cell>
          <cell r="C150" t="str">
            <v>Broadland</v>
          </cell>
          <cell r="E150" t="str">
            <v>E07000144</v>
          </cell>
        </row>
        <row r="151">
          <cell r="B151" t="str">
            <v>North Norfolk</v>
          </cell>
          <cell r="C151" t="str">
            <v>North Norfolk</v>
          </cell>
          <cell r="E151" t="str">
            <v>E07000147</v>
          </cell>
        </row>
        <row r="152">
          <cell r="B152" t="str">
            <v>Kings Lynn and West Norfolk</v>
          </cell>
          <cell r="C152" t="str">
            <v>Kings Lynn and West Norfolk</v>
          </cell>
          <cell r="E152" t="str">
            <v>E07000146</v>
          </cell>
        </row>
        <row r="153">
          <cell r="B153" t="str">
            <v>Breckland</v>
          </cell>
          <cell r="C153" t="str">
            <v>Breckland</v>
          </cell>
          <cell r="E153" t="str">
            <v>E07000143</v>
          </cell>
        </row>
        <row r="154">
          <cell r="B154" t="str">
            <v>South Northamptonshire</v>
          </cell>
          <cell r="C154" t="str">
            <v>South Northamptonshire</v>
          </cell>
          <cell r="E154" t="str">
            <v>E07000155</v>
          </cell>
        </row>
        <row r="155">
          <cell r="B155" t="str">
            <v>Northampton</v>
          </cell>
          <cell r="C155" t="str">
            <v>Northampton</v>
          </cell>
          <cell r="E155" t="str">
            <v>E07000154</v>
          </cell>
        </row>
        <row r="156">
          <cell r="B156" t="str">
            <v>Daventry</v>
          </cell>
          <cell r="C156" t="str">
            <v>Daventry</v>
          </cell>
          <cell r="E156" t="str">
            <v>E07000151</v>
          </cell>
        </row>
        <row r="157">
          <cell r="B157" t="str">
            <v>Wellingborough</v>
          </cell>
          <cell r="C157" t="str">
            <v>Wellingborough</v>
          </cell>
          <cell r="E157" t="str">
            <v>E07000156</v>
          </cell>
        </row>
        <row r="158">
          <cell r="B158" t="str">
            <v>Kettering</v>
          </cell>
          <cell r="C158" t="str">
            <v>Kettering</v>
          </cell>
          <cell r="E158" t="str">
            <v>E07000153</v>
          </cell>
        </row>
        <row r="159">
          <cell r="B159" t="str">
            <v>Corby</v>
          </cell>
          <cell r="C159" t="str">
            <v>Corby</v>
          </cell>
          <cell r="E159" t="str">
            <v>E07000150</v>
          </cell>
        </row>
        <row r="160">
          <cell r="B160" t="str">
            <v>East Northamptonshire</v>
          </cell>
          <cell r="C160" t="str">
            <v>East Northamptonshire</v>
          </cell>
          <cell r="E160" t="str">
            <v>E07000152</v>
          </cell>
        </row>
        <row r="161">
          <cell r="B161" t="str">
            <v>Selby</v>
          </cell>
          <cell r="C161" t="str">
            <v>Selby</v>
          </cell>
          <cell r="E161" t="str">
            <v>E07000169</v>
          </cell>
        </row>
        <row r="162">
          <cell r="B162" t="str">
            <v>Harrogate</v>
          </cell>
          <cell r="C162" t="str">
            <v>Harrogate</v>
          </cell>
          <cell r="E162" t="str">
            <v>E07000165</v>
          </cell>
        </row>
        <row r="163">
          <cell r="B163" t="str">
            <v>Craven</v>
          </cell>
          <cell r="C163" t="str">
            <v>Craven</v>
          </cell>
          <cell r="E163" t="str">
            <v>E07000163</v>
          </cell>
        </row>
        <row r="164">
          <cell r="B164" t="str">
            <v>Richmondshire</v>
          </cell>
          <cell r="C164" t="str">
            <v>Richmondshire</v>
          </cell>
          <cell r="E164" t="str">
            <v>E07000166</v>
          </cell>
        </row>
        <row r="165">
          <cell r="B165" t="str">
            <v>Hambleton</v>
          </cell>
          <cell r="C165" t="str">
            <v>Hambleton</v>
          </cell>
          <cell r="E165" t="str">
            <v>E07000164</v>
          </cell>
        </row>
        <row r="166">
          <cell r="B166" t="str">
            <v>Ryedale</v>
          </cell>
          <cell r="C166" t="str">
            <v>Ryedale</v>
          </cell>
          <cell r="E166" t="str">
            <v>E07000167</v>
          </cell>
        </row>
        <row r="167">
          <cell r="B167" t="str">
            <v>Scarborough</v>
          </cell>
          <cell r="C167" t="str">
            <v>Scarborough</v>
          </cell>
          <cell r="E167" t="str">
            <v>E07000168</v>
          </cell>
        </row>
        <row r="168">
          <cell r="B168" t="str">
            <v>Rushcliffe</v>
          </cell>
          <cell r="C168" t="str">
            <v>Rushcliffe</v>
          </cell>
          <cell r="E168" t="str">
            <v>E07000176</v>
          </cell>
        </row>
        <row r="169">
          <cell r="B169" t="str">
            <v>Broxtowe</v>
          </cell>
          <cell r="C169" t="str">
            <v>Broxtowe</v>
          </cell>
          <cell r="E169" t="str">
            <v>E07000172</v>
          </cell>
        </row>
        <row r="170">
          <cell r="B170" t="str">
            <v>Ashfield</v>
          </cell>
          <cell r="C170" t="str">
            <v>Ashfield</v>
          </cell>
          <cell r="E170" t="str">
            <v>E07000170</v>
          </cell>
        </row>
        <row r="171">
          <cell r="B171" t="str">
            <v>Gedling</v>
          </cell>
          <cell r="C171" t="str">
            <v>Gedling</v>
          </cell>
          <cell r="E171" t="str">
            <v>E07000173</v>
          </cell>
        </row>
        <row r="172">
          <cell r="B172" t="str">
            <v>Newark and Sherwood</v>
          </cell>
          <cell r="C172" t="str">
            <v>Newark and Sherwood</v>
          </cell>
          <cell r="E172" t="str">
            <v>E07000175</v>
          </cell>
        </row>
        <row r="173">
          <cell r="B173" t="str">
            <v>Mansfield</v>
          </cell>
          <cell r="C173" t="str">
            <v>Mansfield</v>
          </cell>
          <cell r="E173" t="str">
            <v>E07000174</v>
          </cell>
        </row>
        <row r="174">
          <cell r="B174" t="str">
            <v>Bassetlaw</v>
          </cell>
          <cell r="C174" t="str">
            <v>Bassetlaw</v>
          </cell>
          <cell r="E174" t="str">
            <v>E07000171</v>
          </cell>
        </row>
        <row r="175">
          <cell r="B175" t="str">
            <v>Oxford</v>
          </cell>
          <cell r="C175" t="str">
            <v>Oxford</v>
          </cell>
          <cell r="E175" t="str">
            <v>E07000178</v>
          </cell>
        </row>
        <row r="176">
          <cell r="B176" t="str">
            <v>Cherwell</v>
          </cell>
          <cell r="C176" t="str">
            <v>Cherwell</v>
          </cell>
          <cell r="E176" t="str">
            <v>E07000177</v>
          </cell>
        </row>
        <row r="177">
          <cell r="B177" t="str">
            <v>South Oxfordshire</v>
          </cell>
          <cell r="C177" t="str">
            <v>South Oxfordshire</v>
          </cell>
          <cell r="E177" t="str">
            <v>E07000179</v>
          </cell>
        </row>
        <row r="178">
          <cell r="B178" t="str">
            <v>Vale of the White Horse</v>
          </cell>
          <cell r="C178" t="str">
            <v>Vale of the White Horse</v>
          </cell>
          <cell r="E178" t="str">
            <v>E07000180</v>
          </cell>
        </row>
        <row r="179">
          <cell r="B179" t="str">
            <v>West Oxfordshire</v>
          </cell>
          <cell r="C179" t="str">
            <v>West Oxfordshire</v>
          </cell>
          <cell r="E179" t="str">
            <v>E07000181</v>
          </cell>
        </row>
        <row r="180">
          <cell r="B180" t="str">
            <v>South Somerset</v>
          </cell>
          <cell r="C180" t="str">
            <v>South Somerset</v>
          </cell>
          <cell r="E180" t="str">
            <v>E07000189</v>
          </cell>
        </row>
        <row r="181">
          <cell r="B181" t="str">
            <v>Taunton Deane</v>
          </cell>
          <cell r="C181" t="str">
            <v>Taunton Deane</v>
          </cell>
          <cell r="E181" t="str">
            <v>E07000190</v>
          </cell>
        </row>
        <row r="182">
          <cell r="B182" t="str">
            <v>West Somerset</v>
          </cell>
          <cell r="C182" t="str">
            <v>West Somerset</v>
          </cell>
          <cell r="E182" t="str">
            <v>E07000191</v>
          </cell>
        </row>
        <row r="183">
          <cell r="B183" t="str">
            <v>Sedgemoor</v>
          </cell>
          <cell r="C183" t="str">
            <v>Sedgemoor</v>
          </cell>
          <cell r="E183" t="str">
            <v>E07000188</v>
          </cell>
        </row>
        <row r="184">
          <cell r="B184" t="str">
            <v>Mendip</v>
          </cell>
          <cell r="C184" t="str">
            <v>Mendip</v>
          </cell>
          <cell r="E184" t="str">
            <v>E07000187</v>
          </cell>
        </row>
        <row r="185">
          <cell r="B185" t="str">
            <v>Tamworth</v>
          </cell>
          <cell r="C185" t="str">
            <v>Tamworth</v>
          </cell>
          <cell r="E185" t="str">
            <v>E07000199</v>
          </cell>
        </row>
        <row r="186">
          <cell r="B186" t="str">
            <v>Lichfield</v>
          </cell>
          <cell r="C186" t="str">
            <v>Lichfield</v>
          </cell>
          <cell r="E186" t="str">
            <v>E07000194</v>
          </cell>
        </row>
        <row r="187">
          <cell r="B187" t="str">
            <v>Cannock Chase</v>
          </cell>
          <cell r="C187" t="str">
            <v>Cannock Chase</v>
          </cell>
          <cell r="E187" t="str">
            <v>E07000192</v>
          </cell>
        </row>
        <row r="188">
          <cell r="B188" t="str">
            <v>South Staffordshire</v>
          </cell>
          <cell r="C188" t="str">
            <v>South Staffordshire</v>
          </cell>
          <cell r="E188" t="str">
            <v>E07000196</v>
          </cell>
        </row>
        <row r="189">
          <cell r="B189" t="str">
            <v>Stafford</v>
          </cell>
          <cell r="C189" t="str">
            <v>Stafford</v>
          </cell>
          <cell r="E189" t="str">
            <v>E07000197</v>
          </cell>
        </row>
        <row r="190">
          <cell r="B190" t="str">
            <v>Newcastle under Lyme</v>
          </cell>
          <cell r="C190" t="str">
            <v>Newcastle under Lyme</v>
          </cell>
          <cell r="E190" t="str">
            <v>E07000195</v>
          </cell>
        </row>
        <row r="191">
          <cell r="B191" t="str">
            <v>Staffordshire Moorlands</v>
          </cell>
          <cell r="C191" t="str">
            <v>Staffordshire Moorlands</v>
          </cell>
          <cell r="E191" t="str">
            <v>E07000198</v>
          </cell>
        </row>
        <row r="192">
          <cell r="B192" t="str">
            <v>East Staffordshire</v>
          </cell>
          <cell r="C192" t="str">
            <v>East Staffordshire</v>
          </cell>
          <cell r="E192" t="str">
            <v>E07000193</v>
          </cell>
        </row>
        <row r="193">
          <cell r="B193" t="str">
            <v>Ipswich</v>
          </cell>
          <cell r="C193" t="str">
            <v>Ipswich</v>
          </cell>
          <cell r="E193" t="str">
            <v>E07000202</v>
          </cell>
        </row>
        <row r="194">
          <cell r="B194" t="str">
            <v>Suffolk Coastal</v>
          </cell>
          <cell r="C194" t="str">
            <v>Suffolk Coastal</v>
          </cell>
          <cell r="E194" t="str">
            <v>E07000205</v>
          </cell>
        </row>
        <row r="195">
          <cell r="B195" t="str">
            <v>Waveney</v>
          </cell>
          <cell r="C195" t="str">
            <v>Waveney</v>
          </cell>
          <cell r="E195" t="str">
            <v>E07000206</v>
          </cell>
        </row>
        <row r="196">
          <cell r="B196" t="str">
            <v>Mid Suffolk</v>
          </cell>
          <cell r="C196" t="str">
            <v>Mid Suffolk</v>
          </cell>
          <cell r="E196" t="str">
            <v>E07000203</v>
          </cell>
        </row>
        <row r="197">
          <cell r="B197" t="str">
            <v>Babergh</v>
          </cell>
          <cell r="C197" t="str">
            <v>Babergh</v>
          </cell>
          <cell r="E197" t="str">
            <v>E07000200</v>
          </cell>
        </row>
        <row r="198">
          <cell r="B198" t="str">
            <v>St Edmundsbury</v>
          </cell>
          <cell r="C198" t="str">
            <v>St Edmundsbury</v>
          </cell>
          <cell r="E198" t="str">
            <v>E07000204</v>
          </cell>
        </row>
        <row r="199">
          <cell r="B199" t="str">
            <v>Forest Heath</v>
          </cell>
          <cell r="C199" t="str">
            <v>Forest Heath</v>
          </cell>
          <cell r="E199" t="str">
            <v>E07000201</v>
          </cell>
        </row>
        <row r="200">
          <cell r="B200" t="str">
            <v>Spelthorne</v>
          </cell>
          <cell r="C200" t="str">
            <v>Spelthorne</v>
          </cell>
          <cell r="E200" t="str">
            <v>E07000213</v>
          </cell>
        </row>
        <row r="201">
          <cell r="B201" t="str">
            <v>Runnymede</v>
          </cell>
          <cell r="C201" t="str">
            <v>Runnymede</v>
          </cell>
          <cell r="E201" t="str">
            <v>E07000212</v>
          </cell>
        </row>
        <row r="202">
          <cell r="B202" t="str">
            <v>Surrey Heath</v>
          </cell>
          <cell r="C202" t="str">
            <v>Surrey Heath</v>
          </cell>
          <cell r="E202" t="str">
            <v>E07000214</v>
          </cell>
        </row>
        <row r="203">
          <cell r="B203" t="str">
            <v>Woking</v>
          </cell>
          <cell r="C203" t="str">
            <v>Woking</v>
          </cell>
          <cell r="E203" t="str">
            <v>E07000217</v>
          </cell>
        </row>
        <row r="204">
          <cell r="B204" t="str">
            <v>Elmbridge</v>
          </cell>
          <cell r="C204" t="str">
            <v>Elmbridge</v>
          </cell>
          <cell r="E204" t="str">
            <v>E07000207</v>
          </cell>
        </row>
        <row r="205">
          <cell r="B205" t="str">
            <v>Guildford</v>
          </cell>
          <cell r="C205" t="str">
            <v>Guildford</v>
          </cell>
          <cell r="E205" t="str">
            <v>E07000209</v>
          </cell>
        </row>
        <row r="206">
          <cell r="B206" t="str">
            <v>Waverley</v>
          </cell>
          <cell r="C206" t="str">
            <v>Waverley</v>
          </cell>
          <cell r="E206" t="str">
            <v>E07000216</v>
          </cell>
        </row>
        <row r="207">
          <cell r="B207" t="str">
            <v>Mole Valley</v>
          </cell>
          <cell r="C207" t="str">
            <v>Mole Valley</v>
          </cell>
          <cell r="E207" t="str">
            <v>E07000210</v>
          </cell>
        </row>
        <row r="208">
          <cell r="B208" t="str">
            <v>Epsom and Ewell</v>
          </cell>
          <cell r="C208" t="str">
            <v>Epsom and Ewell</v>
          </cell>
          <cell r="E208" t="str">
            <v>E07000208</v>
          </cell>
        </row>
        <row r="209">
          <cell r="B209" t="str">
            <v>Reigate and Banstead</v>
          </cell>
          <cell r="C209" t="str">
            <v>Reigate and Banstead</v>
          </cell>
          <cell r="E209" t="str">
            <v>E07000211</v>
          </cell>
        </row>
        <row r="210">
          <cell r="B210" t="str">
            <v>Tandridge</v>
          </cell>
          <cell r="C210" t="str">
            <v>Tandridge</v>
          </cell>
          <cell r="E210" t="str">
            <v>E07000215</v>
          </cell>
        </row>
        <row r="211">
          <cell r="B211" t="str">
            <v>North Warwickshire</v>
          </cell>
          <cell r="C211" t="str">
            <v>North Warwickshire</v>
          </cell>
          <cell r="E211" t="str">
            <v>E07000218</v>
          </cell>
        </row>
        <row r="212">
          <cell r="B212" t="str">
            <v>Nuneaton and Bedworth</v>
          </cell>
          <cell r="C212" t="str">
            <v>Nuneaton and Bedworth</v>
          </cell>
          <cell r="E212" t="str">
            <v>E07000219</v>
          </cell>
        </row>
        <row r="213">
          <cell r="B213" t="str">
            <v>Rugby</v>
          </cell>
          <cell r="C213" t="str">
            <v>Rugby</v>
          </cell>
          <cell r="E213" t="str">
            <v>E07000220</v>
          </cell>
        </row>
        <row r="214">
          <cell r="B214" t="str">
            <v>Stratford upon Avon</v>
          </cell>
          <cell r="C214" t="str">
            <v>Stratford upon Avon</v>
          </cell>
          <cell r="E214" t="str">
            <v>E07000221</v>
          </cell>
        </row>
        <row r="215">
          <cell r="B215" t="str">
            <v>Warwick</v>
          </cell>
          <cell r="C215" t="str">
            <v>Warwick</v>
          </cell>
          <cell r="E215" t="str">
            <v>E07000222</v>
          </cell>
        </row>
        <row r="216">
          <cell r="B216" t="str">
            <v>West Sussex CC</v>
          </cell>
          <cell r="C216" t="str">
            <v>West Sussex CC</v>
          </cell>
          <cell r="E216" t="str">
            <v>E10000032</v>
          </cell>
        </row>
        <row r="217">
          <cell r="B217" t="str">
            <v>Worthing</v>
          </cell>
          <cell r="C217" t="str">
            <v>Worthing</v>
          </cell>
          <cell r="E217" t="str">
            <v>E07000229</v>
          </cell>
        </row>
        <row r="218">
          <cell r="B218" t="str">
            <v>Arun</v>
          </cell>
          <cell r="C218" t="str">
            <v>Arun</v>
          </cell>
          <cell r="E218" t="str">
            <v>E07000224</v>
          </cell>
        </row>
        <row r="219">
          <cell r="B219" t="str">
            <v>Chichester</v>
          </cell>
          <cell r="C219" t="str">
            <v>Chichester</v>
          </cell>
          <cell r="E219" t="str">
            <v>E07000225</v>
          </cell>
        </row>
        <row r="220">
          <cell r="B220" t="str">
            <v>Horsham</v>
          </cell>
          <cell r="C220" t="str">
            <v>Horsham</v>
          </cell>
          <cell r="E220" t="str">
            <v>E07000227</v>
          </cell>
        </row>
        <row r="221">
          <cell r="B221" t="str">
            <v>Crawley</v>
          </cell>
          <cell r="C221" t="str">
            <v>Crawley</v>
          </cell>
          <cell r="E221" t="str">
            <v>E07000226</v>
          </cell>
        </row>
        <row r="222">
          <cell r="B222" t="str">
            <v>Mid Sussex</v>
          </cell>
          <cell r="C222" t="str">
            <v>Mid Sussex</v>
          </cell>
          <cell r="E222" t="str">
            <v>E07000228</v>
          </cell>
        </row>
        <row r="223">
          <cell r="B223" t="str">
            <v>Adur</v>
          </cell>
          <cell r="C223" t="str">
            <v>Adur</v>
          </cell>
          <cell r="E223" t="str">
            <v>E07000223</v>
          </cell>
        </row>
        <row r="224">
          <cell r="B224" t="str">
            <v>Worcester</v>
          </cell>
          <cell r="C224" t="str">
            <v>Worcester</v>
          </cell>
          <cell r="E224" t="str">
            <v>E07000237</v>
          </cell>
        </row>
        <row r="225">
          <cell r="B225" t="str">
            <v>Malvern Hills</v>
          </cell>
          <cell r="C225" t="str">
            <v>Malvern Hills</v>
          </cell>
          <cell r="E225" t="str">
            <v>E07000235</v>
          </cell>
        </row>
        <row r="226">
          <cell r="B226" t="str">
            <v>Wyre Forest</v>
          </cell>
          <cell r="C226" t="str">
            <v>Wyre Forest</v>
          </cell>
          <cell r="E226" t="str">
            <v>E07000239</v>
          </cell>
        </row>
        <row r="227">
          <cell r="B227" t="str">
            <v>Bromsgrove</v>
          </cell>
          <cell r="C227" t="str">
            <v>Bromsgrove</v>
          </cell>
          <cell r="E227" t="str">
            <v>E07000234</v>
          </cell>
        </row>
        <row r="228">
          <cell r="B228" t="str">
            <v>Redditch</v>
          </cell>
          <cell r="C228" t="str">
            <v>Redditch</v>
          </cell>
          <cell r="E228" t="str">
            <v>E07000236</v>
          </cell>
        </row>
        <row r="229">
          <cell r="B229" t="str">
            <v>Wychaven</v>
          </cell>
          <cell r="C229" t="str">
            <v>Wychaven</v>
          </cell>
          <cell r="E229" t="str">
            <v>E07000238</v>
          </cell>
        </row>
        <row r="230">
          <cell r="B230" t="str">
            <v>Barking and Dagenham LB</v>
          </cell>
          <cell r="C230" t="str">
            <v>Barking and Dagenham</v>
          </cell>
          <cell r="E230" t="str">
            <v>E09000002</v>
          </cell>
        </row>
        <row r="231">
          <cell r="B231" t="str">
            <v>Barnet LB</v>
          </cell>
          <cell r="C231" t="str">
            <v>Barnet</v>
          </cell>
          <cell r="E231" t="str">
            <v>E09000003</v>
          </cell>
        </row>
        <row r="232">
          <cell r="B232" t="str">
            <v>Bexley LB</v>
          </cell>
          <cell r="C232" t="str">
            <v>Bexley</v>
          </cell>
          <cell r="E232" t="str">
            <v>E09000004</v>
          </cell>
        </row>
        <row r="233">
          <cell r="B233" t="str">
            <v>Brent LB</v>
          </cell>
          <cell r="C233" t="str">
            <v>Brent</v>
          </cell>
          <cell r="E233" t="str">
            <v>E09000005</v>
          </cell>
        </row>
        <row r="234">
          <cell r="B234" t="str">
            <v>Bromley LB</v>
          </cell>
          <cell r="C234" t="str">
            <v>Bromley</v>
          </cell>
          <cell r="E234" t="str">
            <v>E09000006</v>
          </cell>
        </row>
        <row r="235">
          <cell r="B235" t="str">
            <v>Camden LB</v>
          </cell>
          <cell r="C235" t="str">
            <v>Camden</v>
          </cell>
          <cell r="E235" t="str">
            <v>E09000007</v>
          </cell>
        </row>
        <row r="236">
          <cell r="B236" t="str">
            <v>City of London LB</v>
          </cell>
          <cell r="C236" t="str">
            <v>City of London</v>
          </cell>
          <cell r="E236" t="str">
            <v>E09000001</v>
          </cell>
        </row>
        <row r="237">
          <cell r="B237" t="str">
            <v>Croydon LB</v>
          </cell>
          <cell r="C237" t="str">
            <v>Croydon</v>
          </cell>
          <cell r="E237" t="str">
            <v>E09000008</v>
          </cell>
        </row>
        <row r="238">
          <cell r="B238" t="str">
            <v>Ealing LB</v>
          </cell>
          <cell r="C238" t="str">
            <v>Ealing</v>
          </cell>
          <cell r="E238" t="str">
            <v>E09000009</v>
          </cell>
        </row>
        <row r="239">
          <cell r="B239" t="str">
            <v>Enfield LB</v>
          </cell>
          <cell r="C239" t="str">
            <v>Enfield</v>
          </cell>
          <cell r="E239" t="str">
            <v>E09000010</v>
          </cell>
        </row>
        <row r="240">
          <cell r="B240" t="str">
            <v>Greenwich LB</v>
          </cell>
          <cell r="C240" t="str">
            <v>Greenwich</v>
          </cell>
          <cell r="E240" t="str">
            <v>E09000011</v>
          </cell>
        </row>
        <row r="241">
          <cell r="B241" t="str">
            <v>Hackney LB</v>
          </cell>
          <cell r="C241" t="str">
            <v>Hackney</v>
          </cell>
          <cell r="E241" t="str">
            <v>E09000012</v>
          </cell>
        </row>
        <row r="242">
          <cell r="B242" t="str">
            <v>Hammersmith and Fulham LB</v>
          </cell>
          <cell r="C242" t="str">
            <v>Hammersmith and Fulham</v>
          </cell>
          <cell r="E242" t="str">
            <v>E09000013</v>
          </cell>
        </row>
        <row r="243">
          <cell r="B243" t="str">
            <v>Haringey LB</v>
          </cell>
          <cell r="C243" t="str">
            <v>Haringey</v>
          </cell>
          <cell r="E243" t="str">
            <v>E09000014</v>
          </cell>
        </row>
        <row r="244">
          <cell r="B244" t="str">
            <v>Harrow LB</v>
          </cell>
          <cell r="C244" t="str">
            <v>Harrow</v>
          </cell>
          <cell r="E244" t="str">
            <v>E09000015</v>
          </cell>
        </row>
        <row r="245">
          <cell r="B245" t="str">
            <v>Havering LB</v>
          </cell>
          <cell r="C245" t="str">
            <v>Havering</v>
          </cell>
          <cell r="E245" t="str">
            <v>E09000016</v>
          </cell>
        </row>
        <row r="246">
          <cell r="B246" t="str">
            <v>Hillingdon LB</v>
          </cell>
          <cell r="C246" t="str">
            <v>Hillingdon</v>
          </cell>
          <cell r="E246" t="str">
            <v>E09000017</v>
          </cell>
        </row>
        <row r="247">
          <cell r="B247" t="str">
            <v>Hounslow LB</v>
          </cell>
          <cell r="C247" t="str">
            <v>Hounslow</v>
          </cell>
          <cell r="E247" t="str">
            <v>E09000018</v>
          </cell>
        </row>
        <row r="248">
          <cell r="B248" t="str">
            <v>Islington LB</v>
          </cell>
          <cell r="C248" t="str">
            <v>Islington</v>
          </cell>
          <cell r="E248" t="str">
            <v>E09000019</v>
          </cell>
        </row>
        <row r="249">
          <cell r="B249" t="str">
            <v>Kensington and Chelsea LB</v>
          </cell>
          <cell r="C249" t="str">
            <v>Kensington and Chelsea</v>
          </cell>
          <cell r="E249" t="str">
            <v>E09000020</v>
          </cell>
        </row>
        <row r="250">
          <cell r="B250" t="str">
            <v>Kingston upon Thames LB</v>
          </cell>
          <cell r="C250" t="str">
            <v>Kingston upon Thames</v>
          </cell>
          <cell r="E250" t="str">
            <v>E09000021</v>
          </cell>
        </row>
        <row r="251">
          <cell r="B251" t="str">
            <v>Lambeth LB</v>
          </cell>
          <cell r="C251" t="str">
            <v>Lambeth</v>
          </cell>
          <cell r="E251" t="str">
            <v>E09000022</v>
          </cell>
        </row>
        <row r="252">
          <cell r="B252" t="str">
            <v>Lewisham LB</v>
          </cell>
          <cell r="C252" t="str">
            <v>Lewisham</v>
          </cell>
          <cell r="E252" t="str">
            <v>E09000023</v>
          </cell>
        </row>
        <row r="253">
          <cell r="B253" t="str">
            <v>Merton LB</v>
          </cell>
          <cell r="C253" t="str">
            <v>Merton</v>
          </cell>
          <cell r="E253" t="str">
            <v>E09000024</v>
          </cell>
        </row>
        <row r="254">
          <cell r="B254" t="str">
            <v>Newham LB</v>
          </cell>
          <cell r="C254" t="str">
            <v>Newham</v>
          </cell>
          <cell r="E254" t="str">
            <v>E09000025</v>
          </cell>
        </row>
        <row r="255">
          <cell r="B255" t="str">
            <v>Redbridge LB</v>
          </cell>
          <cell r="C255" t="str">
            <v>Redbridge</v>
          </cell>
          <cell r="E255" t="str">
            <v>E09000026</v>
          </cell>
        </row>
        <row r="256">
          <cell r="B256" t="str">
            <v>Richmond upon Thames LB</v>
          </cell>
          <cell r="C256" t="str">
            <v>Richmond upon Thames</v>
          </cell>
          <cell r="E256" t="str">
            <v>E09000027</v>
          </cell>
        </row>
        <row r="257">
          <cell r="B257" t="str">
            <v>Southwark LB</v>
          </cell>
          <cell r="C257" t="str">
            <v>Southwark</v>
          </cell>
          <cell r="E257" t="str">
            <v>E09000028</v>
          </cell>
        </row>
        <row r="258">
          <cell r="B258" t="str">
            <v>Sutton LB</v>
          </cell>
          <cell r="C258" t="str">
            <v>Sutton</v>
          </cell>
          <cell r="E258" t="str">
            <v>E09000029</v>
          </cell>
        </row>
        <row r="259">
          <cell r="B259" t="str">
            <v xml:space="preserve">Tower Hamlets LB </v>
          </cell>
          <cell r="C259" t="str">
            <v xml:space="preserve">Tower Hamlets </v>
          </cell>
          <cell r="E259" t="str">
            <v>E09000030</v>
          </cell>
        </row>
        <row r="260">
          <cell r="B260" t="str">
            <v>Waltham Forest LB</v>
          </cell>
          <cell r="C260" t="str">
            <v>Waltham Forest</v>
          </cell>
          <cell r="E260" t="str">
            <v>E09000031</v>
          </cell>
        </row>
        <row r="261">
          <cell r="B261" t="str">
            <v>Wandsworth LB</v>
          </cell>
          <cell r="C261" t="str">
            <v>Wandsworth</v>
          </cell>
          <cell r="E261" t="str">
            <v>E09000032</v>
          </cell>
        </row>
        <row r="262">
          <cell r="B262" t="str">
            <v>Westminster LB</v>
          </cell>
          <cell r="C262" t="str">
            <v>Westminster</v>
          </cell>
          <cell r="E262" t="str">
            <v>E09000033</v>
          </cell>
        </row>
        <row r="263">
          <cell r="B263" t="str">
            <v>Bath and North East Somerset Council</v>
          </cell>
          <cell r="C263" t="str">
            <v>Bath and North East Somerset</v>
          </cell>
          <cell r="E263" t="str">
            <v>E06000022</v>
          </cell>
        </row>
        <row r="264">
          <cell r="B264" t="str">
            <v>Bedford Borough Council</v>
          </cell>
          <cell r="C264" t="str">
            <v>Bedford</v>
          </cell>
          <cell r="E264" t="str">
            <v>E06000055</v>
          </cell>
        </row>
        <row r="265">
          <cell r="B265" t="str">
            <v>Blackburn with Darwen Borough Council</v>
          </cell>
          <cell r="C265" t="str">
            <v>Blackburn with Darwen</v>
          </cell>
          <cell r="E265" t="str">
            <v>E06000008</v>
          </cell>
        </row>
        <row r="266">
          <cell r="B266" t="str">
            <v>Blackpool Council</v>
          </cell>
          <cell r="C266" t="str">
            <v>Blackpool</v>
          </cell>
          <cell r="E266" t="str">
            <v>E06000009</v>
          </cell>
        </row>
        <row r="267">
          <cell r="B267" t="str">
            <v>Bournemouth Borough Council</v>
          </cell>
          <cell r="C267" t="str">
            <v>Bournemouth</v>
          </cell>
          <cell r="E267" t="str">
            <v>E06000028</v>
          </cell>
        </row>
        <row r="268">
          <cell r="B268" t="str">
            <v>Bracknell Forest Borough Council</v>
          </cell>
          <cell r="C268" t="str">
            <v>Bracknell Forest</v>
          </cell>
          <cell r="E268" t="str">
            <v>E06000036</v>
          </cell>
        </row>
        <row r="269">
          <cell r="B269" t="str">
            <v>Brighton and Hove City Council</v>
          </cell>
          <cell r="C269" t="str">
            <v>Brighton and Hove</v>
          </cell>
          <cell r="E269" t="str">
            <v>E06000043</v>
          </cell>
        </row>
        <row r="270">
          <cell r="B270" t="str">
            <v>Bristol City Council</v>
          </cell>
          <cell r="C270" t="str">
            <v>Bristol</v>
          </cell>
          <cell r="E270" t="str">
            <v>E06000023</v>
          </cell>
        </row>
        <row r="271">
          <cell r="B271" t="str">
            <v>Central Bedfordshire Council</v>
          </cell>
          <cell r="C271" t="str">
            <v>Central Bedfordshire</v>
          </cell>
          <cell r="E271" t="str">
            <v>E06000056</v>
          </cell>
        </row>
        <row r="272">
          <cell r="B272" t="str">
            <v>Cheshire East Council</v>
          </cell>
          <cell r="C272" t="str">
            <v>Cheshire East</v>
          </cell>
          <cell r="E272" t="str">
            <v>E06000049</v>
          </cell>
        </row>
        <row r="273">
          <cell r="B273" t="str">
            <v>Cheshire West and Chester Council</v>
          </cell>
          <cell r="C273" t="str">
            <v>Cheshire West and Chester</v>
          </cell>
          <cell r="E273" t="str">
            <v>E06000050</v>
          </cell>
        </row>
        <row r="274">
          <cell r="B274" t="str">
            <v>Cornwall Council</v>
          </cell>
          <cell r="C274" t="str">
            <v>Cornwall</v>
          </cell>
          <cell r="E274" t="str">
            <v>E06000052</v>
          </cell>
        </row>
        <row r="275">
          <cell r="B275" t="str">
            <v>Durham County Council</v>
          </cell>
          <cell r="C275" t="str">
            <v>County Durham</v>
          </cell>
          <cell r="E275" t="str">
            <v>E06000047</v>
          </cell>
        </row>
        <row r="276">
          <cell r="B276" t="str">
            <v>Darlington Borough Council</v>
          </cell>
          <cell r="C276" t="str">
            <v>Darlington</v>
          </cell>
          <cell r="E276" t="str">
            <v>E06000005</v>
          </cell>
        </row>
        <row r="277">
          <cell r="B277" t="str">
            <v>Derby City Council</v>
          </cell>
          <cell r="C277" t="str">
            <v>Derby</v>
          </cell>
          <cell r="E277" t="str">
            <v>E06000015</v>
          </cell>
        </row>
        <row r="278">
          <cell r="B278" t="str">
            <v>East Riding of Yorkshire Council</v>
          </cell>
          <cell r="C278" t="str">
            <v>East Riding of Yorkshire</v>
          </cell>
          <cell r="E278" t="str">
            <v>E06000011</v>
          </cell>
        </row>
        <row r="279">
          <cell r="B279" t="str">
            <v>Halton Borough Council</v>
          </cell>
          <cell r="C279" t="str">
            <v>Halton</v>
          </cell>
          <cell r="E279" t="str">
            <v>E06000006</v>
          </cell>
        </row>
        <row r="280">
          <cell r="B280" t="str">
            <v>Hartlepool Borough Council</v>
          </cell>
          <cell r="C280" t="str">
            <v>Hartlepool</v>
          </cell>
          <cell r="E280" t="str">
            <v>E06000001</v>
          </cell>
        </row>
        <row r="281">
          <cell r="B281" t="str">
            <v>Herefordshire Council</v>
          </cell>
          <cell r="C281" t="str">
            <v>Herefordshire</v>
          </cell>
          <cell r="E281" t="str">
            <v>E06000019</v>
          </cell>
        </row>
        <row r="282">
          <cell r="B282" t="str">
            <v>Isle of Wight Council</v>
          </cell>
          <cell r="C282" t="str">
            <v>Isle of Wight</v>
          </cell>
          <cell r="E282" t="str">
            <v>E06000046</v>
          </cell>
        </row>
        <row r="283">
          <cell r="B283" t="str">
            <v>Hull City Council</v>
          </cell>
          <cell r="C283" t="str">
            <v>Hull</v>
          </cell>
          <cell r="E283" t="str">
            <v>E06000010</v>
          </cell>
        </row>
        <row r="284">
          <cell r="B284" t="str">
            <v>Leicester City Council</v>
          </cell>
          <cell r="C284" t="str">
            <v>Leicester</v>
          </cell>
          <cell r="E284" t="str">
            <v>E06000016</v>
          </cell>
        </row>
        <row r="285">
          <cell r="B285" t="str">
            <v>Luton Borough Council</v>
          </cell>
          <cell r="C285" t="str">
            <v>Luton</v>
          </cell>
          <cell r="E285" t="str">
            <v>E06000032</v>
          </cell>
        </row>
        <row r="286">
          <cell r="B286" t="str">
            <v>Medway Council</v>
          </cell>
          <cell r="C286" t="str">
            <v>Medway</v>
          </cell>
          <cell r="E286" t="str">
            <v>E06000035</v>
          </cell>
        </row>
        <row r="287">
          <cell r="B287" t="str">
            <v>Middlesbrough Borough Council</v>
          </cell>
          <cell r="C287" t="str">
            <v>Middlesbrough</v>
          </cell>
          <cell r="E287" t="str">
            <v>E06000002</v>
          </cell>
        </row>
        <row r="288">
          <cell r="B288" t="str">
            <v>Milton Keynes Council</v>
          </cell>
          <cell r="C288" t="str">
            <v>Milton Keynes</v>
          </cell>
          <cell r="E288" t="str">
            <v>E06000042</v>
          </cell>
        </row>
        <row r="289">
          <cell r="B289" t="str">
            <v>North East Lincolnshire Council</v>
          </cell>
          <cell r="C289" t="str">
            <v>North East Lincolnshire</v>
          </cell>
          <cell r="E289" t="str">
            <v>E06000012</v>
          </cell>
        </row>
        <row r="290">
          <cell r="B290" t="str">
            <v>North Lincolnshire Council</v>
          </cell>
          <cell r="C290" t="str">
            <v>North Lincolnshire</v>
          </cell>
          <cell r="E290" t="str">
            <v>E06000013</v>
          </cell>
        </row>
        <row r="291">
          <cell r="B291" t="str">
            <v>North Somerset Council</v>
          </cell>
          <cell r="C291" t="str">
            <v>North Somerset</v>
          </cell>
          <cell r="E291" t="str">
            <v>E06000024</v>
          </cell>
        </row>
        <row r="292">
          <cell r="B292" t="str">
            <v>Northumberland County Council</v>
          </cell>
          <cell r="C292" t="str">
            <v>Northumberland</v>
          </cell>
          <cell r="E292" t="str">
            <v>E06000057</v>
          </cell>
        </row>
        <row r="293">
          <cell r="B293" t="str">
            <v>Nottingham City Council</v>
          </cell>
          <cell r="C293" t="str">
            <v>Nottingham</v>
          </cell>
          <cell r="E293" t="str">
            <v>E06000018</v>
          </cell>
        </row>
        <row r="294">
          <cell r="B294" t="str">
            <v>Peterborough City Council</v>
          </cell>
          <cell r="C294" t="str">
            <v>Peterborough</v>
          </cell>
          <cell r="E294" t="str">
            <v>E06000031</v>
          </cell>
        </row>
        <row r="295">
          <cell r="B295" t="str">
            <v>Plymouth City Council</v>
          </cell>
          <cell r="C295" t="str">
            <v>Plymouth</v>
          </cell>
          <cell r="E295" t="str">
            <v>E06000026</v>
          </cell>
        </row>
        <row r="296">
          <cell r="B296" t="str">
            <v>Poole Borough Council</v>
          </cell>
          <cell r="C296" t="str">
            <v>Poole</v>
          </cell>
          <cell r="E296" t="str">
            <v>E06000029</v>
          </cell>
        </row>
        <row r="297">
          <cell r="B297" t="str">
            <v>Portsmouth City Council</v>
          </cell>
          <cell r="C297" t="str">
            <v>Portsmouth</v>
          </cell>
          <cell r="E297" t="str">
            <v>E06000044</v>
          </cell>
        </row>
        <row r="298">
          <cell r="B298" t="str">
            <v>Reading Borough Council</v>
          </cell>
          <cell r="C298" t="str">
            <v>Reading</v>
          </cell>
          <cell r="E298" t="str">
            <v>E06000038</v>
          </cell>
        </row>
        <row r="299">
          <cell r="B299" t="str">
            <v>Redcar and Cleveland Borough Council</v>
          </cell>
          <cell r="C299" t="str">
            <v>Redcar and Cleveland</v>
          </cell>
          <cell r="E299" t="str">
            <v>E06000003</v>
          </cell>
        </row>
        <row r="300">
          <cell r="B300" t="str">
            <v>Rutland County Council</v>
          </cell>
          <cell r="C300" t="str">
            <v>Rutland</v>
          </cell>
          <cell r="E300" t="str">
            <v>E06000017</v>
          </cell>
        </row>
        <row r="301">
          <cell r="B301" t="str">
            <v>Shropshire Council</v>
          </cell>
          <cell r="C301" t="str">
            <v>Shropshire</v>
          </cell>
          <cell r="E301" t="str">
            <v>E06000051</v>
          </cell>
        </row>
        <row r="302">
          <cell r="B302" t="str">
            <v>Slough Borough Council</v>
          </cell>
          <cell r="C302" t="str">
            <v>Slough</v>
          </cell>
          <cell r="E302" t="str">
            <v>E06000039</v>
          </cell>
        </row>
        <row r="303">
          <cell r="B303" t="str">
            <v>Southampton City Council</v>
          </cell>
          <cell r="C303" t="str">
            <v>Southampton</v>
          </cell>
          <cell r="E303" t="str">
            <v>E06000045</v>
          </cell>
        </row>
        <row r="304">
          <cell r="B304" t="str">
            <v>Southend on Sea Borough Council</v>
          </cell>
          <cell r="C304" t="str">
            <v>Southend on Sea</v>
          </cell>
          <cell r="E304" t="str">
            <v>E06000033</v>
          </cell>
        </row>
        <row r="305">
          <cell r="B305" t="str">
            <v>South Gloucestershire Council</v>
          </cell>
          <cell r="C305" t="str">
            <v>South Gloucestershire</v>
          </cell>
          <cell r="E305" t="str">
            <v>E06000025</v>
          </cell>
        </row>
        <row r="306">
          <cell r="B306" t="str">
            <v>Stockton on Tees Borough Council</v>
          </cell>
          <cell r="C306" t="str">
            <v>Stockton on Tees</v>
          </cell>
          <cell r="E306" t="str">
            <v>E06000004</v>
          </cell>
        </row>
        <row r="307">
          <cell r="B307" t="str">
            <v>Stoke on Trent City Council</v>
          </cell>
          <cell r="C307" t="str">
            <v>Stoke on Trent</v>
          </cell>
          <cell r="E307" t="str">
            <v>E06000021</v>
          </cell>
        </row>
        <row r="308">
          <cell r="B308" t="str">
            <v>Swindon Borough Council</v>
          </cell>
          <cell r="C308" t="str">
            <v>Swindon</v>
          </cell>
          <cell r="E308" t="str">
            <v>E06000030</v>
          </cell>
        </row>
        <row r="309">
          <cell r="B309" t="str">
            <v>Telford and Wrekin Borough Council</v>
          </cell>
          <cell r="C309" t="str">
            <v>Telford and Wrekin</v>
          </cell>
          <cell r="E309" t="str">
            <v>E06000020</v>
          </cell>
        </row>
        <row r="310">
          <cell r="B310" t="str">
            <v>Thurrock Council</v>
          </cell>
          <cell r="C310" t="str">
            <v>Thurrock</v>
          </cell>
          <cell r="E310" t="str">
            <v>E06000034</v>
          </cell>
        </row>
        <row r="311">
          <cell r="B311" t="str">
            <v>Torbay Council</v>
          </cell>
          <cell r="C311" t="str">
            <v>Torbay</v>
          </cell>
          <cell r="E311" t="str">
            <v>E06000027</v>
          </cell>
        </row>
        <row r="312">
          <cell r="B312" t="str">
            <v>Warrington Borough Council</v>
          </cell>
          <cell r="C312" t="str">
            <v>Warrington</v>
          </cell>
          <cell r="E312" t="str">
            <v>E06000007</v>
          </cell>
        </row>
        <row r="313">
          <cell r="B313" t="str">
            <v>West Berkshire Council</v>
          </cell>
          <cell r="C313" t="str">
            <v>West Berkshire</v>
          </cell>
          <cell r="E313" t="str">
            <v>E06000037</v>
          </cell>
        </row>
        <row r="314">
          <cell r="B314" t="str">
            <v>Wiltshire Council</v>
          </cell>
          <cell r="C314" t="str">
            <v>Wiltshire</v>
          </cell>
          <cell r="E314" t="str">
            <v>E06000054</v>
          </cell>
        </row>
        <row r="315">
          <cell r="B315" t="str">
            <v>Windsor and Maidenhead Borough Council</v>
          </cell>
          <cell r="C315" t="str">
            <v>Windsor and Maidenhead</v>
          </cell>
          <cell r="E315" t="str">
            <v>E06000040</v>
          </cell>
        </row>
        <row r="316">
          <cell r="B316" t="str">
            <v>Wokingham Borough Council</v>
          </cell>
          <cell r="C316" t="str">
            <v>Wokingham</v>
          </cell>
          <cell r="E316" t="str">
            <v>E06000041</v>
          </cell>
        </row>
        <row r="317">
          <cell r="B317" t="str">
            <v>York City Council</v>
          </cell>
          <cell r="C317" t="str">
            <v>York</v>
          </cell>
          <cell r="E317" t="str">
            <v>E06000014</v>
          </cell>
        </row>
        <row r="318">
          <cell r="B318" t="str">
            <v>Manchester City Council</v>
          </cell>
          <cell r="C318" t="str">
            <v>Manchester</v>
          </cell>
          <cell r="E318" t="str">
            <v>E08000003</v>
          </cell>
        </row>
        <row r="319">
          <cell r="B319" t="str">
            <v>Bolton Council</v>
          </cell>
          <cell r="C319" t="str">
            <v>Bolton</v>
          </cell>
          <cell r="E319" t="str">
            <v>E08000001</v>
          </cell>
        </row>
        <row r="320">
          <cell r="B320" t="str">
            <v>Bury Metropolitan Borough Council</v>
          </cell>
          <cell r="C320" t="str">
            <v>Bury</v>
          </cell>
          <cell r="E320" t="str">
            <v>E08000002</v>
          </cell>
        </row>
        <row r="321">
          <cell r="B321" t="str">
            <v>Oldham Council</v>
          </cell>
          <cell r="C321" t="str">
            <v>Oldham</v>
          </cell>
          <cell r="E321" t="str">
            <v>E08000004</v>
          </cell>
        </row>
        <row r="322">
          <cell r="B322" t="str">
            <v>Rochdale Metropolitan Borough Council</v>
          </cell>
          <cell r="C322" t="str">
            <v>Rochdale</v>
          </cell>
          <cell r="E322" t="str">
            <v>E08000005</v>
          </cell>
        </row>
        <row r="323">
          <cell r="B323" t="str">
            <v>Salford City Council</v>
          </cell>
          <cell r="C323" t="str">
            <v>Salford</v>
          </cell>
          <cell r="E323" t="str">
            <v>E08000006</v>
          </cell>
        </row>
        <row r="324">
          <cell r="B324" t="str">
            <v>Stockport Metropolitan Borough Council</v>
          </cell>
          <cell r="C324" t="str">
            <v>Stockport</v>
          </cell>
          <cell r="E324" t="str">
            <v>E08000007</v>
          </cell>
        </row>
        <row r="325">
          <cell r="B325" t="str">
            <v>Tameside Metropolitan Borough Council</v>
          </cell>
          <cell r="C325" t="str">
            <v>Tameside</v>
          </cell>
          <cell r="E325" t="str">
            <v>E08000008</v>
          </cell>
        </row>
        <row r="326">
          <cell r="B326" t="str">
            <v>Trafford Metropolitan Borough Council</v>
          </cell>
          <cell r="C326" t="str">
            <v>Trafford</v>
          </cell>
          <cell r="E326" t="str">
            <v>E08000009</v>
          </cell>
        </row>
        <row r="327">
          <cell r="B327" t="str">
            <v>Wigan Council</v>
          </cell>
          <cell r="C327" t="str">
            <v>Wigan</v>
          </cell>
          <cell r="E327" t="str">
            <v>E08000010</v>
          </cell>
        </row>
        <row r="328">
          <cell r="B328" t="str">
            <v>Liverpool City Council</v>
          </cell>
          <cell r="C328" t="str">
            <v>Liverpool</v>
          </cell>
          <cell r="E328" t="str">
            <v>E08000012</v>
          </cell>
        </row>
        <row r="329">
          <cell r="B329" t="str">
            <v>Knowsley Metropolitan Borough Council</v>
          </cell>
          <cell r="C329" t="str">
            <v>Knowsley</v>
          </cell>
          <cell r="E329" t="str">
            <v>E08000011</v>
          </cell>
        </row>
        <row r="330">
          <cell r="B330" t="str">
            <v>St Helens Metropolitan Borough Council</v>
          </cell>
          <cell r="C330" t="str">
            <v>St Helens</v>
          </cell>
          <cell r="E330" t="str">
            <v>E08000013</v>
          </cell>
        </row>
        <row r="331">
          <cell r="B331" t="str">
            <v>Sefton Metropolitan Borough Council</v>
          </cell>
          <cell r="C331" t="str">
            <v>Sefton</v>
          </cell>
          <cell r="E331" t="str">
            <v>E08000014</v>
          </cell>
        </row>
        <row r="332">
          <cell r="B332" t="str">
            <v>Wirral Metropolitan Borough Council</v>
          </cell>
          <cell r="C332" t="str">
            <v>Wirral</v>
          </cell>
          <cell r="E332" t="str">
            <v>E08000015</v>
          </cell>
        </row>
        <row r="333">
          <cell r="B333" t="str">
            <v>Sheffield City Council</v>
          </cell>
          <cell r="C333" t="str">
            <v>Sheffield</v>
          </cell>
          <cell r="E333" t="str">
            <v>E08000019</v>
          </cell>
        </row>
        <row r="334">
          <cell r="B334" t="str">
            <v>Barnsley Council</v>
          </cell>
          <cell r="C334" t="str">
            <v>Barnsley</v>
          </cell>
          <cell r="E334" t="str">
            <v>E08000016</v>
          </cell>
        </row>
        <row r="335">
          <cell r="B335" t="str">
            <v>Doncaster Metropolitan Borough Council</v>
          </cell>
          <cell r="C335" t="str">
            <v>Doncaster</v>
          </cell>
          <cell r="E335" t="str">
            <v>E08000017</v>
          </cell>
        </row>
        <row r="336">
          <cell r="B336" t="str">
            <v>Rotherham Metropolitan Borough Council</v>
          </cell>
          <cell r="C336" t="str">
            <v>Rotherham</v>
          </cell>
          <cell r="E336" t="str">
            <v>E08000018</v>
          </cell>
        </row>
        <row r="337">
          <cell r="B337" t="str">
            <v>Newcastle Upon Tyne City Council</v>
          </cell>
          <cell r="C337" t="str">
            <v>Newcastle Upon Tyne</v>
          </cell>
          <cell r="E337" t="str">
            <v>E08000021</v>
          </cell>
        </row>
        <row r="338">
          <cell r="B338" t="str">
            <v>Gateshead Council</v>
          </cell>
          <cell r="C338" t="str">
            <v>Gateshead</v>
          </cell>
          <cell r="E338" t="str">
            <v>E08000037</v>
          </cell>
        </row>
        <row r="339">
          <cell r="B339" t="str">
            <v>South Tyneside Metropolitan Borough Council</v>
          </cell>
          <cell r="C339" t="str">
            <v>South Tyneside</v>
          </cell>
          <cell r="E339" t="str">
            <v>E08000023</v>
          </cell>
        </row>
        <row r="340">
          <cell r="B340" t="str">
            <v>North Tyneside Council</v>
          </cell>
          <cell r="C340" t="str">
            <v>North Tyneside</v>
          </cell>
          <cell r="E340" t="str">
            <v>E08000022</v>
          </cell>
        </row>
        <row r="341">
          <cell r="B341" t="str">
            <v>Sunderland City Council</v>
          </cell>
          <cell r="C341" t="str">
            <v>Sunderland</v>
          </cell>
          <cell r="E341" t="str">
            <v>E08000024</v>
          </cell>
        </row>
        <row r="342">
          <cell r="B342" t="str">
            <v>Birmingham City Council</v>
          </cell>
          <cell r="C342" t="str">
            <v>Birmingham</v>
          </cell>
          <cell r="E342" t="str">
            <v>E08000025</v>
          </cell>
        </row>
        <row r="343">
          <cell r="B343" t="str">
            <v>Coventry City Council</v>
          </cell>
          <cell r="C343" t="str">
            <v>Coventry</v>
          </cell>
          <cell r="E343" t="str">
            <v>E08000026</v>
          </cell>
        </row>
        <row r="344">
          <cell r="B344" t="str">
            <v>Dudley Metropolitan Borough Council</v>
          </cell>
          <cell r="C344" t="str">
            <v>Dudley</v>
          </cell>
          <cell r="E344" t="str">
            <v>E08000027</v>
          </cell>
        </row>
        <row r="345">
          <cell r="B345" t="str">
            <v>Sandwell Metropolitan Borough Council</v>
          </cell>
          <cell r="C345" t="str">
            <v>Sandwell</v>
          </cell>
          <cell r="E345" t="str">
            <v>E08000028</v>
          </cell>
        </row>
        <row r="346">
          <cell r="B346" t="str">
            <v>Solihull Metropolitan Borough Council</v>
          </cell>
          <cell r="C346" t="str">
            <v>Solihull</v>
          </cell>
          <cell r="E346" t="str">
            <v>E08000029</v>
          </cell>
        </row>
        <row r="347">
          <cell r="B347" t="str">
            <v>Walsall Metropolitan Borough Council</v>
          </cell>
          <cell r="C347" t="str">
            <v>Walsall</v>
          </cell>
          <cell r="E347" t="str">
            <v>E08000030</v>
          </cell>
        </row>
        <row r="348">
          <cell r="B348" t="str">
            <v>Wolverhampton City Council</v>
          </cell>
          <cell r="C348" t="str">
            <v>Wolverhampton</v>
          </cell>
          <cell r="E348" t="str">
            <v>E08000031</v>
          </cell>
        </row>
        <row r="349">
          <cell r="B349" t="str">
            <v>Leeds City Council</v>
          </cell>
          <cell r="C349" t="str">
            <v>Leeds</v>
          </cell>
          <cell r="E349" t="str">
            <v>E08000035</v>
          </cell>
        </row>
        <row r="350">
          <cell r="B350" t="str">
            <v>Bradford Metropolitan District Council</v>
          </cell>
          <cell r="C350" t="str">
            <v>Bradford</v>
          </cell>
          <cell r="E350" t="str">
            <v>E08000032</v>
          </cell>
        </row>
        <row r="351">
          <cell r="B351" t="str">
            <v>Calderdale Metropolitan Borough Council</v>
          </cell>
          <cell r="C351" t="str">
            <v>Calderdale</v>
          </cell>
          <cell r="E351" t="str">
            <v>E08000033</v>
          </cell>
        </row>
        <row r="352">
          <cell r="B352" t="str">
            <v>Kirklees Metropolitan Council</v>
          </cell>
          <cell r="C352" t="str">
            <v>Kirklees</v>
          </cell>
          <cell r="E352" t="str">
            <v>E08000034</v>
          </cell>
        </row>
        <row r="353">
          <cell r="B353" t="str">
            <v>Wakefield Metropolitan District Council</v>
          </cell>
          <cell r="C353" t="str">
            <v>Wakefield</v>
          </cell>
          <cell r="E353" t="str">
            <v>E08000036</v>
          </cell>
        </row>
        <row r="354">
          <cell r="B354" t="str">
            <v>Isles of Scilly</v>
          </cell>
          <cell r="C354" t="str">
            <v>Isles of Scilly</v>
          </cell>
          <cell r="E354" t="str">
            <v>E07000025</v>
          </cell>
        </row>
        <row r="355">
          <cell r="C355" t="e">
            <v>#VALUE!</v>
          </cell>
          <cell r="E355" t="e">
            <v>#VALUE!</v>
          </cell>
        </row>
        <row r="356">
          <cell r="C356" t="e">
            <v>#VALUE!</v>
          </cell>
          <cell r="E356" t="e">
            <v>#VALUE!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4"/>
  <sheetViews>
    <sheetView workbookViewId="0">
      <selection activeCell="D30" sqref="D30"/>
    </sheetView>
  </sheetViews>
  <sheetFormatPr baseColWidth="10" defaultRowHeight="15" x14ac:dyDescent="0"/>
  <cols>
    <col min="1" max="1" width="13" style="29" customWidth="1"/>
    <col min="2" max="2" width="26.1640625" style="29" customWidth="1"/>
    <col min="3" max="3" width="17.83203125" style="30" customWidth="1"/>
    <col min="4" max="4" width="17.83203125" style="29" customWidth="1"/>
    <col min="5" max="5" width="26.1640625" style="29" customWidth="1"/>
    <col min="6" max="6" width="16.5" style="31" customWidth="1"/>
    <col min="7" max="7" width="9.6640625" style="30" customWidth="1"/>
    <col min="8" max="8" width="19" style="30" customWidth="1"/>
    <col min="9" max="9" width="22.5" style="100" customWidth="1"/>
    <col min="10" max="10" width="26.1640625" style="100" customWidth="1"/>
    <col min="11" max="11" width="29.33203125" style="29" customWidth="1"/>
    <col min="12" max="12" width="19.5" style="29" customWidth="1"/>
    <col min="13" max="13" width="28.6640625" style="29" customWidth="1"/>
    <col min="14" max="14" width="17.6640625" style="29" customWidth="1"/>
    <col min="15" max="15" width="28.6640625" style="29" customWidth="1"/>
    <col min="16" max="16" width="10.83203125" style="32" customWidth="1"/>
    <col min="17" max="17" width="20.6640625" style="29" customWidth="1"/>
    <col min="18" max="18" width="19.83203125" style="29" customWidth="1"/>
    <col min="19" max="16384" width="10.83203125" style="29"/>
  </cols>
  <sheetData>
    <row r="1" spans="1:18" customFormat="1">
      <c r="A1" s="10" t="s">
        <v>25</v>
      </c>
      <c r="B1" s="10" t="s">
        <v>26</v>
      </c>
      <c r="C1" s="11" t="s">
        <v>27</v>
      </c>
      <c r="D1" s="12" t="s">
        <v>28</v>
      </c>
      <c r="E1" s="12" t="s">
        <v>29</v>
      </c>
      <c r="F1" s="13" t="s">
        <v>716</v>
      </c>
      <c r="G1" s="14" t="s">
        <v>30</v>
      </c>
      <c r="H1" s="101" t="s">
        <v>952</v>
      </c>
      <c r="I1" s="97" t="s">
        <v>25</v>
      </c>
      <c r="J1" s="97" t="s">
        <v>26</v>
      </c>
      <c r="K1" s="12" t="s">
        <v>730</v>
      </c>
      <c r="L1" s="15" t="s">
        <v>31</v>
      </c>
      <c r="M1" s="15" t="s">
        <v>32</v>
      </c>
      <c r="N1" s="74" t="s">
        <v>942</v>
      </c>
      <c r="O1" s="15"/>
      <c r="P1" s="16" t="s">
        <v>33</v>
      </c>
      <c r="Q1" s="17" t="s">
        <v>34</v>
      </c>
      <c r="R1" t="s">
        <v>35</v>
      </c>
    </row>
    <row r="2" spans="1:18" customFormat="1">
      <c r="A2" t="e">
        <f>VLOOKUP(B2,[1]counties!$B:$C,2,FALSE)</f>
        <v>#N/A</v>
      </c>
      <c r="B2" s="18" t="s">
        <v>36</v>
      </c>
      <c r="C2" s="19">
        <v>617000</v>
      </c>
      <c r="D2" t="s">
        <v>37</v>
      </c>
      <c r="E2" t="s">
        <v>38</v>
      </c>
      <c r="F2" s="20">
        <f>VLOOKUP(D2,[3]Sheet1!$A:$D,4,FALSE)</f>
        <v>47641.2</v>
      </c>
      <c r="G2" s="19">
        <v>157800</v>
      </c>
      <c r="H2" s="5">
        <f>G2/C2</f>
        <v>0.25575364667747164</v>
      </c>
      <c r="I2" s="98" t="e">
        <f>VLOOKUP(J2,[1]counties!$B:$C,2,FALSE)</f>
        <v>#N/A</v>
      </c>
      <c r="J2" s="98" t="s">
        <v>36</v>
      </c>
      <c r="M2" t="e">
        <v>#N/A</v>
      </c>
      <c r="N2" t="e">
        <f>VLOOKUP(D2,Redistribution!G:I,3,FALSE)</f>
        <v>#N/A</v>
      </c>
      <c r="P2" s="21"/>
      <c r="Q2">
        <f>VLOOKUP(D2,'[2]P1E form'!$A:$O,15,FALSE)</f>
        <v>46</v>
      </c>
      <c r="R2">
        <v>46</v>
      </c>
    </row>
    <row r="3" spans="1:18" customFormat="1">
      <c r="A3" t="e">
        <f>VLOOKUP(B3,[1]counties!$B:$C,2,FALSE)</f>
        <v>#N/A</v>
      </c>
      <c r="B3" s="18" t="s">
        <v>36</v>
      </c>
      <c r="C3" s="19">
        <v>617000</v>
      </c>
      <c r="D3" t="s">
        <v>39</v>
      </c>
      <c r="E3" s="22" t="s">
        <v>40</v>
      </c>
      <c r="F3" s="20">
        <f>VLOOKUP(D3,[3]Sheet1!$A:$D,4,FALSE)</f>
        <v>71566.45</v>
      </c>
      <c r="G3" s="19">
        <v>255600</v>
      </c>
      <c r="H3" s="5">
        <f t="shared" ref="H3:H66" si="0">G3/C3</f>
        <v>0.41426256077795787</v>
      </c>
      <c r="I3" s="98" t="e">
        <f>VLOOKUP(J3,[1]counties!$B:$C,2,FALSE)</f>
        <v>#N/A</v>
      </c>
      <c r="J3" s="98" t="s">
        <v>36</v>
      </c>
      <c r="L3">
        <v>185</v>
      </c>
      <c r="M3" t="e">
        <v>#N/A</v>
      </c>
      <c r="N3" t="e">
        <f>VLOOKUP(D3,Redistribution!G:I,3,FALSE)</f>
        <v>#N/A</v>
      </c>
      <c r="P3" s="21"/>
      <c r="Q3">
        <f>VLOOKUP(D3,'[2]P1E form'!$A:$O,15,FALSE)</f>
        <v>48</v>
      </c>
      <c r="R3">
        <v>48</v>
      </c>
    </row>
    <row r="4" spans="1:18" customFormat="1">
      <c r="A4" t="e">
        <f>VLOOKUP(B4,[1]counties!$B:$C,2,FALSE)</f>
        <v>#N/A</v>
      </c>
      <c r="B4" s="18" t="s">
        <v>36</v>
      </c>
      <c r="C4" s="19">
        <v>617000</v>
      </c>
      <c r="D4" t="s">
        <v>41</v>
      </c>
      <c r="E4" t="s">
        <v>42</v>
      </c>
      <c r="F4" s="20">
        <f>VLOOKUP(D4,[3]Sheet1!$A:$D,4,FALSE)</f>
        <v>4335.33</v>
      </c>
      <c r="G4" s="19">
        <v>203600</v>
      </c>
      <c r="H4" s="5">
        <f t="shared" si="0"/>
        <v>0.3299837925445705</v>
      </c>
      <c r="I4" s="98" t="e">
        <f>VLOOKUP(J4,[1]counties!$B:$C,2,FALSE)</f>
        <v>#N/A</v>
      </c>
      <c r="J4" s="98" t="s">
        <v>36</v>
      </c>
      <c r="L4">
        <v>0</v>
      </c>
      <c r="M4" t="e">
        <v>#N/A</v>
      </c>
      <c r="N4" t="e">
        <f>VLOOKUP(D4,Redistribution!G:I,3,FALSE)</f>
        <v>#N/A</v>
      </c>
      <c r="P4" s="21"/>
      <c r="Q4">
        <f>VLOOKUP(D4,'[2]P1E form'!$A:$O,15,FALSE)</f>
        <v>217</v>
      </c>
      <c r="R4">
        <v>217</v>
      </c>
    </row>
    <row r="5" spans="1:18" customFormat="1">
      <c r="A5" t="e">
        <f>VLOOKUP(B5,[1]counties!$B:$C,2,FALSE)</f>
        <v>#N/A</v>
      </c>
      <c r="B5" s="18" t="s">
        <v>43</v>
      </c>
      <c r="C5" s="19">
        <v>863800</v>
      </c>
      <c r="D5" t="s">
        <v>44</v>
      </c>
      <c r="E5" t="s">
        <v>45</v>
      </c>
      <c r="F5" s="20">
        <f>VLOOKUP(D5,[3]Sheet1!$A:$D,4,FALSE)</f>
        <v>10938.54</v>
      </c>
      <c r="G5" s="19">
        <v>113700</v>
      </c>
      <c r="H5" s="5">
        <f t="shared" si="0"/>
        <v>0.13162769159527668</v>
      </c>
      <c r="I5" s="98" t="e">
        <f>VLOOKUP(J5,[1]counties!$B:$C,2,FALSE)</f>
        <v>#N/A</v>
      </c>
      <c r="J5" s="98" t="s">
        <v>43</v>
      </c>
      <c r="L5">
        <v>0</v>
      </c>
      <c r="M5" t="e">
        <v>#N/A</v>
      </c>
      <c r="N5" t="e">
        <f>VLOOKUP(D5,Redistribution!G:I,3,FALSE)</f>
        <v>#N/A</v>
      </c>
      <c r="P5" s="21"/>
      <c r="Q5">
        <f>VLOOKUP(D5,'[2]P1E form'!$A:$O,15,FALSE)</f>
        <v>42</v>
      </c>
      <c r="R5">
        <v>42</v>
      </c>
    </row>
    <row r="6" spans="1:18" customFormat="1">
      <c r="A6" t="e">
        <f>VLOOKUP(B6,[1]counties!$B:$C,2,FALSE)</f>
        <v>#N/A</v>
      </c>
      <c r="B6" s="18" t="s">
        <v>43</v>
      </c>
      <c r="C6" s="19">
        <v>863800</v>
      </c>
      <c r="D6" t="s">
        <v>46</v>
      </c>
      <c r="E6" s="22" t="s">
        <v>47</v>
      </c>
      <c r="F6" s="20">
        <f>VLOOKUP(D6,[3]Sheet1!$A:$D,4,FALSE)</f>
        <v>4039.86</v>
      </c>
      <c r="G6" s="19">
        <v>155300</v>
      </c>
      <c r="H6" s="5">
        <f t="shared" si="0"/>
        <v>0.17978698772864088</v>
      </c>
      <c r="I6" s="98" t="e">
        <f>VLOOKUP(J6,[1]counties!$B:$C,2,FALSE)</f>
        <v>#N/A</v>
      </c>
      <c r="J6" s="98" t="s">
        <v>43</v>
      </c>
      <c r="L6">
        <v>0</v>
      </c>
      <c r="M6" t="e">
        <v>#N/A</v>
      </c>
      <c r="N6" t="e">
        <f>VLOOKUP(D6,Redistribution!G:I,3,FALSE)</f>
        <v>#N/A</v>
      </c>
      <c r="P6" s="21"/>
      <c r="Q6">
        <f>VLOOKUP(D6,'[2]P1E form'!$A:$O,15,FALSE)</f>
        <v>109</v>
      </c>
      <c r="R6">
        <v>109</v>
      </c>
    </row>
    <row r="7" spans="1:18" customFormat="1">
      <c r="A7" t="e">
        <f>VLOOKUP(B7,[1]counties!$B:$C,2,FALSE)</f>
        <v>#N/A</v>
      </c>
      <c r="B7" s="18" t="s">
        <v>43</v>
      </c>
      <c r="C7" s="19">
        <v>863800</v>
      </c>
      <c r="D7" t="s">
        <v>48</v>
      </c>
      <c r="E7" t="s">
        <v>49</v>
      </c>
      <c r="F7" s="20">
        <f>VLOOKUP(D7,[3]Sheet1!$A:$D,4,FALSE)</f>
        <v>3253.61</v>
      </c>
      <c r="G7" s="19">
        <v>140700</v>
      </c>
      <c r="H7" s="5">
        <f t="shared" si="0"/>
        <v>0.16288492706645058</v>
      </c>
      <c r="I7" s="98" t="e">
        <f>VLOOKUP(J7,[1]counties!$B:$C,2,FALSE)</f>
        <v>#N/A</v>
      </c>
      <c r="J7" s="98" t="s">
        <v>43</v>
      </c>
      <c r="L7">
        <v>23</v>
      </c>
      <c r="M7" t="e">
        <v>#N/A</v>
      </c>
      <c r="N7" t="e">
        <f>VLOOKUP(D7,Redistribution!G:I,3,FALSE)</f>
        <v>#N/A</v>
      </c>
      <c r="P7" s="21"/>
      <c r="Q7">
        <f>VLOOKUP(D7,'[2]P1E form'!$A:$O,15,FALSE)</f>
        <v>30</v>
      </c>
      <c r="R7">
        <v>30</v>
      </c>
    </row>
    <row r="8" spans="1:18" customFormat="1">
      <c r="A8" t="e">
        <f>VLOOKUP(B8,[1]counties!$B:$C,2,FALSE)</f>
        <v>#N/A</v>
      </c>
      <c r="B8" s="18" t="s">
        <v>43</v>
      </c>
      <c r="C8" s="19">
        <v>863800</v>
      </c>
      <c r="D8" t="s">
        <v>50</v>
      </c>
      <c r="E8" t="s">
        <v>51</v>
      </c>
      <c r="F8" s="20">
        <f>VLOOKUP(D8,[3]Sheet1!$A:$D,4,FALSE)</f>
        <v>70416.820000000007</v>
      </c>
      <c r="G8" s="19">
        <v>154100</v>
      </c>
      <c r="H8" s="5">
        <f t="shared" si="0"/>
        <v>0.17839777726325537</v>
      </c>
      <c r="I8" s="98" t="e">
        <f>VLOOKUP(J8,[1]counties!$B:$C,2,FALSE)</f>
        <v>#N/A</v>
      </c>
      <c r="J8" s="98" t="s">
        <v>43</v>
      </c>
      <c r="M8" t="e">
        <v>#N/A</v>
      </c>
      <c r="N8" t="e">
        <f>VLOOKUP(D8,Redistribution!G:I,3,FALSE)</f>
        <v>#N/A</v>
      </c>
      <c r="P8" s="21"/>
      <c r="Q8">
        <f>VLOOKUP(D8,'[2]P1E form'!$A:$O,15,FALSE)</f>
        <v>18</v>
      </c>
      <c r="R8">
        <v>18</v>
      </c>
    </row>
    <row r="9" spans="1:18" customFormat="1">
      <c r="A9" t="e">
        <f>VLOOKUP(B9,[1]counties!$B:$C,2,FALSE)</f>
        <v>#N/A</v>
      </c>
      <c r="B9" s="18" t="s">
        <v>43</v>
      </c>
      <c r="C9" s="19">
        <v>863800</v>
      </c>
      <c r="D9" t="s">
        <v>52</v>
      </c>
      <c r="E9" t="s">
        <v>53</v>
      </c>
      <c r="F9" s="20">
        <f>VLOOKUP(D9,[3]Sheet1!$A:$D,4,FALSE)</f>
        <v>19650.96</v>
      </c>
      <c r="G9" s="19">
        <v>145100</v>
      </c>
      <c r="H9" s="5">
        <f t="shared" si="0"/>
        <v>0.16797869877286409</v>
      </c>
      <c r="I9" s="98" t="e">
        <f>VLOOKUP(J9,[1]counties!$B:$C,2,FALSE)</f>
        <v>#N/A</v>
      </c>
      <c r="J9" s="98" t="s">
        <v>43</v>
      </c>
      <c r="M9" t="e">
        <v>#N/A</v>
      </c>
      <c r="N9" t="e">
        <f>VLOOKUP(D9,Redistribution!G:I,3,FALSE)</f>
        <v>#N/A</v>
      </c>
      <c r="P9" s="21"/>
      <c r="Q9">
        <f>VLOOKUP(D9,'[2]P1E form'!$A:$O,15,FALSE)</f>
        <v>0</v>
      </c>
      <c r="R9">
        <v>0</v>
      </c>
    </row>
    <row r="10" spans="1:18" customFormat="1">
      <c r="A10" t="e">
        <f>VLOOKUP(B10,[1]counties!$B:$C,2,FALSE)</f>
        <v>#N/A</v>
      </c>
      <c r="B10" s="18" t="s">
        <v>43</v>
      </c>
      <c r="C10" s="19">
        <v>863800</v>
      </c>
      <c r="D10" t="s">
        <v>54</v>
      </c>
      <c r="E10" t="s">
        <v>55</v>
      </c>
      <c r="F10" s="20">
        <f>VLOOKUP(D10,[3]Sheet1!$A:$D,4,FALSE)</f>
        <v>17897.919999999998</v>
      </c>
      <c r="G10" s="19">
        <v>154900</v>
      </c>
      <c r="H10" s="5">
        <f t="shared" si="0"/>
        <v>0.17932391757351238</v>
      </c>
      <c r="I10" s="98" t="e">
        <f>VLOOKUP(J10,[1]counties!$B:$C,2,FALSE)</f>
        <v>#N/A</v>
      </c>
      <c r="J10" s="98" t="s">
        <v>43</v>
      </c>
      <c r="L10" t="s">
        <v>56</v>
      </c>
      <c r="M10" t="e">
        <v>#N/A</v>
      </c>
      <c r="N10" t="e">
        <f>VLOOKUP(D10,Redistribution!G:I,3,FALSE)</f>
        <v>#N/A</v>
      </c>
      <c r="P10" s="21"/>
      <c r="Q10">
        <f>VLOOKUP(D10,'[2]P1E form'!$A:$O,15,FALSE)</f>
        <v>7</v>
      </c>
      <c r="R10">
        <v>7</v>
      </c>
    </row>
    <row r="11" spans="1:18" customFormat="1">
      <c r="A11" t="s">
        <v>57</v>
      </c>
      <c r="B11" s="18" t="s">
        <v>58</v>
      </c>
      <c r="C11" s="19">
        <v>428100</v>
      </c>
      <c r="D11" t="s">
        <v>57</v>
      </c>
      <c r="E11" s="22" t="s">
        <v>58</v>
      </c>
      <c r="F11" s="20">
        <f>VLOOKUP(D11,[3]Sheet1!$A:$D,4,FALSE)</f>
        <v>10960.76</v>
      </c>
      <c r="G11" s="19">
        <v>428100</v>
      </c>
      <c r="H11" s="5">
        <f t="shared" si="0"/>
        <v>1</v>
      </c>
      <c r="I11" s="98" t="s">
        <v>57</v>
      </c>
      <c r="J11" s="98" t="s">
        <v>58</v>
      </c>
      <c r="L11">
        <v>51</v>
      </c>
      <c r="M11">
        <v>51</v>
      </c>
      <c r="N11" t="e">
        <f>VLOOKUP(D11,Redistribution!G:I,3,FALSE)</f>
        <v>#N/A</v>
      </c>
      <c r="P11" s="21"/>
      <c r="Q11">
        <f>VLOOKUP(D11,'[2]P1E form'!$A:$O,15,FALSE)</f>
        <v>336</v>
      </c>
      <c r="R11">
        <v>336</v>
      </c>
    </row>
    <row r="12" spans="1:18" customFormat="1">
      <c r="A12" t="str">
        <f>VLOOKUP(B12,[1]counties!$B:$C,2,FALSE)</f>
        <v>E10000002</v>
      </c>
      <c r="B12" s="18" t="s">
        <v>59</v>
      </c>
      <c r="C12" s="19">
        <v>756600</v>
      </c>
      <c r="D12" t="s">
        <v>60</v>
      </c>
      <c r="E12" t="s">
        <v>61</v>
      </c>
      <c r="F12" s="20">
        <f>VLOOKUP(D12,[3]Sheet1!$A:$D,4,FALSE)</f>
        <v>90275.35</v>
      </c>
      <c r="G12" s="19">
        <v>174900</v>
      </c>
      <c r="H12" s="5">
        <f t="shared" si="0"/>
        <v>0.23116574147501984</v>
      </c>
      <c r="I12" s="98" t="str">
        <f>VLOOKUP(J12,[1]counties!$B:$C,2,FALSE)</f>
        <v>E10000002</v>
      </c>
      <c r="J12" s="98" t="s">
        <v>59</v>
      </c>
      <c r="L12">
        <v>0</v>
      </c>
      <c r="M12">
        <v>0</v>
      </c>
      <c r="N12" t="e">
        <f>VLOOKUP(D12,Redistribution!G:I,3,FALSE)</f>
        <v>#N/A</v>
      </c>
      <c r="P12" s="21"/>
      <c r="Q12">
        <f>VLOOKUP(D12,'[2]P1E form'!$A:$O,15,FALSE)</f>
        <v>50</v>
      </c>
      <c r="R12">
        <v>50</v>
      </c>
    </row>
    <row r="13" spans="1:18" customFormat="1">
      <c r="A13" t="str">
        <f>VLOOKUP(B13,[1]counties!$B:$C,2,FALSE)</f>
        <v>E10000002</v>
      </c>
      <c r="B13" s="18" t="s">
        <v>59</v>
      </c>
      <c r="C13" s="19">
        <v>756600</v>
      </c>
      <c r="D13" t="s">
        <v>62</v>
      </c>
      <c r="E13" s="22" t="s">
        <v>63</v>
      </c>
      <c r="F13" s="20">
        <f>VLOOKUP(D13,[3]Sheet1!$A:$D,4,FALSE)</f>
        <v>19634.810000000001</v>
      </c>
      <c r="G13" s="19">
        <v>92700</v>
      </c>
      <c r="H13" s="5">
        <f t="shared" si="0"/>
        <v>0.12252180808881839</v>
      </c>
      <c r="I13" s="98" t="str">
        <f>VLOOKUP(J13,[1]counties!$B:$C,2,FALSE)</f>
        <v>E10000002</v>
      </c>
      <c r="J13" s="98" t="s">
        <v>59</v>
      </c>
      <c r="L13">
        <v>1</v>
      </c>
      <c r="M13">
        <v>0</v>
      </c>
      <c r="N13" t="e">
        <f>VLOOKUP(D13,Redistribution!G:I,3,FALSE)</f>
        <v>#N/A</v>
      </c>
      <c r="P13" s="21"/>
      <c r="Q13">
        <f>VLOOKUP(D13,'[2]P1E form'!$A:$O,15,FALSE)</f>
        <v>0</v>
      </c>
      <c r="R13">
        <v>0</v>
      </c>
    </row>
    <row r="14" spans="1:18" customFormat="1">
      <c r="A14" t="str">
        <f>VLOOKUP(B14,[1]counties!$B:$C,2,FALSE)</f>
        <v>E10000002</v>
      </c>
      <c r="B14" s="18" t="s">
        <v>59</v>
      </c>
      <c r="C14" s="19">
        <v>756600</v>
      </c>
      <c r="D14" t="s">
        <v>64</v>
      </c>
      <c r="E14" t="s">
        <v>65</v>
      </c>
      <c r="F14" s="20">
        <f>VLOOKUP(D14,[3]Sheet1!$A:$D,4,FALSE)</f>
        <v>30862.53</v>
      </c>
      <c r="G14" s="19">
        <v>249900</v>
      </c>
      <c r="H14" s="5">
        <f t="shared" si="0"/>
        <v>0.33029341792228389</v>
      </c>
      <c r="I14" s="98" t="str">
        <f>VLOOKUP(J14,[1]counties!$B:$C,2,FALSE)</f>
        <v>E10000002</v>
      </c>
      <c r="J14" s="98" t="s">
        <v>59</v>
      </c>
      <c r="M14">
        <v>0</v>
      </c>
      <c r="N14" t="e">
        <f>VLOOKUP(D14,Redistribution!G:I,3,FALSE)</f>
        <v>#N/A</v>
      </c>
      <c r="P14" s="21"/>
      <c r="Q14">
        <f>VLOOKUP(D14,'[2]P1E form'!$A:$O,15,FALSE)</f>
        <v>143</v>
      </c>
      <c r="R14">
        <v>143</v>
      </c>
    </row>
    <row r="15" spans="1:18" customFormat="1">
      <c r="A15" t="str">
        <f>VLOOKUP(B15,[1]counties!$B:$C,2,FALSE)</f>
        <v>E10000002</v>
      </c>
      <c r="B15" s="18" t="s">
        <v>59</v>
      </c>
      <c r="C15" s="19">
        <v>756600</v>
      </c>
      <c r="D15" t="s">
        <v>66</v>
      </c>
      <c r="E15" s="22" t="s">
        <v>67</v>
      </c>
      <c r="F15" s="20">
        <f>VLOOKUP(D15,[3]Sheet1!$A:$D,4,FALSE)</f>
        <v>14127.52</v>
      </c>
      <c r="G15" s="19">
        <v>67100</v>
      </c>
      <c r="H15" s="5">
        <f t="shared" si="0"/>
        <v>8.8686227861485598E-2</v>
      </c>
      <c r="I15" s="98" t="str">
        <f>VLOOKUP(J15,[1]counties!$B:$C,2,FALSE)</f>
        <v>E10000002</v>
      </c>
      <c r="J15" s="98" t="s">
        <v>59</v>
      </c>
      <c r="M15">
        <v>0</v>
      </c>
      <c r="N15" t="e">
        <f>VLOOKUP(D15,Redistribution!G:I,3,FALSE)</f>
        <v>#N/A</v>
      </c>
      <c r="P15" s="21"/>
      <c r="Q15">
        <f>VLOOKUP(D15,'[2]P1E form'!$A:$O,15,FALSE)</f>
        <v>18</v>
      </c>
      <c r="R15">
        <v>18</v>
      </c>
    </row>
    <row r="16" spans="1:18" customFormat="1">
      <c r="A16" t="str">
        <f>VLOOKUP(B16,[1]counties!$B:$C,2,FALSE)</f>
        <v>E10000002</v>
      </c>
      <c r="B16" s="18" t="s">
        <v>59</v>
      </c>
      <c r="C16" s="19">
        <v>756600</v>
      </c>
      <c r="D16" t="s">
        <v>68</v>
      </c>
      <c r="E16" t="s">
        <v>69</v>
      </c>
      <c r="F16" s="20">
        <f>VLOOKUP(D16,[3]Sheet1!$A:$D,4,FALSE)</f>
        <v>32457.21</v>
      </c>
      <c r="G16" s="19">
        <v>172000</v>
      </c>
      <c r="H16" s="5">
        <f t="shared" si="0"/>
        <v>0.22733280465239228</v>
      </c>
      <c r="I16" s="98" t="str">
        <f>VLOOKUP(J16,[1]counties!$B:$C,2,FALSE)</f>
        <v>E10000002</v>
      </c>
      <c r="J16" s="98" t="s">
        <v>59</v>
      </c>
      <c r="L16">
        <v>3</v>
      </c>
      <c r="M16">
        <v>0</v>
      </c>
      <c r="N16" t="e">
        <f>VLOOKUP(D16,Redistribution!G:I,3,FALSE)</f>
        <v>#N/A</v>
      </c>
      <c r="P16" s="21"/>
      <c r="Q16">
        <f>VLOOKUP(D16,'[2]P1E form'!$A:$O,15,FALSE)</f>
        <v>31</v>
      </c>
      <c r="R16">
        <v>31</v>
      </c>
    </row>
    <row r="17" spans="1:18" customFormat="1">
      <c r="A17" t="str">
        <f>VLOOKUP(B17,[1]counties!$B:$C,2,FALSE)</f>
        <v>E10000003</v>
      </c>
      <c r="B17" s="18" t="s">
        <v>70</v>
      </c>
      <c r="C17" s="19">
        <v>806700</v>
      </c>
      <c r="D17" t="s">
        <v>71</v>
      </c>
      <c r="E17" s="22" t="s">
        <v>72</v>
      </c>
      <c r="F17" s="20">
        <f>VLOOKUP(D17,[3]Sheet1!$A:$D,4,FALSE)</f>
        <v>4069.94</v>
      </c>
      <c r="G17" s="19">
        <v>122700</v>
      </c>
      <c r="H17" s="5">
        <f t="shared" si="0"/>
        <v>0.15210115284492376</v>
      </c>
      <c r="I17" s="98" t="str">
        <f>VLOOKUP(J17,[1]counties!$B:$C,2,FALSE)</f>
        <v>E10000003</v>
      </c>
      <c r="J17" s="98" t="s">
        <v>70</v>
      </c>
      <c r="L17">
        <v>5</v>
      </c>
      <c r="N17" t="e">
        <f>VLOOKUP(D17,Redistribution!G:I,3,FALSE)</f>
        <v>#N/A</v>
      </c>
      <c r="P17" s="21"/>
      <c r="Q17">
        <f>VLOOKUP(D17,'[2]P1E form'!$A:$O,15,FALSE)</f>
        <v>76</v>
      </c>
      <c r="R17">
        <v>76</v>
      </c>
    </row>
    <row r="18" spans="1:18" customFormat="1">
      <c r="A18" t="str">
        <f>VLOOKUP(B18,[1]counties!$B:$C,2,FALSE)</f>
        <v>E10000003</v>
      </c>
      <c r="B18" s="18" t="s">
        <v>70</v>
      </c>
      <c r="C18" s="19">
        <v>806700</v>
      </c>
      <c r="D18" t="s">
        <v>73</v>
      </c>
      <c r="E18" s="22" t="s">
        <v>74</v>
      </c>
      <c r="F18" s="20">
        <f>VLOOKUP(D18,[3]Sheet1!$A:$D,4,FALSE)</f>
        <v>65128.21</v>
      </c>
      <c r="G18" s="19">
        <v>84200</v>
      </c>
      <c r="H18" s="5">
        <f t="shared" si="0"/>
        <v>0.10437585223751085</v>
      </c>
      <c r="I18" s="98" t="str">
        <f>VLOOKUP(J18,[1]counties!$B:$C,2,FALSE)</f>
        <v>E10000003</v>
      </c>
      <c r="J18" s="98" t="s">
        <v>70</v>
      </c>
      <c r="L18">
        <v>3</v>
      </c>
      <c r="N18" t="e">
        <f>VLOOKUP(D18,Redistribution!G:I,3,FALSE)</f>
        <v>#N/A</v>
      </c>
      <c r="P18" s="21"/>
      <c r="Q18">
        <f>VLOOKUP(D18,'[2]P1E form'!$A:$O,15,FALSE)</f>
        <v>14</v>
      </c>
      <c r="R18">
        <v>14</v>
      </c>
    </row>
    <row r="19" spans="1:18" customFormat="1">
      <c r="A19" t="str">
        <f>VLOOKUP(B19,[1]counties!$B:$C,2,FALSE)</f>
        <v>E10000003</v>
      </c>
      <c r="B19" s="18" t="s">
        <v>70</v>
      </c>
      <c r="C19" s="19">
        <v>806700</v>
      </c>
      <c r="D19" t="s">
        <v>75</v>
      </c>
      <c r="E19" s="22" t="s">
        <v>76</v>
      </c>
      <c r="F19" s="20">
        <f>VLOOKUP(D19,[3]Sheet1!$A:$D,4,FALSE)</f>
        <v>54644.959999999999</v>
      </c>
      <c r="G19" s="19">
        <v>95500</v>
      </c>
      <c r="H19" s="5">
        <f t="shared" si="0"/>
        <v>0.11838353787033594</v>
      </c>
      <c r="I19" s="98" t="str">
        <f>VLOOKUP(J19,[1]counties!$B:$C,2,FALSE)</f>
        <v>E10000003</v>
      </c>
      <c r="J19" s="98" t="s">
        <v>70</v>
      </c>
      <c r="L19">
        <v>0</v>
      </c>
      <c r="N19" t="e">
        <f>VLOOKUP(D19,Redistribution!G:I,3,FALSE)</f>
        <v>#N/A</v>
      </c>
      <c r="P19" s="21"/>
      <c r="Q19">
        <f>VLOOKUP(D19,'[2]P1E form'!$A:$O,15,FALSE)</f>
        <v>45</v>
      </c>
      <c r="R19">
        <v>45</v>
      </c>
    </row>
    <row r="20" spans="1:18" customFormat="1">
      <c r="A20" t="str">
        <f>VLOOKUP(B20,[1]counties!$B:$C,2,FALSE)</f>
        <v>E10000003</v>
      </c>
      <c r="B20" s="18" t="s">
        <v>70</v>
      </c>
      <c r="C20" s="19">
        <v>806700</v>
      </c>
      <c r="D20" t="s">
        <v>77</v>
      </c>
      <c r="E20" s="22" t="s">
        <v>78</v>
      </c>
      <c r="F20" s="20">
        <f>VLOOKUP(D20,[3]Sheet1!$A:$D,4,FALSE)</f>
        <v>90618.31</v>
      </c>
      <c r="G20" s="19">
        <v>170000</v>
      </c>
      <c r="H20" s="5">
        <f t="shared" si="0"/>
        <v>0.21073509359117393</v>
      </c>
      <c r="I20" s="98" t="str">
        <f>VLOOKUP(J20,[1]counties!$B:$C,2,FALSE)</f>
        <v>E10000003</v>
      </c>
      <c r="J20" s="98" t="s">
        <v>70</v>
      </c>
      <c r="L20">
        <v>0</v>
      </c>
      <c r="N20" t="e">
        <f>VLOOKUP(D20,Redistribution!G:I,3,FALSE)</f>
        <v>#N/A</v>
      </c>
      <c r="P20" s="21"/>
      <c r="Q20">
        <f>VLOOKUP(D20,'[2]P1E form'!$A:$O,15,FALSE)</f>
        <v>81</v>
      </c>
      <c r="R20">
        <v>81</v>
      </c>
    </row>
    <row r="21" spans="1:18" customFormat="1">
      <c r="A21" t="str">
        <f>VLOOKUP(B21,[1]counties!$B:$C,2,FALSE)</f>
        <v>E10000003</v>
      </c>
      <c r="B21" s="18" t="s">
        <v>70</v>
      </c>
      <c r="C21" s="19">
        <v>806700</v>
      </c>
      <c r="D21" t="s">
        <v>79</v>
      </c>
      <c r="E21" t="s">
        <v>80</v>
      </c>
      <c r="F21" s="20">
        <f>VLOOKUP(D21,[3]Sheet1!$A:$D,4,FALSE)</f>
        <v>34337.82</v>
      </c>
      <c r="G21" s="19">
        <v>184500</v>
      </c>
      <c r="H21" s="5">
        <f t="shared" si="0"/>
        <v>0.22870955745630345</v>
      </c>
      <c r="I21" s="98" t="str">
        <f>VLOOKUP(J21,[1]counties!$B:$C,2,FALSE)</f>
        <v>E10000003</v>
      </c>
      <c r="J21" s="98" t="s">
        <v>70</v>
      </c>
      <c r="L21">
        <v>25</v>
      </c>
      <c r="N21" t="e">
        <f>VLOOKUP(D21,Redistribution!G:I,3,FALSE)</f>
        <v>#N/A</v>
      </c>
      <c r="P21" s="21"/>
      <c r="Q21">
        <f>VLOOKUP(D21,'[2]P1E form'!$A:$O,15,FALSE)</f>
        <v>136</v>
      </c>
      <c r="R21">
        <v>136</v>
      </c>
    </row>
    <row r="22" spans="1:18" customFormat="1">
      <c r="A22" t="str">
        <f>VLOOKUP(B22,[1]counties!$B:$C,2,FALSE)</f>
        <v>E10000003</v>
      </c>
      <c r="B22" s="18" t="s">
        <v>70</v>
      </c>
      <c r="C22" s="19">
        <v>806700</v>
      </c>
      <c r="D22" t="s">
        <v>81</v>
      </c>
      <c r="E22" s="22" t="s">
        <v>82</v>
      </c>
      <c r="F22" s="20">
        <f>VLOOKUP(D22,[3]Sheet1!$A:$D,4,FALSE)</f>
        <v>90162.77</v>
      </c>
      <c r="G22" s="19">
        <v>149800</v>
      </c>
      <c r="H22" s="5">
        <f t="shared" si="0"/>
        <v>0.18569480599975208</v>
      </c>
      <c r="I22" s="98" t="str">
        <f>VLOOKUP(J22,[1]counties!$B:$C,2,FALSE)</f>
        <v>E10000003</v>
      </c>
      <c r="J22" s="98" t="s">
        <v>70</v>
      </c>
      <c r="L22">
        <v>2</v>
      </c>
      <c r="N22" t="e">
        <f>VLOOKUP(D22,Redistribution!G:I,3,FALSE)</f>
        <v>#N/A</v>
      </c>
      <c r="P22" s="21"/>
      <c r="Q22">
        <f>VLOOKUP(D22,'[2]P1E form'!$A:$O,15,FALSE)</f>
        <v>58</v>
      </c>
      <c r="R22">
        <v>58</v>
      </c>
    </row>
    <row r="23" spans="1:18" customFormat="1">
      <c r="A23" t="e">
        <f>VLOOKUP(B23,[1]counties!$B:$C,2,FALSE)</f>
        <v>#N/A</v>
      </c>
      <c r="B23" s="18" t="s">
        <v>83</v>
      </c>
      <c r="C23" s="19">
        <v>1028600</v>
      </c>
      <c r="D23" t="s">
        <v>84</v>
      </c>
      <c r="E23" s="22" t="s">
        <v>85</v>
      </c>
      <c r="F23" s="20">
        <f>VLOOKUP(D23,[3]Sheet1!$A:$D,4,FALSE)</f>
        <v>116637.63</v>
      </c>
      <c r="G23" s="19">
        <v>370700</v>
      </c>
      <c r="H23" s="5">
        <f t="shared" si="0"/>
        <v>0.36039276686758703</v>
      </c>
      <c r="I23" s="98" t="e">
        <f>VLOOKUP(J23,[1]counties!$B:$C,2,FALSE)</f>
        <v>#N/A</v>
      </c>
      <c r="J23" s="98" t="s">
        <v>83</v>
      </c>
      <c r="M23" t="e">
        <v>#N/A</v>
      </c>
      <c r="N23" t="e">
        <f>VLOOKUP(D23,Redistribution!G:I,3,FALSE)</f>
        <v>#N/A</v>
      </c>
      <c r="P23" s="21"/>
      <c r="Q23">
        <f>VLOOKUP(D23,'[2]P1E form'!$A:$O,15,FALSE)</f>
        <v>33</v>
      </c>
      <c r="R23">
        <v>33</v>
      </c>
    </row>
    <row r="24" spans="1:18" customFormat="1">
      <c r="A24" t="e">
        <f>VLOOKUP(B24,[1]counties!$B:$C,2,FALSE)</f>
        <v>#N/A</v>
      </c>
      <c r="B24" s="18" t="s">
        <v>83</v>
      </c>
      <c r="C24" s="19">
        <v>1028600</v>
      </c>
      <c r="D24" t="s">
        <v>86</v>
      </c>
      <c r="E24" s="22" t="s">
        <v>87</v>
      </c>
      <c r="F24" s="20">
        <f>VLOOKUP(D24,[3]Sheet1!$A:$D,4,FALSE)</f>
        <v>91665.600000000006</v>
      </c>
      <c r="G24" s="19">
        <v>329500</v>
      </c>
      <c r="H24" s="5">
        <f t="shared" si="0"/>
        <v>0.32033832393544626</v>
      </c>
      <c r="I24" s="98" t="e">
        <f>VLOOKUP(J24,[1]counties!$B:$C,2,FALSE)</f>
        <v>#N/A</v>
      </c>
      <c r="J24" s="98" t="s">
        <v>83</v>
      </c>
      <c r="L24">
        <v>0</v>
      </c>
      <c r="M24" t="e">
        <v>#N/A</v>
      </c>
      <c r="N24" t="e">
        <f>VLOOKUP(D24,Redistribution!G:I,3,FALSE)</f>
        <v>#N/A</v>
      </c>
      <c r="P24" s="21"/>
      <c r="Q24">
        <f>VLOOKUP(D24,'[2]P1E form'!$A:$O,15,FALSE)</f>
        <v>25</v>
      </c>
      <c r="R24">
        <v>25</v>
      </c>
    </row>
    <row r="25" spans="1:18" customFormat="1">
      <c r="A25" t="e">
        <f>VLOOKUP(B25,[1]counties!$B:$C,2,FALSE)</f>
        <v>#N/A</v>
      </c>
      <c r="B25" s="18" t="s">
        <v>83</v>
      </c>
      <c r="C25" s="19">
        <v>1028600</v>
      </c>
      <c r="D25" t="s">
        <v>88</v>
      </c>
      <c r="E25" t="s">
        <v>89</v>
      </c>
      <c r="F25" s="20">
        <f>VLOOKUP(D25,[3]Sheet1!$A:$D,4,FALSE)</f>
        <v>7909.52</v>
      </c>
      <c r="G25" s="19">
        <v>125700</v>
      </c>
      <c r="H25" s="5">
        <f t="shared" si="0"/>
        <v>0.12220493875170134</v>
      </c>
      <c r="I25" s="98" t="e">
        <f>VLOOKUP(J25,[1]counties!$B:$C,2,FALSE)</f>
        <v>#N/A</v>
      </c>
      <c r="J25" s="98" t="s">
        <v>83</v>
      </c>
      <c r="L25">
        <v>2</v>
      </c>
      <c r="M25" t="e">
        <v>#N/A</v>
      </c>
      <c r="N25" t="e">
        <f>VLOOKUP(D25,Redistribution!G:I,3,FALSE)</f>
        <v>#N/A</v>
      </c>
      <c r="P25" s="21"/>
      <c r="Q25">
        <f>VLOOKUP(D25,'[2]P1E form'!$A:$O,15,FALSE)</f>
        <v>11</v>
      </c>
      <c r="R25">
        <v>11</v>
      </c>
    </row>
    <row r="26" spans="1:18" customFormat="1">
      <c r="A26" t="e">
        <f>VLOOKUP(B26,[1]counties!$B:$C,2,FALSE)</f>
        <v>#N/A</v>
      </c>
      <c r="B26" s="18" t="s">
        <v>83</v>
      </c>
      <c r="C26" s="19">
        <v>1028600</v>
      </c>
      <c r="D26" t="s">
        <v>90</v>
      </c>
      <c r="E26" t="s">
        <v>91</v>
      </c>
      <c r="F26" s="20">
        <f>VLOOKUP(D26,[3]Sheet1!$A:$D,4,FALSE)</f>
        <v>18065.39</v>
      </c>
      <c r="G26" s="19">
        <v>202700</v>
      </c>
      <c r="H26" s="5">
        <f t="shared" si="0"/>
        <v>0.19706397044526541</v>
      </c>
      <c r="I26" s="98" t="e">
        <f>VLOOKUP(J26,[1]counties!$B:$C,2,FALSE)</f>
        <v>#N/A</v>
      </c>
      <c r="J26" s="98" t="s">
        <v>83</v>
      </c>
      <c r="L26">
        <v>0</v>
      </c>
      <c r="M26" t="e">
        <v>#N/A</v>
      </c>
      <c r="N26" t="e">
        <f>VLOOKUP(D26,Redistribution!G:I,3,FALSE)</f>
        <v>#N/A</v>
      </c>
      <c r="P26" s="21"/>
      <c r="Q26">
        <f>VLOOKUP(D26,'[2]P1E form'!$A:$O,15,FALSE)</f>
        <v>56</v>
      </c>
      <c r="R26">
        <v>56</v>
      </c>
    </row>
    <row r="27" spans="1:18" customFormat="1">
      <c r="A27" t="s">
        <v>92</v>
      </c>
      <c r="B27" s="18" t="s">
        <v>93</v>
      </c>
      <c r="C27" s="19">
        <v>7400</v>
      </c>
      <c r="D27" t="s">
        <v>92</v>
      </c>
      <c r="E27" s="22" t="s">
        <v>93</v>
      </c>
      <c r="F27" s="20">
        <f>VLOOKUP(D27,[3]Sheet1!$A:$D,4,FALSE)</f>
        <v>289.77999999999997</v>
      </c>
      <c r="G27" s="19">
        <v>7400</v>
      </c>
      <c r="H27" s="5">
        <f t="shared" si="0"/>
        <v>1</v>
      </c>
      <c r="I27" s="98" t="s">
        <v>92</v>
      </c>
      <c r="J27" s="98" t="s">
        <v>93</v>
      </c>
      <c r="L27">
        <v>0</v>
      </c>
      <c r="M27">
        <v>0</v>
      </c>
      <c r="N27" t="e">
        <f>VLOOKUP(D27,Redistribution!G:I,3,FALSE)</f>
        <v>#N/A</v>
      </c>
      <c r="P27" s="21"/>
      <c r="Q27">
        <f>VLOOKUP(D27,'[2]P1E form'!$A:$O,15,FALSE)</f>
        <v>0</v>
      </c>
      <c r="R27">
        <v>0</v>
      </c>
    </row>
    <row r="28" spans="1:18" customFormat="1">
      <c r="A28" t="e">
        <f>VLOOKUP(B28,[1]counties!$B:$C,2,FALSE)</f>
        <v>#N/A</v>
      </c>
      <c r="B28" s="18" t="s">
        <v>94</v>
      </c>
      <c r="C28" s="19">
        <v>536000</v>
      </c>
      <c r="D28" t="s">
        <v>95</v>
      </c>
      <c r="E28" t="s">
        <v>94</v>
      </c>
      <c r="F28" s="20">
        <f>VLOOKUP(D28,[3]Sheet1!$A:$D,4,FALSE)</f>
        <v>354618.74</v>
      </c>
      <c r="G28" s="19">
        <v>533800</v>
      </c>
      <c r="H28" s="5">
        <f t="shared" si="0"/>
        <v>0.99589552238805967</v>
      </c>
      <c r="I28" s="98" t="e">
        <f>VLOOKUP(J28,[1]counties!$B:$C,2,FALSE)</f>
        <v>#N/A</v>
      </c>
      <c r="J28" s="98" t="s">
        <v>94</v>
      </c>
      <c r="L28">
        <v>144</v>
      </c>
      <c r="M28" t="e">
        <v>#N/A</v>
      </c>
      <c r="N28" t="e">
        <f>VLOOKUP(D28,Redistribution!G:I,3,FALSE)</f>
        <v>#N/A</v>
      </c>
      <c r="P28" s="21"/>
      <c r="Q28">
        <f>VLOOKUP(D28,'[2]P1E form'!$A:$O,15,FALSE)</f>
        <v>169</v>
      </c>
      <c r="R28">
        <v>169</v>
      </c>
    </row>
    <row r="29" spans="1:18" customFormat="1">
      <c r="A29" t="e">
        <f>VLOOKUP(B29,[1]counties!$B:$C,2,FALSE)</f>
        <v>#N/A</v>
      </c>
      <c r="B29" s="18" t="s">
        <v>94</v>
      </c>
      <c r="C29" s="19">
        <v>536000</v>
      </c>
      <c r="D29" s="23" t="s">
        <v>96</v>
      </c>
      <c r="E29" s="22" t="s">
        <v>97</v>
      </c>
      <c r="F29" s="20">
        <f>VLOOKUP(D29,[3]Sheet1!$A:$D,4,FALSE)</f>
        <v>1637.47</v>
      </c>
      <c r="G29" s="19">
        <v>2200</v>
      </c>
      <c r="H29" s="5">
        <f t="shared" si="0"/>
        <v>4.1044776119402984E-3</v>
      </c>
      <c r="I29" s="98" t="e">
        <f>VLOOKUP(J29,[1]counties!$B:$C,2,FALSE)</f>
        <v>#N/A</v>
      </c>
      <c r="J29" s="98" t="s">
        <v>94</v>
      </c>
      <c r="L29">
        <v>0</v>
      </c>
      <c r="M29" t="e">
        <v>#N/A</v>
      </c>
      <c r="N29" t="e">
        <f>VLOOKUP(D29,Redistribution!G:I,3,FALSE)</f>
        <v>#N/A</v>
      </c>
      <c r="P29" s="21"/>
      <c r="Q29" t="e">
        <f>VLOOKUP(D29,'[2]P1E form'!$A:$O,15,FALSE)</f>
        <v>#N/A</v>
      </c>
      <c r="R29">
        <v>0</v>
      </c>
    </row>
    <row r="30" spans="1:18" customFormat="1">
      <c r="A30" t="e">
        <f>VLOOKUP(B30,[1]counties!$B:$C,2,FALSE)</f>
        <v>#N/A</v>
      </c>
      <c r="B30" s="18" t="s">
        <v>98</v>
      </c>
      <c r="C30" s="19">
        <v>513000</v>
      </c>
      <c r="D30" t="s">
        <v>99</v>
      </c>
      <c r="E30" t="s">
        <v>98</v>
      </c>
      <c r="F30" s="20">
        <f>VLOOKUP(D30,[3]Sheet1!$A:$D,4,FALSE)</f>
        <v>222606.26</v>
      </c>
      <c r="G30" s="19">
        <v>513000</v>
      </c>
      <c r="H30" s="5">
        <f t="shared" si="0"/>
        <v>1</v>
      </c>
      <c r="I30" s="98" t="e">
        <f>VLOOKUP(J30,[1]counties!$B:$C,2,FALSE)</f>
        <v>#N/A</v>
      </c>
      <c r="J30" s="98" t="s">
        <v>98</v>
      </c>
      <c r="L30">
        <v>152</v>
      </c>
      <c r="M30" t="e">
        <v>#N/A</v>
      </c>
      <c r="N30" t="e">
        <f>VLOOKUP(D30,Redistribution!G:I,3,FALSE)</f>
        <v>#N/A</v>
      </c>
      <c r="P30" s="21"/>
      <c r="Q30">
        <f>VLOOKUP(D30,'[2]P1E form'!$A:$O,15,FALSE)</f>
        <v>57</v>
      </c>
      <c r="R30">
        <v>57</v>
      </c>
    </row>
    <row r="31" spans="1:18" customFormat="1">
      <c r="A31" t="str">
        <f>VLOOKUP(B31,[1]counties!$B:$C,2,FALSE)</f>
        <v>E10000006</v>
      </c>
      <c r="B31" s="22" t="s">
        <v>5</v>
      </c>
      <c r="C31" s="19">
        <v>499800</v>
      </c>
      <c r="D31" t="s">
        <v>7</v>
      </c>
      <c r="E31" s="22" t="s">
        <v>8</v>
      </c>
      <c r="F31" s="20">
        <f>VLOOKUP(D31,[3]Sheet1!$A:$D,4,FALSE)</f>
        <v>124158.29</v>
      </c>
      <c r="G31" s="19">
        <v>96400</v>
      </c>
      <c r="H31" s="5">
        <f t="shared" si="0"/>
        <v>0.19287715086034413</v>
      </c>
      <c r="I31" s="98" t="str">
        <f>VLOOKUP(J31,[1]counties!$B:$C,2,FALSE)</f>
        <v>E10000006</v>
      </c>
      <c r="J31" s="98" t="s">
        <v>5</v>
      </c>
      <c r="L31" s="33">
        <v>16</v>
      </c>
      <c r="M31" s="33">
        <v>7</v>
      </c>
      <c r="N31" s="5">
        <f>VLOOKUP(D31,Redistribution!G:I,3,FALSE)</f>
        <v>0.19287715086034413</v>
      </c>
      <c r="O31" s="33"/>
      <c r="P31" s="21"/>
      <c r="Q31">
        <f>VLOOKUP(D31,'[2]P1E form'!$A:$O,15,FALSE)</f>
        <v>5</v>
      </c>
      <c r="R31">
        <v>5</v>
      </c>
    </row>
    <row r="32" spans="1:18" customFormat="1">
      <c r="A32" t="str">
        <f>VLOOKUP(B32,[1]counties!$B:$C,2,FALSE)</f>
        <v>E10000006</v>
      </c>
      <c r="B32" s="22" t="s">
        <v>5</v>
      </c>
      <c r="C32" s="19">
        <v>499800</v>
      </c>
      <c r="D32" t="s">
        <v>9</v>
      </c>
      <c r="E32" s="25" t="s">
        <v>10</v>
      </c>
      <c r="F32" s="20">
        <f>VLOOKUP(D32,[3]Sheet1!$A:$D,4,FALSE)</f>
        <v>7796.05</v>
      </c>
      <c r="G32" s="19">
        <v>69100</v>
      </c>
      <c r="H32" s="5">
        <f t="shared" si="0"/>
        <v>0.13825530212084833</v>
      </c>
      <c r="I32" s="98" t="str">
        <f>VLOOKUP(J32,[1]counties!$B:$C,2,FALSE)</f>
        <v>E10000006</v>
      </c>
      <c r="J32" s="98" t="s">
        <v>5</v>
      </c>
      <c r="L32" s="33">
        <v>2</v>
      </c>
      <c r="M32" s="33">
        <v>7</v>
      </c>
      <c r="N32" s="5">
        <f>VLOOKUP(D32,Redistribution!G:I,3,FALSE)</f>
        <v>0.13825530212084833</v>
      </c>
      <c r="O32" s="33"/>
      <c r="P32" s="21"/>
      <c r="Q32">
        <f>VLOOKUP(D32,'[2]P1E form'!$A:$O,15,FALSE)</f>
        <v>0</v>
      </c>
      <c r="R32">
        <v>0</v>
      </c>
    </row>
    <row r="33" spans="1:18" customFormat="1">
      <c r="A33" t="str">
        <f>VLOOKUP(B33,[1]counties!$B:$C,2,FALSE)</f>
        <v>E10000006</v>
      </c>
      <c r="B33" s="22" t="s">
        <v>5</v>
      </c>
      <c r="C33" s="19">
        <v>499800</v>
      </c>
      <c r="D33" t="s">
        <v>11</v>
      </c>
      <c r="E33" s="22" t="s">
        <v>12</v>
      </c>
      <c r="F33" s="20">
        <f>VLOOKUP(D33,[3]Sheet1!$A:$D,4,FALSE)</f>
        <v>103929.92</v>
      </c>
      <c r="G33" s="19">
        <v>107500</v>
      </c>
      <c r="H33" s="5">
        <f t="shared" si="0"/>
        <v>0.2150860344137655</v>
      </c>
      <c r="I33" s="98" t="str">
        <f>VLOOKUP(J33,[1]counties!$B:$C,2,FALSE)</f>
        <v>E10000006</v>
      </c>
      <c r="J33" s="98" t="s">
        <v>5</v>
      </c>
      <c r="L33" s="33">
        <v>48</v>
      </c>
      <c r="M33" s="33">
        <v>7</v>
      </c>
      <c r="N33" s="5">
        <f>VLOOKUP(D33,Redistribution!G:I,3,FALSE)</f>
        <v>0.2150860344137655</v>
      </c>
      <c r="O33" s="33"/>
      <c r="P33" s="21"/>
      <c r="Q33">
        <f>VLOOKUP(D33,'[2]P1E form'!$A:$O,15,FALSE)</f>
        <v>7</v>
      </c>
      <c r="R33">
        <v>7</v>
      </c>
    </row>
    <row r="34" spans="1:18" customFormat="1">
      <c r="A34" t="str">
        <f>VLOOKUP(B34,[1]counties!$B:$C,2,FALSE)</f>
        <v>E10000006</v>
      </c>
      <c r="B34" s="22" t="s">
        <v>5</v>
      </c>
      <c r="C34" s="19">
        <v>499800</v>
      </c>
      <c r="D34" t="s">
        <v>13</v>
      </c>
      <c r="E34" t="s">
        <v>14</v>
      </c>
      <c r="F34" s="20">
        <f>VLOOKUP(D34,[3]Sheet1!$A:$D,4,FALSE)</f>
        <v>73173.94</v>
      </c>
      <c r="G34" s="19">
        <v>70600</v>
      </c>
      <c r="H34" s="5">
        <f t="shared" si="0"/>
        <v>0.14125650260104042</v>
      </c>
      <c r="I34" s="98" t="str">
        <f>VLOOKUP(J34,[1]counties!$B:$C,2,FALSE)</f>
        <v>E10000006</v>
      </c>
      <c r="J34" s="98" t="s">
        <v>5</v>
      </c>
      <c r="L34" s="33">
        <v>2</v>
      </c>
      <c r="M34" s="33">
        <v>7</v>
      </c>
      <c r="N34" s="5">
        <f>VLOOKUP(D34,Redistribution!G:I,3,FALSE)</f>
        <v>0.14125650260104042</v>
      </c>
      <c r="O34" s="33"/>
      <c r="P34" s="21"/>
      <c r="Q34">
        <f>VLOOKUP(D34,'[2]P1E form'!$A:$O,15,FALSE)</f>
        <v>11</v>
      </c>
      <c r="R34">
        <v>11</v>
      </c>
    </row>
    <row r="35" spans="1:18" customFormat="1">
      <c r="A35" t="str">
        <f>VLOOKUP(B35,[1]counties!$B:$C,2,FALSE)</f>
        <v>E10000006</v>
      </c>
      <c r="B35" s="22" t="s">
        <v>5</v>
      </c>
      <c r="C35" s="19">
        <v>499800</v>
      </c>
      <c r="D35" t="s">
        <v>15</v>
      </c>
      <c r="E35" s="22" t="s">
        <v>16</v>
      </c>
      <c r="F35" s="20">
        <f>VLOOKUP(D35,[3]Sheet1!$A:$D,4,FALSE)</f>
        <v>214235.65</v>
      </c>
      <c r="G35" s="19">
        <v>52500</v>
      </c>
      <c r="H35" s="5">
        <f t="shared" si="0"/>
        <v>0.10504201680672269</v>
      </c>
      <c r="I35" s="98" t="str">
        <f>VLOOKUP(J35,[1]counties!$B:$C,2,FALSE)</f>
        <v>E10000006</v>
      </c>
      <c r="J35" s="98" t="s">
        <v>5</v>
      </c>
      <c r="L35" s="33">
        <v>0</v>
      </c>
      <c r="M35" s="33">
        <v>7</v>
      </c>
      <c r="N35" s="5">
        <f>VLOOKUP(D35,Redistribution!G:I,3,FALSE)</f>
        <v>0.10504201680672269</v>
      </c>
      <c r="O35" s="33"/>
      <c r="P35" s="21"/>
      <c r="Q35">
        <f>VLOOKUP(D35,'[2]P1E form'!$A:$O,15,FALSE)</f>
        <v>0</v>
      </c>
      <c r="R35">
        <v>0</v>
      </c>
    </row>
    <row r="36" spans="1:18" customFormat="1">
      <c r="A36" t="str">
        <f>VLOOKUP(B36,[1]counties!$B:$C,2,FALSE)</f>
        <v>E10000006</v>
      </c>
      <c r="B36" s="22" t="s">
        <v>5</v>
      </c>
      <c r="C36" s="19">
        <v>499800</v>
      </c>
      <c r="D36" t="s">
        <v>17</v>
      </c>
      <c r="E36" s="22" t="s">
        <v>18</v>
      </c>
      <c r="F36" s="20">
        <f>VLOOKUP(D36,[3]Sheet1!$A:$D,4,FALSE)</f>
        <v>153362</v>
      </c>
      <c r="G36" s="19">
        <v>103700</v>
      </c>
      <c r="H36" s="5">
        <f t="shared" si="0"/>
        <v>0.20748299319727892</v>
      </c>
      <c r="I36" s="98" t="str">
        <f>VLOOKUP(J36,[1]counties!$B:$C,2,FALSE)</f>
        <v>E10000006</v>
      </c>
      <c r="J36" s="98" t="s">
        <v>5</v>
      </c>
      <c r="L36" s="33">
        <v>0</v>
      </c>
      <c r="M36" s="33">
        <v>7</v>
      </c>
      <c r="N36" s="5">
        <f>VLOOKUP(D36,Redistribution!G:I,3,FALSE)</f>
        <v>0.20748299319727892</v>
      </c>
      <c r="O36" s="33"/>
      <c r="P36" s="21"/>
      <c r="Q36">
        <f>VLOOKUP(D36,'[2]P1E form'!$A:$O,15,FALSE)</f>
        <v>0</v>
      </c>
      <c r="R36">
        <v>0</v>
      </c>
    </row>
    <row r="37" spans="1:18" customFormat="1">
      <c r="A37" t="str">
        <f>VLOOKUP(B37,[1]counties!$B:$C,2,FALSE)</f>
        <v>E10000007</v>
      </c>
      <c r="B37" s="18" t="s">
        <v>100</v>
      </c>
      <c r="C37" s="19">
        <v>1019500</v>
      </c>
      <c r="D37" t="s">
        <v>101</v>
      </c>
      <c r="E37" s="22" t="s">
        <v>102</v>
      </c>
      <c r="F37" s="20">
        <f>VLOOKUP(D37,[3]Sheet1!$A:$D,4,FALSE)</f>
        <v>26538.48</v>
      </c>
      <c r="G37" s="19">
        <v>122500</v>
      </c>
      <c r="H37" s="5">
        <f t="shared" si="0"/>
        <v>0.12015693967631191</v>
      </c>
      <c r="I37" s="98" t="str">
        <f>VLOOKUP(J37,[1]counties!$B:$C,2,FALSE)</f>
        <v>E10000007</v>
      </c>
      <c r="J37" s="98" t="s">
        <v>100</v>
      </c>
      <c r="L37" s="34">
        <v>1</v>
      </c>
      <c r="M37" s="34">
        <v>13</v>
      </c>
      <c r="N37" s="5">
        <f>VLOOKUP(D37,Redistribution!G:I,3,FALSE)</f>
        <v>0.11996959293771457</v>
      </c>
      <c r="O37" s="34"/>
      <c r="P37" s="21"/>
      <c r="Q37">
        <f>VLOOKUP(D37,'[2]P1E form'!$A:$O,15,FALSE)</f>
        <v>38</v>
      </c>
      <c r="R37">
        <v>38</v>
      </c>
    </row>
    <row r="38" spans="1:18" customFormat="1">
      <c r="A38" t="str">
        <f>VLOOKUP(B38,[1]counties!$B:$C,2,FALSE)</f>
        <v>E10000007</v>
      </c>
      <c r="B38" s="18" t="s">
        <v>100</v>
      </c>
      <c r="C38" s="19">
        <v>1019500</v>
      </c>
      <c r="D38" t="s">
        <v>103</v>
      </c>
      <c r="E38" t="s">
        <v>104</v>
      </c>
      <c r="F38" s="20">
        <f>VLOOKUP(D38,[3]Sheet1!$A:$D,4,FALSE)</f>
        <v>16033.04</v>
      </c>
      <c r="G38" s="19">
        <v>76000</v>
      </c>
      <c r="H38" s="5">
        <f t="shared" si="0"/>
        <v>7.4546346248160866E-2</v>
      </c>
      <c r="I38" s="98" t="str">
        <f>VLOOKUP(J38,[1]counties!$B:$C,2,FALSE)</f>
        <v>E10000007</v>
      </c>
      <c r="J38" s="98" t="s">
        <v>100</v>
      </c>
      <c r="L38" s="34">
        <v>0</v>
      </c>
      <c r="M38" s="34">
        <v>13</v>
      </c>
      <c r="N38" s="5">
        <f>VLOOKUP(D38,Redistribution!G:I,3,FALSE)</f>
        <v>7.4414909269249638E-2</v>
      </c>
      <c r="O38" s="34"/>
      <c r="P38" s="21"/>
      <c r="Q38">
        <f>VLOOKUP(D38,'[2]P1E form'!$A:$O,15,FALSE)</f>
        <v>5</v>
      </c>
      <c r="R38">
        <v>5</v>
      </c>
    </row>
    <row r="39" spans="1:18" customFormat="1">
      <c r="A39" t="str">
        <f>VLOOKUP(B39,[1]counties!$B:$C,2,FALSE)</f>
        <v>E10000007</v>
      </c>
      <c r="B39" s="18" t="s">
        <v>100</v>
      </c>
      <c r="C39" s="19">
        <v>1019500</v>
      </c>
      <c r="D39" t="s">
        <v>105</v>
      </c>
      <c r="E39" t="s">
        <v>106</v>
      </c>
      <c r="F39" s="20">
        <f>VLOOKUP(D39,[3]Sheet1!$A:$D,4,FALSE)</f>
        <v>6603.52</v>
      </c>
      <c r="G39" s="19">
        <v>103800</v>
      </c>
      <c r="H39" s="5">
        <f t="shared" si="0"/>
        <v>0.10181461500735654</v>
      </c>
      <c r="I39" s="98" t="str">
        <f>VLOOKUP(J39,[1]counties!$B:$C,2,FALSE)</f>
        <v>E10000007</v>
      </c>
      <c r="J39" s="98" t="s">
        <v>100</v>
      </c>
      <c r="L39" s="34">
        <v>0</v>
      </c>
      <c r="M39" s="34">
        <v>13</v>
      </c>
      <c r="N39" s="5">
        <f>VLOOKUP(D39,Redistribution!G:I,3,FALSE)</f>
        <v>0.10180284453163316</v>
      </c>
      <c r="O39" s="34"/>
      <c r="P39" s="21"/>
      <c r="Q39">
        <f>VLOOKUP(D39,'[2]P1E form'!$A:$O,15,FALSE)</f>
        <v>59</v>
      </c>
      <c r="R39">
        <v>59</v>
      </c>
    </row>
    <row r="40" spans="1:18" customFormat="1">
      <c r="A40" t="str">
        <f>VLOOKUP(B40,[1]counties!$B:$C,2,FALSE)</f>
        <v>E10000007</v>
      </c>
      <c r="B40" s="18" t="s">
        <v>100</v>
      </c>
      <c r="C40" s="19">
        <v>1019500</v>
      </c>
      <c r="D40" t="s">
        <v>107</v>
      </c>
      <c r="E40" t="s">
        <v>108</v>
      </c>
      <c r="F40" s="20">
        <f>VLOOKUP(D40,[3]Sheet1!$A:$D,4,FALSE)</f>
        <v>7803.11</v>
      </c>
      <c r="G40" s="19">
        <v>248900</v>
      </c>
      <c r="H40" s="5">
        <f t="shared" si="0"/>
        <v>0.24413928396272683</v>
      </c>
      <c r="I40" s="98" t="str">
        <f>VLOOKUP(J40,[1]counties!$B:$C,2,FALSE)</f>
        <v>E10000007</v>
      </c>
      <c r="J40" s="98" t="s">
        <v>100</v>
      </c>
      <c r="L40" s="34">
        <v>0</v>
      </c>
      <c r="M40" s="34">
        <v>13</v>
      </c>
      <c r="N40" s="5">
        <f>VLOOKUP(D40,Redistribution!G:I,3,FALSE)</f>
        <v>0.24399411476213831</v>
      </c>
      <c r="O40" s="34"/>
      <c r="P40" s="21"/>
      <c r="Q40">
        <f>VLOOKUP(D40,'[2]P1E form'!$A:$O,15,FALSE)</f>
        <v>150</v>
      </c>
      <c r="R40">
        <v>150</v>
      </c>
    </row>
    <row r="41" spans="1:18" customFormat="1">
      <c r="A41" t="str">
        <f>VLOOKUP(B41,[1]counties!$B:$C,2,FALSE)</f>
        <v>E10000007</v>
      </c>
      <c r="B41" s="18" t="s">
        <v>100</v>
      </c>
      <c r="C41" s="19">
        <v>1019500</v>
      </c>
      <c r="D41" t="s">
        <v>109</v>
      </c>
      <c r="E41" s="22" t="s">
        <v>110</v>
      </c>
      <c r="F41" s="20">
        <f>VLOOKUP(D41,[3]Sheet1!$A:$D,4,FALSE)</f>
        <v>79245.210000000006</v>
      </c>
      <c r="G41" s="19">
        <v>71100</v>
      </c>
      <c r="H41" s="5">
        <f t="shared" si="0"/>
        <v>6.9740068661108393E-2</v>
      </c>
      <c r="I41" s="98" t="str">
        <f>VLOOKUP(J41,[1]counties!$B:$C,2,FALSE)</f>
        <v>E10000007</v>
      </c>
      <c r="J41" s="98" t="s">
        <v>100</v>
      </c>
      <c r="L41" s="34">
        <v>0</v>
      </c>
      <c r="M41" s="34">
        <v>13</v>
      </c>
      <c r="N41" s="5">
        <f>VLOOKUP(D41,Redistribution!G:I,3,FALSE)</f>
        <v>6.9755762628739573E-2</v>
      </c>
      <c r="O41" s="34"/>
      <c r="P41" s="21"/>
      <c r="Q41">
        <f>VLOOKUP(D41,'[2]P1E form'!$A:$O,15,FALSE)</f>
        <v>36</v>
      </c>
      <c r="R41">
        <v>36</v>
      </c>
    </row>
    <row r="42" spans="1:18" customFormat="1">
      <c r="A42" t="str">
        <f>VLOOKUP(B42,[1]counties!$B:$C,2,FALSE)</f>
        <v>E10000007</v>
      </c>
      <c r="B42" s="18" t="s">
        <v>100</v>
      </c>
      <c r="C42" s="19">
        <v>1019500</v>
      </c>
      <c r="D42" t="s">
        <v>111</v>
      </c>
      <c r="E42" s="22" t="s">
        <v>112</v>
      </c>
      <c r="F42" s="20">
        <f>VLOOKUP(D42,[3]Sheet1!$A:$D,4,FALSE)</f>
        <v>10962.93</v>
      </c>
      <c r="G42" s="19">
        <v>112200</v>
      </c>
      <c r="H42" s="5">
        <f t="shared" si="0"/>
        <v>0.11005394801373222</v>
      </c>
      <c r="I42" s="98" t="str">
        <f>VLOOKUP(J42,[1]counties!$B:$C,2,FALSE)</f>
        <v>E10000007</v>
      </c>
      <c r="J42" s="98" t="s">
        <v>100</v>
      </c>
      <c r="L42" s="34">
        <v>56</v>
      </c>
      <c r="M42" s="34">
        <v>13</v>
      </c>
      <c r="N42" s="5">
        <f>VLOOKUP(D42,Redistribution!G:I,3,FALSE)</f>
        <v>0.10993722412947524</v>
      </c>
      <c r="O42" s="34"/>
      <c r="P42" s="21"/>
      <c r="Q42">
        <f>VLOOKUP(D42,'[2]P1E form'!$A:$O,15,FALSE)</f>
        <v>8</v>
      </c>
      <c r="R42">
        <v>8</v>
      </c>
    </row>
    <row r="43" spans="1:18" customFormat="1">
      <c r="A43" t="str">
        <f>VLOOKUP(B43,[1]counties!$B:$C,2,FALSE)</f>
        <v>E10000007</v>
      </c>
      <c r="B43" s="18" t="s">
        <v>100</v>
      </c>
      <c r="C43" s="19">
        <v>1019500</v>
      </c>
      <c r="D43" t="s">
        <v>113</v>
      </c>
      <c r="E43" s="22" t="s">
        <v>114</v>
      </c>
      <c r="F43" s="20">
        <f>VLOOKUP(D43,[3]Sheet1!$A:$D,4,FALSE)</f>
        <v>53914.69</v>
      </c>
      <c r="G43" s="19">
        <v>91000</v>
      </c>
      <c r="H43" s="5">
        <f t="shared" si="0"/>
        <v>8.9259440902403134E-2</v>
      </c>
      <c r="I43" s="98" t="str">
        <f>VLOOKUP(J43,[1]counties!$B:$C,2,FALSE)</f>
        <v>E10000007</v>
      </c>
      <c r="J43" s="98" t="s">
        <v>100</v>
      </c>
      <c r="L43" s="34">
        <v>0</v>
      </c>
      <c r="M43" s="34">
        <v>13</v>
      </c>
      <c r="N43" s="5">
        <f>VLOOKUP(D43,Redistribution!G:I,3,FALSE)</f>
        <v>8.9153506620892595E-2</v>
      </c>
      <c r="O43" s="34"/>
      <c r="P43" s="21"/>
      <c r="Q43">
        <f>VLOOKUP(D43,'[2]P1E form'!$A:$O,15,FALSE)</f>
        <v>14</v>
      </c>
      <c r="R43">
        <v>14</v>
      </c>
    </row>
    <row r="44" spans="1:18" customFormat="1">
      <c r="A44" t="str">
        <f>VLOOKUP(B44,[1]counties!$B:$C,2,FALSE)</f>
        <v>E10000007</v>
      </c>
      <c r="B44" s="18" t="s">
        <v>100</v>
      </c>
      <c r="C44" s="19">
        <v>1019500</v>
      </c>
      <c r="D44" t="s">
        <v>115</v>
      </c>
      <c r="E44" t="s">
        <v>116</v>
      </c>
      <c r="F44" s="20">
        <f>VLOOKUP(D44,[3]Sheet1!$A:$D,4,FALSE)</f>
        <v>27560.03</v>
      </c>
      <c r="G44" s="19">
        <v>99100</v>
      </c>
      <c r="H44" s="5">
        <f t="shared" si="0"/>
        <v>9.7204512015693967E-2</v>
      </c>
      <c r="I44" s="98" t="str">
        <f>VLOOKUP(J44,[1]counties!$B:$C,2,FALSE)</f>
        <v>E10000007</v>
      </c>
      <c r="J44" s="98" t="s">
        <v>100</v>
      </c>
      <c r="L44" s="34">
        <v>0</v>
      </c>
      <c r="M44" s="34">
        <v>13</v>
      </c>
      <c r="N44" s="5">
        <f>VLOOKUP(D44,Redistribution!G:I,3,FALSE)</f>
        <v>9.7128984796468851E-2</v>
      </c>
      <c r="O44" s="34"/>
      <c r="P44" s="21"/>
      <c r="Q44">
        <f>VLOOKUP(D44,'[2]P1E form'!$A:$O,15,FALSE)</f>
        <v>0</v>
      </c>
      <c r="R44">
        <v>0</v>
      </c>
    </row>
    <row r="45" spans="1:18" customFormat="1">
      <c r="A45" t="str">
        <f>VLOOKUP(B45,[1]counties!$B:$C,2,FALSE)</f>
        <v>E10000007</v>
      </c>
      <c r="B45" s="18" t="s">
        <v>100</v>
      </c>
      <c r="C45" s="19">
        <v>1019500</v>
      </c>
      <c r="D45" t="s">
        <v>117</v>
      </c>
      <c r="E45" t="s">
        <v>118</v>
      </c>
      <c r="F45" s="20">
        <f>VLOOKUP(D45,[3]Sheet1!$A:$D,4,FALSE)</f>
        <v>33812.06</v>
      </c>
      <c r="G45" s="19">
        <v>94900</v>
      </c>
      <c r="H45" s="5">
        <f t="shared" si="0"/>
        <v>9.3084845512506134E-2</v>
      </c>
      <c r="I45" s="98" t="str">
        <f>VLOOKUP(J45,[1]counties!$B:$C,2,FALSE)</f>
        <v>E10000007</v>
      </c>
      <c r="J45" s="98" t="s">
        <v>100</v>
      </c>
      <c r="L45" s="34"/>
      <c r="M45" s="34">
        <v>13</v>
      </c>
      <c r="N45" s="5">
        <f>VLOOKUP(D45,Redistribution!G:I,3,FALSE)</f>
        <v>9.2801373222167735E-2</v>
      </c>
      <c r="O45" s="34"/>
      <c r="P45" s="21"/>
      <c r="Q45">
        <f>VLOOKUP(D45,'[2]P1E form'!$A:$O,15,FALSE)</f>
        <v>20</v>
      </c>
      <c r="R45">
        <v>20</v>
      </c>
    </row>
    <row r="46" spans="1:18" customFormat="1">
      <c r="A46" t="str">
        <f>VLOOKUP(B46,[1]counties!$B:$C,2,FALSE)</f>
        <v>E10000008</v>
      </c>
      <c r="B46" s="18" t="s">
        <v>119</v>
      </c>
      <c r="C46" s="19">
        <v>1135700</v>
      </c>
      <c r="D46" t="s">
        <v>120</v>
      </c>
      <c r="E46" t="s">
        <v>121</v>
      </c>
      <c r="F46" s="20">
        <f>VLOOKUP(D46,[3]Sheet1!$A:$D,4,FALSE)</f>
        <v>81434.66</v>
      </c>
      <c r="G46" s="19">
        <v>133300</v>
      </c>
      <c r="H46" s="5">
        <f t="shared" si="0"/>
        <v>0.11737254556661091</v>
      </c>
      <c r="I46" s="98" t="str">
        <f>VLOOKUP(J46,[1]counties!$B:$C,2,FALSE)</f>
        <v>E10000008</v>
      </c>
      <c r="J46" s="98" t="s">
        <v>119</v>
      </c>
      <c r="L46">
        <v>0</v>
      </c>
      <c r="M46">
        <v>0</v>
      </c>
      <c r="N46" t="e">
        <f>VLOOKUP(D46,Redistribution!G:I,3,FALSE)</f>
        <v>#N/A</v>
      </c>
      <c r="P46" s="21"/>
      <c r="Q46">
        <f>VLOOKUP(D46,'[2]P1E form'!$A:$O,15,FALSE)</f>
        <v>0</v>
      </c>
      <c r="R46">
        <v>0</v>
      </c>
    </row>
    <row r="47" spans="1:18" customFormat="1">
      <c r="A47" t="str">
        <f>VLOOKUP(B47,[1]counties!$B:$C,2,FALSE)</f>
        <v>E10000008</v>
      </c>
      <c r="B47" s="18" t="s">
        <v>119</v>
      </c>
      <c r="C47" s="19">
        <v>1135700</v>
      </c>
      <c r="D47" t="s">
        <v>122</v>
      </c>
      <c r="E47" s="22" t="s">
        <v>123</v>
      </c>
      <c r="F47" s="20">
        <f>VLOOKUP(D47,[3]Sheet1!$A:$D,4,FALSE)</f>
        <v>4702.7700000000004</v>
      </c>
      <c r="G47" s="19">
        <v>117100</v>
      </c>
      <c r="H47" s="5">
        <f t="shared" si="0"/>
        <v>0.10310821519767545</v>
      </c>
      <c r="I47" s="98" t="str">
        <f>VLOOKUP(J47,[1]counties!$B:$C,2,FALSE)</f>
        <v>E10000008</v>
      </c>
      <c r="J47" s="98" t="s">
        <v>119</v>
      </c>
      <c r="L47">
        <v>31</v>
      </c>
      <c r="M47">
        <v>0</v>
      </c>
      <c r="N47" t="e">
        <f>VLOOKUP(D47,Redistribution!G:I,3,FALSE)</f>
        <v>#N/A</v>
      </c>
      <c r="P47" s="21"/>
      <c r="Q47">
        <f>VLOOKUP(D47,'[2]P1E form'!$A:$O,15,FALSE)</f>
        <v>34</v>
      </c>
      <c r="R47">
        <v>34</v>
      </c>
    </row>
    <row r="48" spans="1:18" customFormat="1">
      <c r="A48" t="str">
        <f>VLOOKUP(B48,[1]counties!$B:$C,2,FALSE)</f>
        <v>E10000008</v>
      </c>
      <c r="B48" s="18" t="s">
        <v>119</v>
      </c>
      <c r="C48" s="19">
        <v>1135700</v>
      </c>
      <c r="D48" t="s">
        <v>124</v>
      </c>
      <c r="E48" t="s">
        <v>125</v>
      </c>
      <c r="F48" s="20">
        <f>VLOOKUP(D48,[3]Sheet1!$A:$D,4,FALSE)</f>
        <v>91293.48</v>
      </c>
      <c r="G48" s="19">
        <v>77900</v>
      </c>
      <c r="H48" s="5">
        <f t="shared" si="0"/>
        <v>6.8592057761732855E-2</v>
      </c>
      <c r="I48" s="98" t="str">
        <f>VLOOKUP(J48,[1]counties!$B:$C,2,FALSE)</f>
        <v>E10000008</v>
      </c>
      <c r="J48" s="98" t="s">
        <v>119</v>
      </c>
      <c r="L48">
        <v>0</v>
      </c>
      <c r="M48">
        <v>0</v>
      </c>
      <c r="N48" t="e">
        <f>VLOOKUP(D48,Redistribution!G:I,3,FALSE)</f>
        <v>#N/A</v>
      </c>
      <c r="P48" s="21"/>
      <c r="Q48">
        <f>VLOOKUP(D48,'[2]P1E form'!$A:$O,15,FALSE)</f>
        <v>7</v>
      </c>
      <c r="R48">
        <v>7</v>
      </c>
    </row>
    <row r="49" spans="1:18" customFormat="1">
      <c r="A49" t="str">
        <f>VLOOKUP(B49,[1]counties!$B:$C,2,FALSE)</f>
        <v>E10000008</v>
      </c>
      <c r="B49" s="18" t="s">
        <v>119</v>
      </c>
      <c r="C49" s="19">
        <v>1135700</v>
      </c>
      <c r="D49" t="s">
        <v>126</v>
      </c>
      <c r="E49" s="22" t="s">
        <v>127</v>
      </c>
      <c r="F49" s="20">
        <f>VLOOKUP(D49,[3]Sheet1!$A:$D,4,FALSE)</f>
        <v>108605.1</v>
      </c>
      <c r="G49" s="19">
        <v>94000</v>
      </c>
      <c r="H49" s="5">
        <f t="shared" si="0"/>
        <v>8.2768336708637841E-2</v>
      </c>
      <c r="I49" s="98" t="str">
        <f>VLOOKUP(J49,[1]counties!$B:$C,2,FALSE)</f>
        <v>E10000008</v>
      </c>
      <c r="J49" s="98" t="s">
        <v>119</v>
      </c>
      <c r="L49">
        <v>2</v>
      </c>
      <c r="M49">
        <v>0</v>
      </c>
      <c r="N49" t="e">
        <f>VLOOKUP(D49,Redistribution!G:I,3,FALSE)</f>
        <v>#N/A</v>
      </c>
      <c r="P49" s="21"/>
      <c r="Q49">
        <f>VLOOKUP(D49,'[2]P1E form'!$A:$O,15,FALSE)</f>
        <v>25</v>
      </c>
      <c r="R49">
        <v>25</v>
      </c>
    </row>
    <row r="50" spans="1:18" customFormat="1">
      <c r="A50" t="str">
        <f>VLOOKUP(B50,[1]counties!$B:$C,2,FALSE)</f>
        <v>E10000008</v>
      </c>
      <c r="B50" s="18" t="s">
        <v>119</v>
      </c>
      <c r="C50" s="19">
        <v>1135700</v>
      </c>
      <c r="D50" t="s">
        <v>128</v>
      </c>
      <c r="E50" t="s">
        <v>129</v>
      </c>
      <c r="F50" s="20">
        <f>VLOOKUP(D50,[3]Sheet1!$A:$D,4,FALSE)</f>
        <v>7983.36</v>
      </c>
      <c r="G50" s="19">
        <v>256600</v>
      </c>
      <c r="H50" s="5">
        <f t="shared" si="0"/>
        <v>0.22593994893017522</v>
      </c>
      <c r="I50" s="98" t="str">
        <f>VLOOKUP(J50,[1]counties!$B:$C,2,FALSE)</f>
        <v>E10000008</v>
      </c>
      <c r="J50" s="98" t="s">
        <v>119</v>
      </c>
      <c r="L50">
        <v>190</v>
      </c>
      <c r="M50">
        <v>0</v>
      </c>
      <c r="N50" t="e">
        <f>VLOOKUP(D50,Redistribution!G:I,3,FALSE)</f>
        <v>#N/A</v>
      </c>
      <c r="P50" s="21"/>
      <c r="Q50">
        <f>VLOOKUP(D50,'[2]P1E form'!$A:$O,15,FALSE)</f>
        <v>136</v>
      </c>
      <c r="R50">
        <v>136</v>
      </c>
    </row>
    <row r="51" spans="1:18" customFormat="1">
      <c r="A51" t="str">
        <f>VLOOKUP(B51,[1]counties!$B:$C,2,FALSE)</f>
        <v>E10000008</v>
      </c>
      <c r="B51" s="18" t="s">
        <v>119</v>
      </c>
      <c r="C51" s="19">
        <v>1135700</v>
      </c>
      <c r="D51" t="s">
        <v>130</v>
      </c>
      <c r="E51" s="18" t="s">
        <v>131</v>
      </c>
      <c r="F51" s="20">
        <f>VLOOKUP(D51,[3]Sheet1!$A:$D,4,FALSE)</f>
        <v>88649.78</v>
      </c>
      <c r="G51" s="19">
        <v>83600</v>
      </c>
      <c r="H51" s="5">
        <f t="shared" si="0"/>
        <v>7.36109888174694E-2</v>
      </c>
      <c r="I51" s="98" t="str">
        <f>VLOOKUP(J51,[1]counties!$B:$C,2,FALSE)</f>
        <v>E10000008</v>
      </c>
      <c r="J51" s="98" t="s">
        <v>119</v>
      </c>
      <c r="L51">
        <v>7</v>
      </c>
      <c r="M51">
        <v>0</v>
      </c>
      <c r="N51" t="e">
        <f>VLOOKUP(D51,Redistribution!G:I,3,FALSE)</f>
        <v>#N/A</v>
      </c>
      <c r="P51" s="21"/>
      <c r="Q51">
        <f>VLOOKUP(D51,'[2]P1E form'!$A:$O,15,FALSE)</f>
        <v>0</v>
      </c>
      <c r="R51">
        <v>0</v>
      </c>
    </row>
    <row r="52" spans="1:18" customFormat="1">
      <c r="A52" t="str">
        <f>VLOOKUP(B52,[1]counties!$B:$C,2,FALSE)</f>
        <v>E10000008</v>
      </c>
      <c r="B52" s="18" t="s">
        <v>119</v>
      </c>
      <c r="C52" s="19">
        <v>1135700</v>
      </c>
      <c r="D52" t="s">
        <v>132</v>
      </c>
      <c r="E52" t="s">
        <v>133</v>
      </c>
      <c r="F52" s="20">
        <f>VLOOKUP(D52,[3]Sheet1!$A:$D,4,FALSE)</f>
        <v>67387</v>
      </c>
      <c r="G52" s="19">
        <v>124300</v>
      </c>
      <c r="H52" s="5">
        <f t="shared" si="0"/>
        <v>0.10944791758386897</v>
      </c>
      <c r="I52" s="98" t="str">
        <f>VLOOKUP(J52,[1]counties!$B:$C,2,FALSE)</f>
        <v>E10000008</v>
      </c>
      <c r="J52" s="98" t="s">
        <v>119</v>
      </c>
      <c r="L52">
        <v>0</v>
      </c>
      <c r="M52">
        <v>0</v>
      </c>
      <c r="N52" t="e">
        <f>VLOOKUP(D52,Redistribution!G:I,3,FALSE)</f>
        <v>#N/A</v>
      </c>
      <c r="P52" s="21"/>
      <c r="Q52">
        <f>VLOOKUP(D52,'[2]P1E form'!$A:$O,15,FALSE)</f>
        <v>39</v>
      </c>
      <c r="R52">
        <v>39</v>
      </c>
    </row>
    <row r="53" spans="1:18" customFormat="1">
      <c r="A53" t="str">
        <f>VLOOKUP(B53,[1]counties!$B:$C,2,FALSE)</f>
        <v>E10000008</v>
      </c>
      <c r="B53" s="18" t="s">
        <v>119</v>
      </c>
      <c r="C53" s="19">
        <v>1135700</v>
      </c>
      <c r="D53" t="s">
        <v>134</v>
      </c>
      <c r="E53" t="s">
        <v>135</v>
      </c>
      <c r="F53" s="20">
        <f>VLOOKUP(D53,[3]Sheet1!$A:$D,4,FALSE)</f>
        <v>6287.4</v>
      </c>
      <c r="G53" s="19">
        <v>131200</v>
      </c>
      <c r="H53" s="5">
        <f t="shared" si="0"/>
        <v>0.11552346570397112</v>
      </c>
      <c r="I53" s="98" t="str">
        <f>VLOOKUP(J53,[1]counties!$B:$C,2,FALSE)</f>
        <v>E10000008</v>
      </c>
      <c r="J53" s="98" t="s">
        <v>119</v>
      </c>
      <c r="M53">
        <v>0</v>
      </c>
      <c r="N53" t="e">
        <f>VLOOKUP(D53,Redistribution!G:I,3,FALSE)</f>
        <v>#N/A</v>
      </c>
      <c r="P53" s="21"/>
      <c r="Q53">
        <f>VLOOKUP(D53,'[2]P1E form'!$A:$O,15,FALSE)</f>
        <v>14</v>
      </c>
      <c r="R53">
        <v>14</v>
      </c>
    </row>
    <row r="54" spans="1:18" customFormat="1">
      <c r="A54" t="str">
        <f>VLOOKUP(B54,[1]counties!$B:$C,2,FALSE)</f>
        <v>E10000008</v>
      </c>
      <c r="B54" s="18" t="s">
        <v>119</v>
      </c>
      <c r="C54" s="19">
        <v>1135700</v>
      </c>
      <c r="D54" t="s">
        <v>136</v>
      </c>
      <c r="E54" s="22" t="s">
        <v>137</v>
      </c>
      <c r="F54" s="20">
        <f>VLOOKUP(D54,[3]Sheet1!$A:$D,4,FALSE)</f>
        <v>98385.32</v>
      </c>
      <c r="G54" s="19">
        <v>64000</v>
      </c>
      <c r="H54" s="5">
        <f t="shared" si="0"/>
        <v>5.635291009949811E-2</v>
      </c>
      <c r="I54" s="98" t="str">
        <f>VLOOKUP(J54,[1]counties!$B:$C,2,FALSE)</f>
        <v>E10000008</v>
      </c>
      <c r="J54" s="98" t="s">
        <v>119</v>
      </c>
      <c r="L54">
        <v>10</v>
      </c>
      <c r="M54">
        <v>0</v>
      </c>
      <c r="N54" t="e">
        <f>VLOOKUP(D54,Redistribution!G:I,3,FALSE)</f>
        <v>#N/A</v>
      </c>
      <c r="P54" s="21"/>
      <c r="Q54">
        <f>VLOOKUP(D54,'[2]P1E form'!$A:$O,15,FALSE)</f>
        <v>6</v>
      </c>
      <c r="R54">
        <v>6</v>
      </c>
    </row>
    <row r="55" spans="1:18" customFormat="1">
      <c r="A55" t="str">
        <f>VLOOKUP(B55,[1]counties!$B:$C,2,FALSE)</f>
        <v>E10000008</v>
      </c>
      <c r="B55" s="18" t="s">
        <v>119</v>
      </c>
      <c r="C55" s="19">
        <v>1135700</v>
      </c>
      <c r="D55" t="s">
        <v>138</v>
      </c>
      <c r="E55" s="22" t="s">
        <v>139</v>
      </c>
      <c r="F55" s="20">
        <f>VLOOKUP(D55,[3]Sheet1!$A:$D,4,FALSE)</f>
        <v>115963.56</v>
      </c>
      <c r="G55" s="19">
        <v>53700</v>
      </c>
      <c r="H55" s="5">
        <f t="shared" si="0"/>
        <v>4.7283613630360127E-2</v>
      </c>
      <c r="I55" s="98" t="str">
        <f>VLOOKUP(J55,[1]counties!$B:$C,2,FALSE)</f>
        <v>E10000008</v>
      </c>
      <c r="J55" s="98" t="s">
        <v>119</v>
      </c>
      <c r="L55">
        <v>17</v>
      </c>
      <c r="M55">
        <v>0</v>
      </c>
      <c r="N55" t="e">
        <f>VLOOKUP(D55,Redistribution!G:I,3,FALSE)</f>
        <v>#N/A</v>
      </c>
      <c r="P55" s="21"/>
      <c r="Q55">
        <f>VLOOKUP(D55,'[2]P1E form'!$A:$O,15,FALSE)</f>
        <v>7</v>
      </c>
      <c r="R55">
        <v>7</v>
      </c>
    </row>
    <row r="56" spans="1:18" customFormat="1">
      <c r="A56" t="str">
        <f>VLOOKUP(B56,[1]counties!$B:$C,2,FALSE)</f>
        <v>E10000009</v>
      </c>
      <c r="B56" s="18" t="s">
        <v>140</v>
      </c>
      <c r="C56" s="19">
        <v>745400</v>
      </c>
      <c r="D56" t="s">
        <v>141</v>
      </c>
      <c r="E56" t="s">
        <v>142</v>
      </c>
      <c r="F56" s="20">
        <f>VLOOKUP(D56,[3]Sheet1!$A:$D,4,FALSE)</f>
        <v>4617.88</v>
      </c>
      <c r="G56" s="19">
        <v>183500</v>
      </c>
      <c r="H56" s="5">
        <f t="shared" si="0"/>
        <v>0.24617654950362222</v>
      </c>
      <c r="I56" s="98" t="str">
        <f>VLOOKUP(J56,[1]counties!$B:$C,2,FALSE)</f>
        <v>E10000009</v>
      </c>
      <c r="J56" s="98" t="s">
        <v>140</v>
      </c>
      <c r="L56">
        <v>0</v>
      </c>
      <c r="N56" t="e">
        <f>VLOOKUP(D56,Redistribution!G:I,3,FALSE)</f>
        <v>#N/A</v>
      </c>
      <c r="P56" s="21"/>
      <c r="Q56">
        <f>VLOOKUP(D56,'[2]P1E form'!$A:$O,15,FALSE)</f>
        <v>88</v>
      </c>
      <c r="R56">
        <v>88</v>
      </c>
    </row>
    <row r="57" spans="1:18" customFormat="1">
      <c r="A57" t="str">
        <f>VLOOKUP(B57,[1]counties!$B:$C,2,FALSE)</f>
        <v>E10000009</v>
      </c>
      <c r="B57" s="18" t="s">
        <v>140</v>
      </c>
      <c r="C57" s="19">
        <v>745400</v>
      </c>
      <c r="D57" t="s">
        <v>143</v>
      </c>
      <c r="E57" t="s">
        <v>144</v>
      </c>
      <c r="F57" s="20">
        <f>VLOOKUP(D57,[3]Sheet1!$A:$D,4,FALSE)</f>
        <v>5038.96</v>
      </c>
      <c r="G57" s="19">
        <v>47900</v>
      </c>
      <c r="H57" s="5">
        <f t="shared" si="0"/>
        <v>6.42607995707003E-2</v>
      </c>
      <c r="I57" s="98" t="str">
        <f>VLOOKUP(J57,[1]counties!$B:$C,2,FALSE)</f>
        <v>E10000009</v>
      </c>
      <c r="J57" s="98" t="s">
        <v>140</v>
      </c>
      <c r="L57">
        <v>0</v>
      </c>
      <c r="N57" t="e">
        <f>VLOOKUP(D57,Redistribution!G:I,3,FALSE)</f>
        <v>#N/A</v>
      </c>
      <c r="P57" s="21"/>
      <c r="Q57">
        <f>VLOOKUP(D57,'[2]P1E form'!$A:$O,15,FALSE)</f>
        <v>19</v>
      </c>
      <c r="R57">
        <v>19</v>
      </c>
    </row>
    <row r="58" spans="1:18" customFormat="1">
      <c r="A58" t="str">
        <f>VLOOKUP(B58,[1]counties!$B:$C,2,FALSE)</f>
        <v>E10000009</v>
      </c>
      <c r="B58" s="18" t="s">
        <v>140</v>
      </c>
      <c r="C58" s="19">
        <v>745400</v>
      </c>
      <c r="D58" t="s">
        <v>145</v>
      </c>
      <c r="E58" t="s">
        <v>146</v>
      </c>
      <c r="F58" s="20">
        <f>VLOOKUP(D58,[3]Sheet1!$A:$D,4,FALSE)</f>
        <v>35436.57</v>
      </c>
      <c r="G58" s="19">
        <v>87300</v>
      </c>
      <c r="H58" s="5">
        <f t="shared" si="0"/>
        <v>0.11711832573115107</v>
      </c>
      <c r="I58" s="98" t="str">
        <f>VLOOKUP(J58,[1]counties!$B:$C,2,FALSE)</f>
        <v>E10000009</v>
      </c>
      <c r="J58" s="98" t="s">
        <v>140</v>
      </c>
      <c r="L58">
        <v>0</v>
      </c>
      <c r="N58" t="e">
        <f>VLOOKUP(D58,Redistribution!G:I,3,FALSE)</f>
        <v>#N/A</v>
      </c>
      <c r="P58" s="21"/>
      <c r="Q58">
        <f>VLOOKUP(D58,'[2]P1E form'!$A:$O,15,FALSE)</f>
        <v>0</v>
      </c>
      <c r="R58">
        <v>0</v>
      </c>
    </row>
    <row r="59" spans="1:18" customFormat="1">
      <c r="A59" t="str">
        <f>VLOOKUP(B59,[1]counties!$B:$C,2,FALSE)</f>
        <v>E10000009</v>
      </c>
      <c r="B59" s="18" t="s">
        <v>140</v>
      </c>
      <c r="C59" s="19">
        <v>745400</v>
      </c>
      <c r="D59" t="s">
        <v>147</v>
      </c>
      <c r="E59" s="22" t="s">
        <v>148</v>
      </c>
      <c r="F59" s="20">
        <f>VLOOKUP(D59,[3]Sheet1!$A:$D,4,FALSE)</f>
        <v>60921.760000000002</v>
      </c>
      <c r="G59" s="19">
        <v>69000</v>
      </c>
      <c r="H59" s="5">
        <f t="shared" si="0"/>
        <v>9.2567748859672658E-2</v>
      </c>
      <c r="I59" s="98" t="str">
        <f>VLOOKUP(J59,[1]counties!$B:$C,2,FALSE)</f>
        <v>E10000009</v>
      </c>
      <c r="J59" s="98" t="s">
        <v>140</v>
      </c>
      <c r="L59">
        <v>0</v>
      </c>
      <c r="N59" t="e">
        <f>VLOOKUP(D59,Redistribution!G:I,3,FALSE)</f>
        <v>#N/A</v>
      </c>
      <c r="P59" s="21"/>
      <c r="Q59">
        <f>VLOOKUP(D59,'[2]P1E form'!$A:$O,15,FALSE)</f>
        <v>10</v>
      </c>
      <c r="R59">
        <v>10</v>
      </c>
    </row>
    <row r="60" spans="1:18" customFormat="1">
      <c r="A60" t="str">
        <f>VLOOKUP(B60,[1]counties!$B:$C,2,FALSE)</f>
        <v>E10000009</v>
      </c>
      <c r="B60" s="18" t="s">
        <v>140</v>
      </c>
      <c r="C60" s="19">
        <v>745400</v>
      </c>
      <c r="D60" t="s">
        <v>149</v>
      </c>
      <c r="E60" s="22" t="s">
        <v>150</v>
      </c>
      <c r="F60" s="20">
        <f>VLOOKUP(D60,[3]Sheet1!$A:$D,4,FALSE)</f>
        <v>6475.33</v>
      </c>
      <c r="G60" s="19">
        <v>148100</v>
      </c>
      <c r="H60" s="5">
        <f t="shared" si="0"/>
        <v>0.19868526965387712</v>
      </c>
      <c r="I60" s="98" t="str">
        <f>VLOOKUP(J60,[1]counties!$B:$C,2,FALSE)</f>
        <v>E10000009</v>
      </c>
      <c r="J60" s="98" t="s">
        <v>140</v>
      </c>
      <c r="L60">
        <v>76</v>
      </c>
      <c r="N60" t="e">
        <f>VLOOKUP(D60,Redistribution!G:I,3,FALSE)</f>
        <v>#N/A</v>
      </c>
      <c r="P60" s="21"/>
      <c r="Q60">
        <f>VLOOKUP(D60,'[2]P1E form'!$A:$O,15,FALSE)</f>
        <v>39</v>
      </c>
      <c r="R60">
        <v>39</v>
      </c>
    </row>
    <row r="61" spans="1:18" customFormat="1">
      <c r="A61" t="str">
        <f>VLOOKUP(B61,[1]counties!$B:$C,2,FALSE)</f>
        <v>E10000009</v>
      </c>
      <c r="B61" s="18" t="s">
        <v>140</v>
      </c>
      <c r="C61" s="19">
        <v>745400</v>
      </c>
      <c r="D61" t="s">
        <v>151</v>
      </c>
      <c r="E61" s="22" t="s">
        <v>152</v>
      </c>
      <c r="F61" s="20">
        <f>VLOOKUP(D61,[3]Sheet1!$A:$D,4,FALSE)</f>
        <v>40441.57</v>
      </c>
      <c r="G61" s="19">
        <v>45200</v>
      </c>
      <c r="H61" s="5">
        <f t="shared" si="0"/>
        <v>6.0638583310973972E-2</v>
      </c>
      <c r="I61" s="98" t="str">
        <f>VLOOKUP(J61,[1]counties!$B:$C,2,FALSE)</f>
        <v>E10000009</v>
      </c>
      <c r="J61" s="98" t="s">
        <v>140</v>
      </c>
      <c r="L61">
        <v>7</v>
      </c>
      <c r="N61" t="e">
        <f>VLOOKUP(D61,Redistribution!G:I,3,FALSE)</f>
        <v>#N/A</v>
      </c>
      <c r="P61" s="21"/>
      <c r="Q61">
        <f>VLOOKUP(D61,'[2]P1E form'!$A:$O,15,FALSE)</f>
        <v>13</v>
      </c>
      <c r="R61">
        <v>13</v>
      </c>
    </row>
    <row r="62" spans="1:18" customFormat="1">
      <c r="A62" t="str">
        <f>VLOOKUP(B62,[1]counties!$B:$C,2,FALSE)</f>
        <v>E10000009</v>
      </c>
      <c r="B62" s="18" t="s">
        <v>140</v>
      </c>
      <c r="C62" s="19">
        <v>745400</v>
      </c>
      <c r="D62" t="s">
        <v>153</v>
      </c>
      <c r="E62" s="22" t="s">
        <v>154</v>
      </c>
      <c r="F62" s="20">
        <f>VLOOKUP(D62,[3]Sheet1!$A:$D,4,FALSE)</f>
        <v>108147.42</v>
      </c>
      <c r="G62" s="19">
        <v>99300</v>
      </c>
      <c r="H62" s="5">
        <f t="shared" si="0"/>
        <v>0.13321706466326805</v>
      </c>
      <c r="I62" s="98" t="str">
        <f>VLOOKUP(J62,[1]counties!$B:$C,2,FALSE)</f>
        <v>E10000009</v>
      </c>
      <c r="J62" s="98" t="s">
        <v>140</v>
      </c>
      <c r="L62">
        <v>0</v>
      </c>
      <c r="N62" t="e">
        <f>VLOOKUP(D62,Redistribution!G:I,3,FALSE)</f>
        <v>#N/A</v>
      </c>
      <c r="P62" s="21"/>
      <c r="Q62">
        <f>VLOOKUP(D62,'[2]P1E form'!$A:$O,15,FALSE)</f>
        <v>7</v>
      </c>
      <c r="R62">
        <v>7</v>
      </c>
    </row>
    <row r="63" spans="1:18" customFormat="1">
      <c r="A63" t="str">
        <f>VLOOKUP(B63,[1]counties!$B:$C,2,FALSE)</f>
        <v>E10000009</v>
      </c>
      <c r="B63" s="18" t="s">
        <v>140</v>
      </c>
      <c r="C63" s="19">
        <v>745400</v>
      </c>
      <c r="D63" t="s">
        <v>155</v>
      </c>
      <c r="E63" s="25" t="s">
        <v>156</v>
      </c>
      <c r="F63" s="20">
        <f>VLOOKUP(D63,[3]Sheet1!$A:$D,4,FALSE)</f>
        <v>4175.88</v>
      </c>
      <c r="G63" s="19">
        <v>65100</v>
      </c>
      <c r="H63" s="5">
        <f t="shared" si="0"/>
        <v>8.733565870673464E-2</v>
      </c>
      <c r="I63" s="98" t="str">
        <f>VLOOKUP(J63,[1]counties!$B:$C,2,FALSE)</f>
        <v>E10000009</v>
      </c>
      <c r="J63" s="98" t="s">
        <v>140</v>
      </c>
      <c r="N63" t="e">
        <f>VLOOKUP(D63,Redistribution!G:I,3,FALSE)</f>
        <v>#N/A</v>
      </c>
      <c r="P63" s="21"/>
      <c r="Q63">
        <f>VLOOKUP(D63,'[2]P1E form'!$A:$O,15,FALSE)</f>
        <v>9</v>
      </c>
      <c r="R63">
        <v>9</v>
      </c>
    </row>
    <row r="64" spans="1:18" customFormat="1">
      <c r="A64" t="e">
        <f>VLOOKUP(B64,[1]counties!$B:$C,2,FALSE)</f>
        <v>#N/A</v>
      </c>
      <c r="B64" s="18" t="s">
        <v>157</v>
      </c>
      <c r="C64" s="19">
        <v>197700</v>
      </c>
      <c r="D64" t="s">
        <v>158</v>
      </c>
      <c r="E64" t="s">
        <v>159</v>
      </c>
      <c r="F64" s="20">
        <f>VLOOKUP(D64,[3]Sheet1!$A:$D,4,FALSE)</f>
        <v>19747.509999999998</v>
      </c>
      <c r="G64" s="19">
        <v>105600</v>
      </c>
      <c r="H64" s="5">
        <f t="shared" si="0"/>
        <v>0.53414264036418813</v>
      </c>
      <c r="I64" s="98" t="e">
        <f>VLOOKUP(J64,[1]counties!$B:$C,2,FALSE)</f>
        <v>#N/A</v>
      </c>
      <c r="J64" s="98" t="s">
        <v>157</v>
      </c>
      <c r="L64">
        <v>0</v>
      </c>
      <c r="N64" t="e">
        <f>VLOOKUP(D64,Redistribution!G:I,3,FALSE)</f>
        <v>#N/A</v>
      </c>
      <c r="P64" s="21"/>
      <c r="Q64">
        <f>VLOOKUP(D64,'[2]P1E form'!$A:$O,15,FALSE)</f>
        <v>12</v>
      </c>
      <c r="R64">
        <v>12</v>
      </c>
    </row>
    <row r="65" spans="1:18" customFormat="1">
      <c r="A65" t="e">
        <f>VLOOKUP(B65,[1]counties!$B:$C,2,FALSE)</f>
        <v>#N/A</v>
      </c>
      <c r="B65" s="18" t="s">
        <v>157</v>
      </c>
      <c r="C65" s="19">
        <v>197700</v>
      </c>
      <c r="D65" t="s">
        <v>160</v>
      </c>
      <c r="E65" t="s">
        <v>161</v>
      </c>
      <c r="F65" s="20">
        <f>VLOOKUP(D65,[3]Sheet1!$A:$D,4,FALSE)</f>
        <v>9386.11</v>
      </c>
      <c r="G65" s="19">
        <v>92100</v>
      </c>
      <c r="H65" s="5">
        <f t="shared" si="0"/>
        <v>0.46585735963581182</v>
      </c>
      <c r="I65" s="98" t="e">
        <f>VLOOKUP(J65,[1]counties!$B:$C,2,FALSE)</f>
        <v>#N/A</v>
      </c>
      <c r="J65" s="98" t="s">
        <v>157</v>
      </c>
      <c r="L65">
        <v>0</v>
      </c>
      <c r="N65" t="e">
        <f>VLOOKUP(D65,Redistribution!G:I,3,FALSE)</f>
        <v>#N/A</v>
      </c>
      <c r="P65" s="21"/>
      <c r="Q65">
        <f>VLOOKUP(D65,'[2]P1E form'!$A:$O,15,FALSE)</f>
        <v>11</v>
      </c>
      <c r="R65">
        <v>11</v>
      </c>
    </row>
    <row r="66" spans="1:18" customFormat="1">
      <c r="A66" t="e">
        <f>VLOOKUP(B66,[1]counties!$B:$C,2,FALSE)</f>
        <v>#N/A</v>
      </c>
      <c r="B66" s="18" t="s">
        <v>162</v>
      </c>
      <c r="C66" s="19">
        <v>191800</v>
      </c>
      <c r="D66" t="s">
        <v>163</v>
      </c>
      <c r="E66" t="s">
        <v>164</v>
      </c>
      <c r="F66" s="20">
        <f>VLOOKUP(D66,[3]Sheet1!$A:$D,4,FALSE)</f>
        <v>20393.060000000001</v>
      </c>
      <c r="G66" s="19">
        <v>191800</v>
      </c>
      <c r="H66" s="5">
        <f t="shared" si="0"/>
        <v>1</v>
      </c>
      <c r="I66" s="98" t="e">
        <f>VLOOKUP(J66,[1]counties!$B:$C,2,FALSE)</f>
        <v>#N/A</v>
      </c>
      <c r="J66" s="98" t="s">
        <v>162</v>
      </c>
      <c r="L66">
        <v>0</v>
      </c>
      <c r="N66" t="e">
        <f>VLOOKUP(D66,Redistribution!G:I,3,FALSE)</f>
        <v>#N/A</v>
      </c>
      <c r="P66" s="21"/>
      <c r="Q66">
        <f>VLOOKUP(D66,'[2]P1E form'!$A:$O,15,FALSE)</f>
        <v>0</v>
      </c>
      <c r="R66">
        <v>0</v>
      </c>
    </row>
    <row r="67" spans="1:18" customFormat="1">
      <c r="A67" t="e">
        <f>VLOOKUP(B67,[1]counties!$B:$C,2,FALSE)</f>
        <v>#N/A</v>
      </c>
      <c r="B67" s="18" t="s">
        <v>165</v>
      </c>
      <c r="C67" s="19">
        <v>590800</v>
      </c>
      <c r="D67" t="s">
        <v>166</v>
      </c>
      <c r="E67" s="22" t="s">
        <v>165</v>
      </c>
      <c r="F67" s="20">
        <f>VLOOKUP(D67,[3]Sheet1!$A:$D,4,FALSE)</f>
        <v>240767.65</v>
      </c>
      <c r="G67" s="19">
        <v>334700</v>
      </c>
      <c r="H67" s="5">
        <f t="shared" ref="H67:H130" si="1">G67/C67</f>
        <v>0.56651997291807721</v>
      </c>
      <c r="I67" s="98" t="e">
        <f>VLOOKUP(J67,[1]counties!$B:$C,2,FALSE)</f>
        <v>#N/A</v>
      </c>
      <c r="J67" s="98" t="s">
        <v>165</v>
      </c>
      <c r="L67">
        <v>6</v>
      </c>
      <c r="N67" t="e">
        <f>VLOOKUP(D67,Redistribution!G:I,3,FALSE)</f>
        <v>#N/A</v>
      </c>
      <c r="P67" s="21"/>
      <c r="Q67">
        <f>VLOOKUP(D67,'[2]P1E form'!$A:$O,15,FALSE)</f>
        <v>126</v>
      </c>
      <c r="R67">
        <v>126</v>
      </c>
    </row>
    <row r="68" spans="1:18" customFormat="1">
      <c r="A68" t="e">
        <f>VLOOKUP(B68,[1]counties!$B:$C,2,FALSE)</f>
        <v>#N/A</v>
      </c>
      <c r="B68" s="18" t="s">
        <v>165</v>
      </c>
      <c r="C68" s="19">
        <v>590800</v>
      </c>
      <c r="D68" t="s">
        <v>167</v>
      </c>
      <c r="E68" t="s">
        <v>168</v>
      </c>
      <c r="F68" s="20">
        <f>VLOOKUP(D68,[3]Sheet1!$A:$D,4,FALSE)</f>
        <v>7144.92</v>
      </c>
      <c r="G68" s="19">
        <v>256100</v>
      </c>
      <c r="H68" s="5">
        <f t="shared" si="1"/>
        <v>0.43348002708192279</v>
      </c>
      <c r="I68" s="98" t="e">
        <f>VLOOKUP(J68,[1]counties!$B:$C,2,FALSE)</f>
        <v>#N/A</v>
      </c>
      <c r="J68" s="98" t="s">
        <v>165</v>
      </c>
      <c r="L68">
        <v>191</v>
      </c>
      <c r="N68" t="e">
        <f>VLOOKUP(D68,Redistribution!G:I,3,FALSE)</f>
        <v>#N/A</v>
      </c>
      <c r="P68" s="21"/>
      <c r="Q68">
        <f>VLOOKUP(D68,'[2]P1E form'!$A:$O,15,FALSE)</f>
        <v>167</v>
      </c>
      <c r="R68" s="26">
        <v>167</v>
      </c>
    </row>
    <row r="69" spans="1:18" customFormat="1">
      <c r="A69" t="str">
        <f>VLOOKUP(B69,[1]counties!$B:$C,2,FALSE)</f>
        <v>E10000011</v>
      </c>
      <c r="B69" s="22" t="s">
        <v>169</v>
      </c>
      <c r="C69" s="19">
        <v>800200</v>
      </c>
      <c r="D69" t="s">
        <v>170</v>
      </c>
      <c r="E69" t="s">
        <v>171</v>
      </c>
      <c r="F69" s="20">
        <f>VLOOKUP(D69,[3]Sheet1!$A:$D,4,FALSE)</f>
        <v>8266.7099999999991</v>
      </c>
      <c r="G69" s="19">
        <v>273000</v>
      </c>
      <c r="H69" s="5">
        <f t="shared" si="1"/>
        <v>0.34116470882279432</v>
      </c>
      <c r="I69" s="98" t="str">
        <f>VLOOKUP(J69,[1]counties!$B:$C,2,FALSE)</f>
        <v>E10000011</v>
      </c>
      <c r="J69" s="98" t="s">
        <v>169</v>
      </c>
      <c r="L69" s="33">
        <v>0</v>
      </c>
      <c r="M69" s="33">
        <v>275</v>
      </c>
      <c r="N69" s="5">
        <f>VLOOKUP(D69,Redistribution!G:I,3,FALSE)</f>
        <v>0.34116470882279432</v>
      </c>
      <c r="O69" s="33"/>
      <c r="P69" s="21"/>
      <c r="Q69">
        <f>VLOOKUP(D69,'[2]P1E form'!$A:$O,15,FALSE)</f>
        <v>274</v>
      </c>
      <c r="R69">
        <v>274</v>
      </c>
    </row>
    <row r="70" spans="1:18" customFormat="1">
      <c r="A70" t="str">
        <f>VLOOKUP(B70,[1]counties!$B:$C,2,FALSE)</f>
        <v>E10000011</v>
      </c>
      <c r="B70" s="22" t="s">
        <v>169</v>
      </c>
      <c r="C70" s="19">
        <v>800200</v>
      </c>
      <c r="D70" t="s">
        <v>173</v>
      </c>
      <c r="E70" s="22" t="s">
        <v>174</v>
      </c>
      <c r="F70" s="20">
        <f>VLOOKUP(D70,[3]Sheet1!$A:$D,4,FALSE)</f>
        <v>4415.8900000000003</v>
      </c>
      <c r="G70" s="19">
        <v>99300</v>
      </c>
      <c r="H70" s="5">
        <f t="shared" si="1"/>
        <v>0.12409397650587353</v>
      </c>
      <c r="I70" s="98" t="str">
        <f>VLOOKUP(J70,[1]counties!$B:$C,2,FALSE)</f>
        <v>E10000011</v>
      </c>
      <c r="J70" s="98" t="s">
        <v>169</v>
      </c>
      <c r="L70" s="33">
        <v>0</v>
      </c>
      <c r="M70" s="33">
        <v>275</v>
      </c>
      <c r="N70" s="5">
        <f>VLOOKUP(D70,Redistribution!G:I,3,FALSE)</f>
        <v>0.12409397650587353</v>
      </c>
      <c r="O70" s="33"/>
      <c r="P70" s="21"/>
      <c r="Q70">
        <f>VLOOKUP(D70,'[2]P1E form'!$A:$O,15,FALSE)</f>
        <v>0</v>
      </c>
      <c r="R70">
        <v>0</v>
      </c>
    </row>
    <row r="71" spans="1:18" customFormat="1">
      <c r="A71" t="str">
        <f>VLOOKUP(B71,[1]counties!$B:$C,2,FALSE)</f>
        <v>E10000011</v>
      </c>
      <c r="B71" s="22" t="s">
        <v>169</v>
      </c>
      <c r="C71" s="19">
        <v>800200</v>
      </c>
      <c r="D71" t="s">
        <v>175</v>
      </c>
      <c r="E71" s="22" t="s">
        <v>176</v>
      </c>
      <c r="F71" s="20">
        <f>VLOOKUP(D71,[3]Sheet1!$A:$D,4,FALSE)</f>
        <v>2972.4</v>
      </c>
      <c r="G71" s="19">
        <v>90200</v>
      </c>
      <c r="H71" s="5">
        <f t="shared" si="1"/>
        <v>0.11272181954511372</v>
      </c>
      <c r="I71" s="98" t="str">
        <f>VLOOKUP(J71,[1]counties!$B:$C,2,FALSE)</f>
        <v>E10000011</v>
      </c>
      <c r="J71" s="98" t="s">
        <v>169</v>
      </c>
      <c r="L71" s="33">
        <v>0</v>
      </c>
      <c r="M71" s="33">
        <v>275</v>
      </c>
      <c r="N71" s="5">
        <f>VLOOKUP(D71,Redistribution!G:I,3,FALSE)</f>
        <v>0.11272181954511372</v>
      </c>
      <c r="O71" s="33"/>
      <c r="P71" s="21"/>
      <c r="Q71">
        <f>VLOOKUP(D71,'[2]P1E form'!$A:$O,15,FALSE)</f>
        <v>51</v>
      </c>
      <c r="R71">
        <v>51</v>
      </c>
    </row>
    <row r="72" spans="1:18" customFormat="1">
      <c r="A72" t="str">
        <f>VLOOKUP(B72,[1]counties!$B:$C,2,FALSE)</f>
        <v>E10000011</v>
      </c>
      <c r="B72" s="22" t="s">
        <v>169</v>
      </c>
      <c r="C72" s="19">
        <v>800200</v>
      </c>
      <c r="D72" t="s">
        <v>177</v>
      </c>
      <c r="E72" s="22" t="s">
        <v>178</v>
      </c>
      <c r="F72" s="20">
        <f>VLOOKUP(D72,[3]Sheet1!$A:$D,4,FALSE)</f>
        <v>29207.1</v>
      </c>
      <c r="G72" s="19">
        <v>97600</v>
      </c>
      <c r="H72" s="5">
        <f t="shared" si="1"/>
        <v>0.12196950762309422</v>
      </c>
      <c r="I72" s="98" t="str">
        <f>VLOOKUP(J72,[1]counties!$B:$C,2,FALSE)</f>
        <v>E10000011</v>
      </c>
      <c r="J72" s="98" t="s">
        <v>169</v>
      </c>
      <c r="L72" s="33">
        <v>0</v>
      </c>
      <c r="M72" s="33">
        <v>275</v>
      </c>
      <c r="N72" s="5">
        <f>VLOOKUP(D72,Redistribution!G:I,3,FALSE)</f>
        <v>0.12196950762309422</v>
      </c>
      <c r="O72" s="33"/>
      <c r="P72" s="21"/>
      <c r="Q72">
        <f>VLOOKUP(D72,'[2]P1E form'!$A:$O,15,FALSE)</f>
        <v>21</v>
      </c>
      <c r="R72">
        <v>21</v>
      </c>
    </row>
    <row r="73" spans="1:18" customFormat="1">
      <c r="A73" t="str">
        <f>VLOOKUP(B73,[1]counties!$B:$C,2,FALSE)</f>
        <v>E10000011</v>
      </c>
      <c r="B73" s="22" t="s">
        <v>169</v>
      </c>
      <c r="C73" s="19">
        <v>800200</v>
      </c>
      <c r="D73" t="s">
        <v>179</v>
      </c>
      <c r="E73" s="22" t="s">
        <v>180</v>
      </c>
      <c r="F73" s="20">
        <f>VLOOKUP(D73,[3]Sheet1!$A:$D,4,FALSE)</f>
        <v>50943.05</v>
      </c>
      <c r="G73" s="19">
        <v>90700</v>
      </c>
      <c r="H73" s="5">
        <f t="shared" si="1"/>
        <v>0.11334666333416646</v>
      </c>
      <c r="I73" s="98" t="str">
        <f>VLOOKUP(J73,[1]counties!$B:$C,2,FALSE)</f>
        <v>E10000011</v>
      </c>
      <c r="J73" s="98" t="s">
        <v>169</v>
      </c>
      <c r="L73" s="33"/>
      <c r="M73" s="33">
        <v>275</v>
      </c>
      <c r="N73" s="5">
        <f>VLOOKUP(D73,Redistribution!G:I,3,FALSE)</f>
        <v>0.11334666333416646</v>
      </c>
      <c r="O73" s="33"/>
      <c r="P73" s="21"/>
      <c r="Q73">
        <f>VLOOKUP(D73,'[2]P1E form'!$A:$O,15,FALSE)</f>
        <v>10</v>
      </c>
      <c r="R73">
        <v>10</v>
      </c>
    </row>
    <row r="74" spans="1:18" customFormat="1">
      <c r="A74" t="str">
        <f>VLOOKUP(B74,[1]counties!$B:$C,2,FALSE)</f>
        <v>E10000011</v>
      </c>
      <c r="B74" s="22" t="s">
        <v>169</v>
      </c>
      <c r="C74" s="19">
        <v>800200</v>
      </c>
      <c r="D74" t="s">
        <v>181</v>
      </c>
      <c r="E74" s="22" t="s">
        <v>182</v>
      </c>
      <c r="F74" s="20">
        <f>VLOOKUP(D74,[3]Sheet1!$A:$D,4,FALSE)</f>
        <v>83316.94</v>
      </c>
      <c r="G74" s="19">
        <v>149400</v>
      </c>
      <c r="H74" s="5">
        <f t="shared" si="1"/>
        <v>0.18670332416895777</v>
      </c>
      <c r="I74" s="98" t="str">
        <f>VLOOKUP(J74,[1]counties!$B:$C,2,FALSE)</f>
        <v>E10000011</v>
      </c>
      <c r="J74" s="98" t="s">
        <v>169</v>
      </c>
      <c r="L74" s="33">
        <v>0</v>
      </c>
      <c r="M74" s="33">
        <v>275</v>
      </c>
      <c r="N74" s="5">
        <f>VLOOKUP(D74,Redistribution!G:I,3,FALSE)</f>
        <v>0.18670332416895777</v>
      </c>
      <c r="O74" s="33"/>
      <c r="P74" s="21"/>
      <c r="Q74">
        <f>VLOOKUP(D74,'[2]P1E form'!$A:$O,15,FALSE)</f>
        <v>36</v>
      </c>
      <c r="R74">
        <v>36</v>
      </c>
    </row>
    <row r="75" spans="1:18" customFormat="1">
      <c r="A75" t="str">
        <f>VLOOKUP(B75,[1]counties!$B:$C,2,FALSE)</f>
        <v>E10000012</v>
      </c>
      <c r="B75" s="18" t="s">
        <v>183</v>
      </c>
      <c r="C75" s="19">
        <v>1729200</v>
      </c>
      <c r="D75" t="s">
        <v>184</v>
      </c>
      <c r="E75" s="22" t="s">
        <v>185</v>
      </c>
      <c r="F75" s="20">
        <f>VLOOKUP(D75,[3]Sheet1!$A:$D,4,FALSE)</f>
        <v>11002.46</v>
      </c>
      <c r="G75" s="19">
        <v>175000</v>
      </c>
      <c r="H75" s="5">
        <f t="shared" si="1"/>
        <v>0.10120286837844089</v>
      </c>
      <c r="I75" s="98" t="str">
        <f>VLOOKUP(J75,[1]counties!$B:$C,2,FALSE)</f>
        <v>E10000012</v>
      </c>
      <c r="J75" s="98" t="s">
        <v>183</v>
      </c>
      <c r="N75" t="e">
        <f>VLOOKUP(D75,Redistribution!G:I,3,FALSE)</f>
        <v>#N/A</v>
      </c>
      <c r="P75" s="21"/>
      <c r="Q75">
        <f>VLOOKUP(D75,'[2]P1E form'!$A:$O,15,FALSE)</f>
        <v>181</v>
      </c>
      <c r="R75">
        <v>181</v>
      </c>
    </row>
    <row r="76" spans="1:18" customFormat="1">
      <c r="A76" t="str">
        <f>VLOOKUP(B76,[1]counties!$B:$C,2,FALSE)</f>
        <v>E10000012</v>
      </c>
      <c r="B76" s="18" t="s">
        <v>183</v>
      </c>
      <c r="C76" s="19">
        <v>1729200</v>
      </c>
      <c r="D76" t="s">
        <v>186</v>
      </c>
      <c r="E76" s="22" t="s">
        <v>187</v>
      </c>
      <c r="F76" s="20">
        <f>VLOOKUP(D76,[3]Sheet1!$A:$D,4,FALSE)</f>
        <v>61170.84</v>
      </c>
      <c r="G76" s="19">
        <v>147500</v>
      </c>
      <c r="H76" s="5">
        <f t="shared" si="1"/>
        <v>8.5299560490400189E-2</v>
      </c>
      <c r="I76" s="98" t="str">
        <f>VLOOKUP(J76,[1]counties!$B:$C,2,FALSE)</f>
        <v>E10000012</v>
      </c>
      <c r="J76" s="98" t="s">
        <v>183</v>
      </c>
      <c r="L76">
        <v>15</v>
      </c>
      <c r="N76" t="e">
        <f>VLOOKUP(D76,Redistribution!G:I,3,FALSE)</f>
        <v>#N/A</v>
      </c>
      <c r="P76" s="21"/>
      <c r="Q76">
        <f>VLOOKUP(D76,'[2]P1E form'!$A:$O,15,FALSE)</f>
        <v>59</v>
      </c>
      <c r="R76">
        <v>59</v>
      </c>
    </row>
    <row r="77" spans="1:18" customFormat="1">
      <c r="A77" t="str">
        <f>VLOOKUP(B77,[1]counties!$B:$C,2,FALSE)</f>
        <v>E10000012</v>
      </c>
      <c r="B77" s="18" t="s">
        <v>183</v>
      </c>
      <c r="C77" s="19">
        <v>1729200</v>
      </c>
      <c r="D77" t="s">
        <v>188</v>
      </c>
      <c r="E77" s="22" t="s">
        <v>189</v>
      </c>
      <c r="F77" s="20">
        <f>VLOOKUP(D77,[3]Sheet1!$A:$D,4,FALSE)</f>
        <v>15311.75</v>
      </c>
      <c r="G77" s="19">
        <v>73800</v>
      </c>
      <c r="H77" s="5">
        <f t="shared" si="1"/>
        <v>4.2678695350451074E-2</v>
      </c>
      <c r="I77" s="98" t="str">
        <f>VLOOKUP(J77,[1]counties!$B:$C,2,FALSE)</f>
        <v>E10000012</v>
      </c>
      <c r="J77" s="98" t="s">
        <v>183</v>
      </c>
      <c r="N77" t="e">
        <f>VLOOKUP(D77,Redistribution!G:I,3,FALSE)</f>
        <v>#N/A</v>
      </c>
      <c r="P77" s="21"/>
      <c r="Q77">
        <f>VLOOKUP(D77,'[2]P1E form'!$A:$O,15,FALSE)</f>
        <v>10</v>
      </c>
      <c r="R77">
        <v>10</v>
      </c>
    </row>
    <row r="78" spans="1:18" customFormat="1">
      <c r="A78" t="str">
        <f>VLOOKUP(B78,[1]counties!$B:$C,2,FALSE)</f>
        <v>E10000012</v>
      </c>
      <c r="B78" s="18" t="s">
        <v>183</v>
      </c>
      <c r="C78" s="19">
        <v>1729200</v>
      </c>
      <c r="D78" t="s">
        <v>190</v>
      </c>
      <c r="E78" t="s">
        <v>191</v>
      </c>
      <c r="F78" s="20">
        <f>VLOOKUP(D78,[3]Sheet1!$A:$D,4,FALSE)</f>
        <v>4506.8599999999997</v>
      </c>
      <c r="G78" s="19">
        <v>88000</v>
      </c>
      <c r="H78" s="5">
        <f t="shared" si="1"/>
        <v>5.0890585241730277E-2</v>
      </c>
      <c r="I78" s="98" t="str">
        <f>VLOOKUP(J78,[1]counties!$B:$C,2,FALSE)</f>
        <v>E10000012</v>
      </c>
      <c r="J78" s="98" t="s">
        <v>183</v>
      </c>
      <c r="L78">
        <v>9</v>
      </c>
      <c r="N78" t="e">
        <f>VLOOKUP(D78,Redistribution!G:I,3,FALSE)</f>
        <v>#N/A</v>
      </c>
      <c r="P78" s="21"/>
      <c r="Q78">
        <f>VLOOKUP(D78,'[2]P1E form'!$A:$O,15,FALSE)</f>
        <v>10</v>
      </c>
      <c r="R78">
        <v>10</v>
      </c>
    </row>
    <row r="79" spans="1:18" customFormat="1">
      <c r="A79" t="str">
        <f>VLOOKUP(B79,[1]counties!$B:$C,2,FALSE)</f>
        <v>E10000012</v>
      </c>
      <c r="B79" s="18" t="s">
        <v>183</v>
      </c>
      <c r="C79" s="19">
        <v>1729200</v>
      </c>
      <c r="D79" t="s">
        <v>192</v>
      </c>
      <c r="E79" t="s">
        <v>193</v>
      </c>
      <c r="F79" s="20">
        <f>VLOOKUP(D79,[3]Sheet1!$A:$D,4,FALSE)</f>
        <v>33877.56</v>
      </c>
      <c r="G79" s="19">
        <v>168500</v>
      </c>
      <c r="H79" s="5">
        <f t="shared" si="1"/>
        <v>9.7443904695813099E-2</v>
      </c>
      <c r="I79" s="98" t="str">
        <f>VLOOKUP(J79,[1]counties!$B:$C,2,FALSE)</f>
        <v>E10000012</v>
      </c>
      <c r="J79" s="98" t="s">
        <v>183</v>
      </c>
      <c r="L79">
        <v>33</v>
      </c>
      <c r="N79" t="e">
        <f>VLOOKUP(D79,Redistribution!G:I,3,FALSE)</f>
        <v>#N/A</v>
      </c>
      <c r="P79" s="21"/>
      <c r="Q79">
        <f>VLOOKUP(D79,'[2]P1E form'!$A:$O,15,FALSE)</f>
        <v>138</v>
      </c>
      <c r="R79">
        <v>138</v>
      </c>
    </row>
    <row r="80" spans="1:18" customFormat="1">
      <c r="A80" t="str">
        <f>VLOOKUP(B80,[1]counties!$B:$C,2,FALSE)</f>
        <v>E10000012</v>
      </c>
      <c r="B80" s="18" t="s">
        <v>183</v>
      </c>
      <c r="C80" s="19">
        <v>1729200</v>
      </c>
      <c r="D80" t="s">
        <v>194</v>
      </c>
      <c r="E80" s="22" t="s">
        <v>195</v>
      </c>
      <c r="F80" s="20">
        <f>VLOOKUP(D80,[3]Sheet1!$A:$D,4,FALSE)</f>
        <v>32908.17</v>
      </c>
      <c r="G80" s="19">
        <v>173600</v>
      </c>
      <c r="H80" s="5">
        <f t="shared" si="1"/>
        <v>0.10039324543141337</v>
      </c>
      <c r="I80" s="98" t="str">
        <f>VLOOKUP(J80,[1]counties!$B:$C,2,FALSE)</f>
        <v>E10000012</v>
      </c>
      <c r="J80" s="98" t="s">
        <v>183</v>
      </c>
      <c r="N80" t="e">
        <f>VLOOKUP(D80,Redistribution!G:I,3,FALSE)</f>
        <v>#N/A</v>
      </c>
      <c r="P80" s="21"/>
      <c r="Q80">
        <f>VLOOKUP(D80,'[2]P1E form'!$A:$O,15,FALSE)</f>
        <v>90</v>
      </c>
      <c r="R80">
        <v>90</v>
      </c>
    </row>
    <row r="81" spans="1:18" customFormat="1">
      <c r="A81" t="str">
        <f>VLOOKUP(B81,[1]counties!$B:$C,2,FALSE)</f>
        <v>E10000012</v>
      </c>
      <c r="B81" s="18" t="s">
        <v>183</v>
      </c>
      <c r="C81" s="19">
        <v>1729200</v>
      </c>
      <c r="D81" t="s">
        <v>196</v>
      </c>
      <c r="E81" t="s">
        <v>197</v>
      </c>
      <c r="F81" s="20">
        <f>VLOOKUP(D81,[3]Sheet1!$A:$D,4,FALSE)</f>
        <v>33898.559999999998</v>
      </c>
      <c r="G81" s="19">
        <v>124900</v>
      </c>
      <c r="H81" s="5">
        <f t="shared" si="1"/>
        <v>7.2229932916955814E-2</v>
      </c>
      <c r="I81" s="98" t="str">
        <f>VLOOKUP(J81,[1]counties!$B:$C,2,FALSE)</f>
        <v>E10000012</v>
      </c>
      <c r="J81" s="98" t="s">
        <v>183</v>
      </c>
      <c r="N81" t="e">
        <f>VLOOKUP(D81,Redistribution!G:I,3,FALSE)</f>
        <v>#N/A</v>
      </c>
      <c r="P81" s="21"/>
      <c r="Q81">
        <f>VLOOKUP(D81,'[2]P1E form'!$A:$O,15,FALSE)</f>
        <v>13</v>
      </c>
      <c r="R81">
        <v>13</v>
      </c>
    </row>
    <row r="82" spans="1:18" customFormat="1">
      <c r="A82" t="str">
        <f>VLOOKUP(B82,[1]counties!$B:$C,2,FALSE)</f>
        <v>E10000012</v>
      </c>
      <c r="B82" s="18" t="s">
        <v>183</v>
      </c>
      <c r="C82" s="19">
        <v>1729200</v>
      </c>
      <c r="D82" t="s">
        <v>198</v>
      </c>
      <c r="E82" s="22" t="s">
        <v>199</v>
      </c>
      <c r="F82" s="20">
        <f>VLOOKUP(D82,[3]Sheet1!$A:$D,4,FALSE)</f>
        <v>3053.75</v>
      </c>
      <c r="G82" s="19">
        <v>82200</v>
      </c>
      <c r="H82" s="5">
        <f t="shared" si="1"/>
        <v>4.7536433032616239E-2</v>
      </c>
      <c r="I82" s="98" t="str">
        <f>VLOOKUP(J82,[1]counties!$B:$C,2,FALSE)</f>
        <v>E10000012</v>
      </c>
      <c r="J82" s="98" t="s">
        <v>183</v>
      </c>
      <c r="L82">
        <v>9</v>
      </c>
      <c r="N82" t="e">
        <f>VLOOKUP(D82,Redistribution!G:I,3,FALSE)</f>
        <v>#N/A</v>
      </c>
      <c r="P82" s="21"/>
      <c r="Q82">
        <f>VLOOKUP(D82,'[2]P1E form'!$A:$O,15,FALSE)</f>
        <v>44</v>
      </c>
      <c r="R82">
        <v>44</v>
      </c>
    </row>
    <row r="83" spans="1:18" customFormat="1">
      <c r="A83" t="str">
        <f>VLOOKUP(B83,[1]counties!$B:$C,2,FALSE)</f>
        <v>E10000012</v>
      </c>
      <c r="B83" s="18" t="s">
        <v>183</v>
      </c>
      <c r="C83" s="19">
        <v>1729200</v>
      </c>
      <c r="D83" t="s">
        <v>200</v>
      </c>
      <c r="E83" t="s">
        <v>201</v>
      </c>
      <c r="F83" s="20">
        <f>VLOOKUP(D83,[3]Sheet1!$A:$D,4,FALSE)</f>
        <v>35876.76</v>
      </c>
      <c r="G83" s="19">
        <v>61700</v>
      </c>
      <c r="H83" s="5">
        <f t="shared" si="1"/>
        <v>3.568123987971316E-2</v>
      </c>
      <c r="I83" s="98" t="str">
        <f>VLOOKUP(J83,[1]counties!$B:$C,2,FALSE)</f>
        <v>E10000012</v>
      </c>
      <c r="J83" s="98" t="s">
        <v>183</v>
      </c>
      <c r="L83">
        <v>0</v>
      </c>
      <c r="N83" t="e">
        <f>VLOOKUP(D83,Redistribution!G:I,3,FALSE)</f>
        <v>#N/A</v>
      </c>
      <c r="P83" s="21"/>
      <c r="Q83">
        <f>VLOOKUP(D83,'[2]P1E form'!$A:$O,15,FALSE)</f>
        <v>7</v>
      </c>
      <c r="R83">
        <v>7</v>
      </c>
    </row>
    <row r="84" spans="1:18" customFormat="1">
      <c r="A84" t="str">
        <f>VLOOKUP(B84,[1]counties!$B:$C,2,FALSE)</f>
        <v>E10000012</v>
      </c>
      <c r="B84" s="18" t="s">
        <v>183</v>
      </c>
      <c r="C84" s="19">
        <v>1729200</v>
      </c>
      <c r="D84" t="s">
        <v>202</v>
      </c>
      <c r="E84" t="s">
        <v>203</v>
      </c>
      <c r="F84" s="20">
        <f>VLOOKUP(D84,[3]Sheet1!$A:$D,4,FALSE)</f>
        <v>16949.84</v>
      </c>
      <c r="G84" s="19">
        <v>83300</v>
      </c>
      <c r="H84" s="5">
        <f t="shared" si="1"/>
        <v>4.8172565348137866E-2</v>
      </c>
      <c r="I84" s="98" t="str">
        <f>VLOOKUP(J84,[1]counties!$B:$C,2,FALSE)</f>
        <v>E10000012</v>
      </c>
      <c r="J84" s="98" t="s">
        <v>183</v>
      </c>
      <c r="N84" t="e">
        <f>VLOOKUP(D84,Redistribution!G:I,3,FALSE)</f>
        <v>#N/A</v>
      </c>
      <c r="P84" s="21"/>
      <c r="Q84">
        <f>VLOOKUP(D84,'[2]P1E form'!$A:$O,15,FALSE)</f>
        <v>28</v>
      </c>
      <c r="R84">
        <v>28</v>
      </c>
    </row>
    <row r="85" spans="1:18" customFormat="1">
      <c r="A85" t="str">
        <f>VLOOKUP(B85,[1]counties!$B:$C,2,FALSE)</f>
        <v>E10000012</v>
      </c>
      <c r="B85" s="18" t="s">
        <v>183</v>
      </c>
      <c r="C85" s="19">
        <v>1729200</v>
      </c>
      <c r="D85" t="s">
        <v>204</v>
      </c>
      <c r="E85" t="s">
        <v>205</v>
      </c>
      <c r="F85" s="20">
        <f>VLOOKUP(D85,[3]Sheet1!$A:$D,4,FALSE)</f>
        <v>4175.6000000000004</v>
      </c>
      <c r="G85" s="19">
        <v>174300</v>
      </c>
      <c r="H85" s="5">
        <f t="shared" si="1"/>
        <v>0.10079805690492713</v>
      </c>
      <c r="I85" s="98" t="str">
        <f>VLOOKUP(J85,[1]counties!$B:$C,2,FALSE)</f>
        <v>E10000012</v>
      </c>
      <c r="J85" s="98" t="s">
        <v>183</v>
      </c>
      <c r="N85" t="e">
        <f>VLOOKUP(D85,Redistribution!G:I,3,FALSE)</f>
        <v>#N/A</v>
      </c>
      <c r="P85" s="21"/>
      <c r="Q85">
        <f>VLOOKUP(D85,'[2]P1E form'!$A:$O,15,FALSE)</f>
        <v>84</v>
      </c>
      <c r="R85">
        <v>84</v>
      </c>
    </row>
    <row r="86" spans="1:18" customFormat="1">
      <c r="A86" t="str">
        <f>VLOOKUP(B86,[1]counties!$B:$C,2,FALSE)</f>
        <v>E10000012</v>
      </c>
      <c r="B86" s="18" t="s">
        <v>183</v>
      </c>
      <c r="C86" s="19">
        <v>1729200</v>
      </c>
      <c r="D86" t="s">
        <v>206</v>
      </c>
      <c r="E86" s="22" t="s">
        <v>207</v>
      </c>
      <c r="F86" s="20">
        <f>VLOOKUP(D86,[3]Sheet1!$A:$D,4,FALSE)</f>
        <v>33764.120000000003</v>
      </c>
      <c r="G86" s="19">
        <v>138100</v>
      </c>
      <c r="H86" s="5">
        <f t="shared" si="1"/>
        <v>7.9863520703215354E-2</v>
      </c>
      <c r="I86" s="98" t="str">
        <f>VLOOKUP(J86,[1]counties!$B:$C,2,FALSE)</f>
        <v>E10000012</v>
      </c>
      <c r="J86" s="98" t="s">
        <v>183</v>
      </c>
      <c r="N86" t="e">
        <f>VLOOKUP(D86,Redistribution!G:I,3,FALSE)</f>
        <v>#N/A</v>
      </c>
      <c r="P86" s="21"/>
      <c r="Q86">
        <f>VLOOKUP(D86,'[2]P1E form'!$A:$O,15,FALSE)</f>
        <v>11</v>
      </c>
      <c r="R86">
        <v>11</v>
      </c>
    </row>
    <row r="87" spans="1:18" customFormat="1">
      <c r="A87" t="str">
        <f>VLOOKUP(B87,[1]counties!$B:$C,2,FALSE)</f>
        <v>E10000012</v>
      </c>
      <c r="B87" s="18" t="s">
        <v>183</v>
      </c>
      <c r="C87" s="19">
        <v>1729200</v>
      </c>
      <c r="D87" t="s">
        <v>208</v>
      </c>
      <c r="E87" t="s">
        <v>209</v>
      </c>
      <c r="F87" s="20">
        <f>VLOOKUP(D87,[3]Sheet1!$A:$D,4,FALSE)</f>
        <v>16337.6</v>
      </c>
      <c r="G87" s="19">
        <v>158300</v>
      </c>
      <c r="H87" s="5">
        <f t="shared" si="1"/>
        <v>9.1545223224612532E-2</v>
      </c>
      <c r="I87" s="98" t="str">
        <f>VLOOKUP(J87,[1]counties!$B:$C,2,FALSE)</f>
        <v>E10000012</v>
      </c>
      <c r="J87" s="98" t="s">
        <v>183</v>
      </c>
      <c r="L87">
        <v>38</v>
      </c>
      <c r="N87" t="e">
        <f>VLOOKUP(D87,Redistribution!G:I,3,FALSE)</f>
        <v>#N/A</v>
      </c>
      <c r="P87" s="21"/>
      <c r="Q87">
        <f>VLOOKUP(D87,'[2]P1E form'!$A:$O,15,FALSE)</f>
        <v>63</v>
      </c>
      <c r="R87">
        <v>63</v>
      </c>
    </row>
    <row r="88" spans="1:18" customFormat="1">
      <c r="A88" t="str">
        <f>VLOOKUP(B88,[1]counties!$B:$C,2,FALSE)</f>
        <v>E10000012</v>
      </c>
      <c r="B88" s="18" t="s">
        <v>183</v>
      </c>
      <c r="C88" s="19">
        <v>1729200</v>
      </c>
      <c r="D88" t="s">
        <v>210</v>
      </c>
      <c r="E88" t="s">
        <v>211</v>
      </c>
      <c r="F88" s="20">
        <f>VLOOKUP(D88,[3]Sheet1!$A:$D,4,FALSE)</f>
        <v>64118.28</v>
      </c>
      <c r="G88" s="19">
        <v>80000</v>
      </c>
      <c r="H88" s="5">
        <f t="shared" si="1"/>
        <v>4.6264168401572985E-2</v>
      </c>
      <c r="I88" s="98" t="str">
        <f>VLOOKUP(J88,[1]counties!$B:$C,2,FALSE)</f>
        <v>E10000012</v>
      </c>
      <c r="J88" s="98" t="s">
        <v>183</v>
      </c>
      <c r="L88">
        <v>0</v>
      </c>
      <c r="N88" t="e">
        <f>VLOOKUP(D88,Redistribution!G:I,3,FALSE)</f>
        <v>#N/A</v>
      </c>
      <c r="P88" s="21"/>
      <c r="Q88">
        <f>VLOOKUP(D88,'[2]P1E form'!$A:$O,15,FALSE)</f>
        <v>7</v>
      </c>
      <c r="R88">
        <v>7</v>
      </c>
    </row>
    <row r="89" spans="1:18" customFormat="1">
      <c r="A89" t="str">
        <f>VLOOKUP(B89,[1]counties!$B:$C,2,FALSE)</f>
        <v>E10000013</v>
      </c>
      <c r="B89" s="22" t="s">
        <v>212</v>
      </c>
      <c r="C89" s="19">
        <v>861700</v>
      </c>
      <c r="D89" t="s">
        <v>213</v>
      </c>
      <c r="E89" s="22" t="s">
        <v>214</v>
      </c>
      <c r="F89" s="20">
        <f>VLOOKUP(D89,[3]Sheet1!$A:$D,4,FALSE)</f>
        <v>4661.37</v>
      </c>
      <c r="G89" s="19">
        <v>115600</v>
      </c>
      <c r="H89" s="5">
        <f t="shared" si="1"/>
        <v>0.13415341766275965</v>
      </c>
      <c r="I89" s="98" t="str">
        <f>VLOOKUP(J89,[1]counties!$B:$C,2,FALSE)</f>
        <v>E10000013</v>
      </c>
      <c r="J89" s="98" t="s">
        <v>212</v>
      </c>
      <c r="M89">
        <v>122</v>
      </c>
      <c r="N89" s="5">
        <f>VLOOKUP(D89,Redistribution!G:I,3,FALSE)</f>
        <v>0.13415341766275965</v>
      </c>
      <c r="P89" s="21"/>
      <c r="Q89">
        <f>VLOOKUP(D89,'[2]P1E form'!$A:$O,15,FALSE)</f>
        <v>0</v>
      </c>
      <c r="R89">
        <v>0</v>
      </c>
    </row>
    <row r="90" spans="1:18" customFormat="1">
      <c r="A90" t="str">
        <f>VLOOKUP(B90,[1]counties!$B:$C,2,FALSE)</f>
        <v>E10000013</v>
      </c>
      <c r="B90" s="22" t="s">
        <v>212</v>
      </c>
      <c r="C90" s="19">
        <v>861700</v>
      </c>
      <c r="D90" t="s">
        <v>215</v>
      </c>
      <c r="E90" s="22" t="s">
        <v>216</v>
      </c>
      <c r="F90" s="20">
        <f>VLOOKUP(D90,[3]Sheet1!$A:$D,4,FALSE)</f>
        <v>116451.96</v>
      </c>
      <c r="G90" s="19">
        <v>83200</v>
      </c>
      <c r="H90" s="5">
        <f t="shared" si="1"/>
        <v>9.6553324823024256E-2</v>
      </c>
      <c r="I90" s="98" t="str">
        <f>VLOOKUP(J90,[1]counties!$B:$C,2,FALSE)</f>
        <v>E10000013</v>
      </c>
      <c r="J90" s="98" t="s">
        <v>212</v>
      </c>
      <c r="L90">
        <v>0</v>
      </c>
      <c r="M90">
        <v>122</v>
      </c>
      <c r="N90" s="5">
        <f>VLOOKUP(D90,Redistribution!G:I,3,FALSE)</f>
        <v>9.6553324823024256E-2</v>
      </c>
      <c r="P90" s="21"/>
      <c r="Q90">
        <f>VLOOKUP(D90,'[2]P1E form'!$A:$O,15,FALSE)</f>
        <v>6</v>
      </c>
      <c r="R90">
        <v>6</v>
      </c>
    </row>
    <row r="91" spans="1:18" customFormat="1">
      <c r="A91" t="str">
        <f>VLOOKUP(B91,[1]counties!$B:$C,2,FALSE)</f>
        <v>E10000013</v>
      </c>
      <c r="B91" s="22" t="s">
        <v>212</v>
      </c>
      <c r="C91" s="19">
        <v>861700</v>
      </c>
      <c r="D91" t="s">
        <v>217</v>
      </c>
      <c r="E91" s="22" t="s">
        <v>218</v>
      </c>
      <c r="F91" s="20">
        <f>VLOOKUP(D91,[3]Sheet1!$A:$D,4,FALSE)</f>
        <v>52650.63</v>
      </c>
      <c r="G91" s="19">
        <v>82200</v>
      </c>
      <c r="H91" s="5">
        <f t="shared" si="1"/>
        <v>9.5392828130439825E-2</v>
      </c>
      <c r="I91" s="98" t="str">
        <f>VLOOKUP(J91,[1]counties!$B:$C,2,FALSE)</f>
        <v>E10000013</v>
      </c>
      <c r="J91" s="98" t="s">
        <v>212</v>
      </c>
      <c r="M91">
        <v>122</v>
      </c>
      <c r="N91" s="5">
        <f>VLOOKUP(D91,Redistribution!G:I,3,FALSE)</f>
        <v>9.5392828130439825E-2</v>
      </c>
      <c r="P91" s="21"/>
      <c r="Q91">
        <f>VLOOKUP(D91,'[2]P1E form'!$A:$O,15,FALSE)</f>
        <v>0</v>
      </c>
      <c r="R91">
        <v>0</v>
      </c>
    </row>
    <row r="92" spans="1:18" customFormat="1">
      <c r="A92" t="str">
        <f>VLOOKUP(B92,[1]counties!$B:$C,2,FALSE)</f>
        <v>E10000013</v>
      </c>
      <c r="B92" s="22" t="s">
        <v>212</v>
      </c>
      <c r="C92" s="19">
        <v>861700</v>
      </c>
      <c r="D92" t="s">
        <v>219</v>
      </c>
      <c r="E92" s="22" t="s">
        <v>220</v>
      </c>
      <c r="F92" s="20">
        <f>VLOOKUP(D92,[3]Sheet1!$A:$D,4,FALSE)</f>
        <v>4053.68</v>
      </c>
      <c r="G92" s="19">
        <v>121900</v>
      </c>
      <c r="H92" s="5">
        <f t="shared" si="1"/>
        <v>0.14146454682604154</v>
      </c>
      <c r="I92" s="98" t="str">
        <f>VLOOKUP(J92,[1]counties!$B:$C,2,FALSE)</f>
        <v>E10000013</v>
      </c>
      <c r="J92" s="98" t="s">
        <v>212</v>
      </c>
      <c r="L92">
        <v>43</v>
      </c>
      <c r="M92">
        <v>122</v>
      </c>
      <c r="N92" s="5">
        <f>VLOOKUP(D92,Redistribution!G:I,3,FALSE)</f>
        <v>0.14146454682604154</v>
      </c>
      <c r="P92" s="21"/>
      <c r="Q92">
        <f>VLOOKUP(D92,'[2]P1E form'!$A:$O,15,FALSE)</f>
        <v>55</v>
      </c>
      <c r="R92">
        <v>55</v>
      </c>
    </row>
    <row r="93" spans="1:18" customFormat="1">
      <c r="A93" t="str">
        <f>VLOOKUP(B93,[1]counties!$B:$C,2,FALSE)</f>
        <v>E10000013</v>
      </c>
      <c r="B93" s="22" t="s">
        <v>212</v>
      </c>
      <c r="C93" s="19">
        <v>861700</v>
      </c>
      <c r="D93" t="s">
        <v>221</v>
      </c>
      <c r="E93" t="s">
        <v>222</v>
      </c>
      <c r="F93" s="20">
        <f>VLOOKUP(D93,[3]Sheet1!$A:$D,4,FALSE)</f>
        <v>49694.559999999998</v>
      </c>
      <c r="G93" s="19">
        <v>263400</v>
      </c>
      <c r="H93" s="5">
        <f t="shared" si="1"/>
        <v>0.30567482882673785</v>
      </c>
      <c r="I93" s="98" t="str">
        <f>VLOOKUP(J93,[1]counties!$B:$C,2,FALSE)</f>
        <v>E10000013</v>
      </c>
      <c r="J93" s="98" t="s">
        <v>212</v>
      </c>
      <c r="L93">
        <v>0</v>
      </c>
      <c r="M93">
        <v>122</v>
      </c>
      <c r="N93" s="5">
        <f>VLOOKUP(D93,Redistribution!G:I,3,FALSE)</f>
        <v>0.30567482882673785</v>
      </c>
      <c r="P93" s="21"/>
      <c r="Q93">
        <f>VLOOKUP(D93,'[2]P1E form'!$A:$O,15,FALSE)</f>
        <v>31</v>
      </c>
      <c r="R93">
        <v>31</v>
      </c>
    </row>
    <row r="94" spans="1:18" customFormat="1">
      <c r="A94" t="str">
        <f>VLOOKUP(B94,[1]counties!$B:$C,2,FALSE)</f>
        <v>E10000013</v>
      </c>
      <c r="B94" s="22" t="s">
        <v>212</v>
      </c>
      <c r="C94" s="19">
        <v>861700</v>
      </c>
      <c r="D94" t="s">
        <v>223</v>
      </c>
      <c r="E94" s="22" t="s">
        <v>224</v>
      </c>
      <c r="F94" s="20">
        <f>VLOOKUP(D94,[3]Sheet1!$A:$D,4,FALSE)</f>
        <v>46065.47</v>
      </c>
      <c r="G94" s="19">
        <v>113100</v>
      </c>
      <c r="H94" s="5">
        <f t="shared" si="1"/>
        <v>0.13125217593129859</v>
      </c>
      <c r="I94" s="98" t="str">
        <f>VLOOKUP(J94,[1]counties!$B:$C,2,FALSE)</f>
        <v>E10000013</v>
      </c>
      <c r="J94" s="98" t="s">
        <v>212</v>
      </c>
      <c r="L94">
        <v>2</v>
      </c>
      <c r="M94">
        <v>122</v>
      </c>
      <c r="N94" s="5">
        <f>VLOOKUP(D94,Redistribution!G:I,3,FALSE)</f>
        <v>0.13125217593129859</v>
      </c>
      <c r="P94" s="21"/>
      <c r="Q94">
        <f>VLOOKUP(D94,'[2]P1E form'!$A:$O,15,FALSE)</f>
        <v>0</v>
      </c>
      <c r="R94">
        <v>0</v>
      </c>
    </row>
    <row r="95" spans="1:18" customFormat="1">
      <c r="A95" t="str">
        <f>VLOOKUP(B95,[1]counties!$B:$C,2,FALSE)</f>
        <v>E10000013</v>
      </c>
      <c r="B95" s="22" t="s">
        <v>212</v>
      </c>
      <c r="C95" s="19">
        <v>861700</v>
      </c>
      <c r="D95" t="s">
        <v>225</v>
      </c>
      <c r="E95" t="s">
        <v>226</v>
      </c>
      <c r="F95" s="20">
        <f>VLOOKUP(D95,[3]Sheet1!$A:$D,4,FALSE)</f>
        <v>41441.83</v>
      </c>
      <c r="G95" s="19">
        <v>82300</v>
      </c>
      <c r="H95" s="5">
        <f t="shared" si="1"/>
        <v>9.5508877799698272E-2</v>
      </c>
      <c r="I95" s="98" t="str">
        <f>VLOOKUP(J95,[1]counties!$B:$C,2,FALSE)</f>
        <v>E10000013</v>
      </c>
      <c r="J95" s="98" t="s">
        <v>212</v>
      </c>
      <c r="L95">
        <v>0</v>
      </c>
      <c r="M95">
        <v>122</v>
      </c>
      <c r="N95" s="5">
        <f>VLOOKUP(D95,Redistribution!G:I,3,FALSE)</f>
        <v>9.5508877799698272E-2</v>
      </c>
      <c r="P95" s="21"/>
      <c r="Q95">
        <f>VLOOKUP(D95,'[2]P1E form'!$A:$O,15,FALSE)</f>
        <v>22</v>
      </c>
      <c r="R95">
        <v>22</v>
      </c>
    </row>
    <row r="96" spans="1:18" customFormat="1">
      <c r="A96" t="e">
        <f>VLOOKUP(B96,[1]counties!$B:$C,2,FALSE)</f>
        <v>#N/A</v>
      </c>
      <c r="B96" s="18" t="s">
        <v>227</v>
      </c>
      <c r="C96" s="19">
        <v>8196700</v>
      </c>
      <c r="D96" t="s">
        <v>228</v>
      </c>
      <c r="E96" s="22" t="s">
        <v>229</v>
      </c>
      <c r="F96" s="20">
        <f>VLOOKUP(D96,[3]Sheet1!$A:$D,4,FALSE)</f>
        <v>3609.04</v>
      </c>
      <c r="G96" s="19">
        <v>187000</v>
      </c>
      <c r="H96" s="5">
        <f t="shared" si="1"/>
        <v>2.2814059316554221E-2</v>
      </c>
      <c r="I96" s="98" t="e">
        <f>VLOOKUP(J96,[1]counties!$B:$C,2,FALSE)</f>
        <v>#N/A</v>
      </c>
      <c r="J96" s="98" t="s">
        <v>227</v>
      </c>
      <c r="M96" t="e">
        <v>#N/A</v>
      </c>
      <c r="N96" t="e">
        <f>VLOOKUP(D96,Redistribution!G:I,3,FALSE)</f>
        <v>#N/A</v>
      </c>
      <c r="P96" s="21"/>
      <c r="Q96">
        <f>VLOOKUP(D96,'[2]P1E form'!$A:$O,15,FALSE)</f>
        <v>301</v>
      </c>
      <c r="R96">
        <v>301</v>
      </c>
    </row>
    <row r="97" spans="1:18" customFormat="1">
      <c r="A97" t="e">
        <f>VLOOKUP(B97,[1]counties!$B:$C,2,FALSE)</f>
        <v>#N/A</v>
      </c>
      <c r="B97" s="18" t="s">
        <v>227</v>
      </c>
      <c r="C97" s="19">
        <v>8196700</v>
      </c>
      <c r="D97" t="s">
        <v>230</v>
      </c>
      <c r="E97" s="22" t="s">
        <v>231</v>
      </c>
      <c r="F97" s="20">
        <f>VLOOKUP(D97,[3]Sheet1!$A:$D,4,FALSE)</f>
        <v>8673.7199999999993</v>
      </c>
      <c r="G97" s="19">
        <v>357500</v>
      </c>
      <c r="H97" s="5">
        <f t="shared" si="1"/>
        <v>4.3615113399294837E-2</v>
      </c>
      <c r="I97" s="98" t="e">
        <f>VLOOKUP(J97,[1]counties!$B:$C,2,FALSE)</f>
        <v>#N/A</v>
      </c>
      <c r="J97" s="98" t="s">
        <v>227</v>
      </c>
      <c r="L97">
        <v>128</v>
      </c>
      <c r="M97" t="e">
        <v>#N/A</v>
      </c>
      <c r="N97" t="e">
        <f>VLOOKUP(D97,Redistribution!G:I,3,FALSE)</f>
        <v>#N/A</v>
      </c>
      <c r="P97" s="21"/>
      <c r="Q97">
        <f>VLOOKUP(D97,'[2]P1E form'!$A:$O,15,FALSE)</f>
        <v>303</v>
      </c>
      <c r="R97">
        <v>303</v>
      </c>
    </row>
    <row r="98" spans="1:18" customFormat="1">
      <c r="A98" t="e">
        <f>VLOOKUP(B98,[1]counties!$B:$C,2,FALSE)</f>
        <v>#N/A</v>
      </c>
      <c r="B98" s="18" t="s">
        <v>227</v>
      </c>
      <c r="C98" s="19">
        <v>8196700</v>
      </c>
      <c r="D98" t="s">
        <v>232</v>
      </c>
      <c r="E98" t="s">
        <v>233</v>
      </c>
      <c r="F98" s="20">
        <f>VLOOKUP(D98,[3]Sheet1!$A:$D,4,FALSE)</f>
        <v>6055.95</v>
      </c>
      <c r="G98" s="19">
        <v>232800</v>
      </c>
      <c r="H98" s="5">
        <f t="shared" si="1"/>
        <v>2.8401673844351997E-2</v>
      </c>
      <c r="I98" s="98" t="e">
        <f>VLOOKUP(J98,[1]counties!$B:$C,2,FALSE)</f>
        <v>#N/A</v>
      </c>
      <c r="J98" s="98" t="s">
        <v>227</v>
      </c>
      <c r="L98">
        <v>51</v>
      </c>
      <c r="M98" t="e">
        <v>#N/A</v>
      </c>
      <c r="N98" t="e">
        <f>VLOOKUP(D98,Redistribution!G:I,3,FALSE)</f>
        <v>#N/A</v>
      </c>
      <c r="P98" s="21"/>
      <c r="Q98">
        <f>VLOOKUP(D98,'[2]P1E form'!$A:$O,15,FALSE)</f>
        <v>177</v>
      </c>
      <c r="R98">
        <v>177</v>
      </c>
    </row>
    <row r="99" spans="1:18" customFormat="1">
      <c r="A99" t="e">
        <f>VLOOKUP(B99,[1]counties!$B:$C,2,FALSE)</f>
        <v>#N/A</v>
      </c>
      <c r="B99" s="18" t="s">
        <v>227</v>
      </c>
      <c r="C99" s="19">
        <v>8196700</v>
      </c>
      <c r="D99" t="s">
        <v>234</v>
      </c>
      <c r="E99" s="22" t="s">
        <v>235</v>
      </c>
      <c r="F99" s="20">
        <f>VLOOKUP(D99,[3]Sheet1!$A:$D,4,FALSE)</f>
        <v>4323.5200000000004</v>
      </c>
      <c r="G99" s="19">
        <v>312200</v>
      </c>
      <c r="H99" s="5">
        <f t="shared" si="1"/>
        <v>3.8088499030097478E-2</v>
      </c>
      <c r="I99" s="98" t="e">
        <f>VLOOKUP(J99,[1]counties!$B:$C,2,FALSE)</f>
        <v>#N/A</v>
      </c>
      <c r="J99" s="98" t="s">
        <v>227</v>
      </c>
      <c r="L99">
        <v>46</v>
      </c>
      <c r="M99" t="e">
        <v>#N/A</v>
      </c>
      <c r="N99" t="e">
        <f>VLOOKUP(D99,Redistribution!G:I,3,FALSE)</f>
        <v>#N/A</v>
      </c>
      <c r="P99" s="21"/>
      <c r="Q99">
        <f>VLOOKUP(D99,'[2]P1E form'!$A:$O,15,FALSE)</f>
        <v>385</v>
      </c>
      <c r="R99">
        <v>385</v>
      </c>
    </row>
    <row r="100" spans="1:18" customFormat="1">
      <c r="A100" t="e">
        <f>VLOOKUP(B100,[1]counties!$B:$C,2,FALSE)</f>
        <v>#N/A</v>
      </c>
      <c r="B100" s="18" t="s">
        <v>227</v>
      </c>
      <c r="C100" s="19">
        <v>8196700</v>
      </c>
      <c r="D100" t="s">
        <v>236</v>
      </c>
      <c r="E100" t="s">
        <v>237</v>
      </c>
      <c r="F100" s="20">
        <f>VLOOKUP(D100,[3]Sheet1!$A:$D,4,FALSE)</f>
        <v>15015.45</v>
      </c>
      <c r="G100" s="19">
        <v>310600</v>
      </c>
      <c r="H100" s="5">
        <f t="shared" si="1"/>
        <v>3.7893298522576162E-2</v>
      </c>
      <c r="I100" s="98" t="e">
        <f>VLOOKUP(J100,[1]counties!$B:$C,2,FALSE)</f>
        <v>#N/A</v>
      </c>
      <c r="J100" s="98" t="s">
        <v>227</v>
      </c>
      <c r="L100">
        <v>119</v>
      </c>
      <c r="M100" t="e">
        <v>#N/A</v>
      </c>
      <c r="N100" t="e">
        <f>VLOOKUP(D100,Redistribution!G:I,3,FALSE)</f>
        <v>#N/A</v>
      </c>
      <c r="P100" s="21"/>
      <c r="Q100">
        <f>VLOOKUP(D100,'[2]P1E form'!$A:$O,15,FALSE)</f>
        <v>187</v>
      </c>
      <c r="R100">
        <v>187</v>
      </c>
    </row>
    <row r="101" spans="1:18" customFormat="1">
      <c r="A101" t="e">
        <f>VLOOKUP(B101,[1]counties!$B:$C,2,FALSE)</f>
        <v>#N/A</v>
      </c>
      <c r="B101" s="18" t="s">
        <v>227</v>
      </c>
      <c r="C101" s="19">
        <v>8196700</v>
      </c>
      <c r="D101" t="s">
        <v>238</v>
      </c>
      <c r="E101" s="22" t="s">
        <v>239</v>
      </c>
      <c r="F101" s="20">
        <f>VLOOKUP(D101,[3]Sheet1!$A:$D,4,FALSE)</f>
        <v>2179.6</v>
      </c>
      <c r="G101" s="19">
        <v>220100</v>
      </c>
      <c r="H101" s="5">
        <f t="shared" si="1"/>
        <v>2.6852269815901521E-2</v>
      </c>
      <c r="I101" s="98" t="e">
        <f>VLOOKUP(J101,[1]counties!$B:$C,2,FALSE)</f>
        <v>#N/A</v>
      </c>
      <c r="J101" s="98" t="s">
        <v>227</v>
      </c>
      <c r="L101">
        <v>0</v>
      </c>
      <c r="M101" t="e">
        <v>#N/A</v>
      </c>
      <c r="N101" t="e">
        <f>VLOOKUP(D101,Redistribution!G:I,3,FALSE)</f>
        <v>#N/A</v>
      </c>
      <c r="P101" s="21"/>
      <c r="Q101">
        <f>VLOOKUP(D101,'[2]P1E form'!$A:$O,15,FALSE)</f>
        <v>11</v>
      </c>
      <c r="R101">
        <v>11</v>
      </c>
    </row>
    <row r="102" spans="1:18" customFormat="1">
      <c r="A102" t="e">
        <f>VLOOKUP(B102,[1]counties!$B:$C,2,FALSE)</f>
        <v>#N/A</v>
      </c>
      <c r="B102" s="18" t="s">
        <v>227</v>
      </c>
      <c r="C102" s="19">
        <v>8196700</v>
      </c>
      <c r="D102" t="s">
        <v>240</v>
      </c>
      <c r="E102" s="22" t="s">
        <v>241</v>
      </c>
      <c r="F102" s="20">
        <f>VLOOKUP(D102,[3]Sheet1!$A:$D,4,FALSE)</f>
        <v>8651.89</v>
      </c>
      <c r="G102" s="19">
        <v>364800</v>
      </c>
      <c r="H102" s="5">
        <f t="shared" si="1"/>
        <v>4.4505715714860859E-2</v>
      </c>
      <c r="I102" s="98" t="e">
        <f>VLOOKUP(J102,[1]counties!$B:$C,2,FALSE)</f>
        <v>#N/A</v>
      </c>
      <c r="J102" s="98" t="s">
        <v>227</v>
      </c>
      <c r="L102">
        <v>612</v>
      </c>
      <c r="M102" t="e">
        <v>#N/A</v>
      </c>
      <c r="N102" t="e">
        <f>VLOOKUP(D102,Redistribution!G:I,3,FALSE)</f>
        <v>#N/A</v>
      </c>
      <c r="P102" s="21"/>
      <c r="Q102">
        <f>VLOOKUP(D102,'[2]P1E form'!$A:$O,15,FALSE)</f>
        <v>345</v>
      </c>
      <c r="R102">
        <v>345</v>
      </c>
    </row>
    <row r="103" spans="1:18" customFormat="1">
      <c r="A103" t="e">
        <f>VLOOKUP(B103,[1]counties!$B:$C,2,FALSE)</f>
        <v>#N/A</v>
      </c>
      <c r="B103" s="18" t="s">
        <v>227</v>
      </c>
      <c r="C103" s="19">
        <v>8196700</v>
      </c>
      <c r="D103" t="s">
        <v>242</v>
      </c>
      <c r="E103" s="22" t="s">
        <v>243</v>
      </c>
      <c r="F103" s="20">
        <f>VLOOKUP(D103,[3]Sheet1!$A:$D,4,FALSE)</f>
        <v>5552.5</v>
      </c>
      <c r="G103" s="19">
        <v>339300</v>
      </c>
      <c r="H103" s="5">
        <f t="shared" si="1"/>
        <v>4.1394707626239827E-2</v>
      </c>
      <c r="I103" s="98" t="e">
        <f>VLOOKUP(J103,[1]counties!$B:$C,2,FALSE)</f>
        <v>#N/A</v>
      </c>
      <c r="J103" s="98" t="s">
        <v>227</v>
      </c>
      <c r="L103">
        <v>0</v>
      </c>
      <c r="M103" t="e">
        <v>#N/A</v>
      </c>
      <c r="N103" t="e">
        <f>VLOOKUP(D103,Redistribution!G:I,3,FALSE)</f>
        <v>#N/A</v>
      </c>
      <c r="P103" s="21"/>
      <c r="Q103">
        <f>VLOOKUP(D103,'[2]P1E form'!$A:$O,15,FALSE)</f>
        <v>167</v>
      </c>
      <c r="R103">
        <v>167</v>
      </c>
    </row>
    <row r="104" spans="1:18" customFormat="1">
      <c r="A104" t="e">
        <f>VLOOKUP(B104,[1]counties!$B:$C,2,FALSE)</f>
        <v>#N/A</v>
      </c>
      <c r="B104" s="18" t="s">
        <v>227</v>
      </c>
      <c r="C104" s="19">
        <v>8196700</v>
      </c>
      <c r="D104" t="s">
        <v>244</v>
      </c>
      <c r="E104" s="22" t="s">
        <v>245</v>
      </c>
      <c r="F104" s="20">
        <f>VLOOKUP(D104,[3]Sheet1!$A:$D,4,FALSE)</f>
        <v>8082.94</v>
      </c>
      <c r="G104" s="19">
        <v>313900</v>
      </c>
      <c r="H104" s="5">
        <f t="shared" si="1"/>
        <v>3.8295899569338883E-2</v>
      </c>
      <c r="I104" s="98" t="e">
        <f>VLOOKUP(J104,[1]counties!$B:$C,2,FALSE)</f>
        <v>#N/A</v>
      </c>
      <c r="J104" s="98" t="s">
        <v>227</v>
      </c>
      <c r="L104">
        <v>130</v>
      </c>
      <c r="M104" t="e">
        <v>#N/A</v>
      </c>
      <c r="N104" t="e">
        <f>VLOOKUP(D104,Redistribution!G:I,3,FALSE)</f>
        <v>#N/A</v>
      </c>
      <c r="P104" s="21"/>
      <c r="Q104">
        <f>VLOOKUP(D104,'[2]P1E form'!$A:$O,15,FALSE)</f>
        <v>244</v>
      </c>
      <c r="R104">
        <v>244</v>
      </c>
    </row>
    <row r="105" spans="1:18" customFormat="1">
      <c r="A105" t="e">
        <f>VLOOKUP(B105,[1]counties!$B:$C,2,FALSE)</f>
        <v>#N/A</v>
      </c>
      <c r="B105" s="18" t="s">
        <v>227</v>
      </c>
      <c r="C105" s="19">
        <v>8196700</v>
      </c>
      <c r="D105" t="s">
        <v>246</v>
      </c>
      <c r="E105" t="s">
        <v>247</v>
      </c>
      <c r="F105" s="20">
        <f>VLOOKUP(D105,[3]Sheet1!$A:$D,4,FALSE)</f>
        <v>4734.38</v>
      </c>
      <c r="G105" s="19">
        <v>255500</v>
      </c>
      <c r="H105" s="5">
        <f t="shared" si="1"/>
        <v>3.1171081044810717E-2</v>
      </c>
      <c r="I105" s="98" t="e">
        <f>VLOOKUP(J105,[1]counties!$B:$C,2,FALSE)</f>
        <v>#N/A</v>
      </c>
      <c r="J105" s="98" t="s">
        <v>227</v>
      </c>
      <c r="L105">
        <v>135</v>
      </c>
      <c r="M105" t="e">
        <v>#N/A</v>
      </c>
      <c r="N105" t="e">
        <f>VLOOKUP(D105,Redistribution!G:I,3,FALSE)</f>
        <v>#N/A</v>
      </c>
      <c r="P105" s="21"/>
      <c r="Q105">
        <f>VLOOKUP(D105,'[2]P1E form'!$A:$O,15,FALSE)</f>
        <v>130</v>
      </c>
      <c r="R105">
        <v>130</v>
      </c>
    </row>
    <row r="106" spans="1:18" customFormat="1">
      <c r="A106" t="e">
        <f>VLOOKUP(B106,[1]counties!$B:$C,2,FALSE)</f>
        <v>#N/A</v>
      </c>
      <c r="B106" s="18" t="s">
        <v>227</v>
      </c>
      <c r="C106" s="19">
        <v>8196700</v>
      </c>
      <c r="D106" t="s">
        <v>248</v>
      </c>
      <c r="E106" t="s">
        <v>249</v>
      </c>
      <c r="F106" s="20">
        <f>VLOOKUP(D106,[3]Sheet1!$A:$D,4,FALSE)</f>
        <v>1906.35</v>
      </c>
      <c r="G106" s="19">
        <v>247200</v>
      </c>
      <c r="H106" s="5">
        <f t="shared" si="1"/>
        <v>3.015847841204387E-2</v>
      </c>
      <c r="I106" s="98" t="e">
        <f>VLOOKUP(J106,[1]counties!$B:$C,2,FALSE)</f>
        <v>#N/A</v>
      </c>
      <c r="J106" s="98" t="s">
        <v>227</v>
      </c>
      <c r="L106">
        <v>0</v>
      </c>
      <c r="M106" t="e">
        <v>#N/A</v>
      </c>
      <c r="N106" t="e">
        <f>VLOOKUP(D106,Redistribution!G:I,3,FALSE)</f>
        <v>#N/A</v>
      </c>
      <c r="P106" s="21"/>
      <c r="Q106">
        <f>VLOOKUP(D106,'[2]P1E form'!$A:$O,15,FALSE)</f>
        <v>459</v>
      </c>
      <c r="R106">
        <v>459</v>
      </c>
    </row>
    <row r="107" spans="1:18" customFormat="1">
      <c r="A107" t="e">
        <f>VLOOKUP(B107,[1]counties!$B:$C,2,FALSE)</f>
        <v>#N/A</v>
      </c>
      <c r="B107" s="18" t="s">
        <v>227</v>
      </c>
      <c r="C107" s="19">
        <v>8196700</v>
      </c>
      <c r="D107" t="s">
        <v>250</v>
      </c>
      <c r="E107" s="22" t="s">
        <v>251</v>
      </c>
      <c r="F107" s="20">
        <f>VLOOKUP(D107,[3]Sheet1!$A:$D,4,FALSE)</f>
        <v>1640.4</v>
      </c>
      <c r="G107" s="19">
        <v>182400</v>
      </c>
      <c r="H107" s="5">
        <f t="shared" si="1"/>
        <v>2.225285785743043E-2</v>
      </c>
      <c r="I107" s="98" t="e">
        <f>VLOOKUP(J107,[1]counties!$B:$C,2,FALSE)</f>
        <v>#N/A</v>
      </c>
      <c r="J107" s="98" t="s">
        <v>227</v>
      </c>
      <c r="L107">
        <v>0</v>
      </c>
      <c r="M107" t="e">
        <v>#N/A</v>
      </c>
      <c r="N107" t="e">
        <f>VLOOKUP(D107,Redistribution!G:I,3,FALSE)</f>
        <v>#N/A</v>
      </c>
      <c r="P107" s="21"/>
      <c r="Q107">
        <f>VLOOKUP(D107,'[2]P1E form'!$A:$O,15,FALSE)</f>
        <v>149</v>
      </c>
      <c r="R107">
        <v>149</v>
      </c>
    </row>
    <row r="108" spans="1:18" customFormat="1">
      <c r="A108" t="e">
        <f>VLOOKUP(B108,[1]counties!$B:$C,2,FALSE)</f>
        <v>#N/A</v>
      </c>
      <c r="B108" s="18" t="s">
        <v>227</v>
      </c>
      <c r="C108" s="19">
        <v>8196700</v>
      </c>
      <c r="D108" t="s">
        <v>252</v>
      </c>
      <c r="E108" t="s">
        <v>253</v>
      </c>
      <c r="F108" s="20">
        <f>VLOOKUP(D108,[3]Sheet1!$A:$D,4,FALSE)</f>
        <v>2958.85</v>
      </c>
      <c r="G108" s="19">
        <v>255500</v>
      </c>
      <c r="H108" s="5">
        <f t="shared" si="1"/>
        <v>3.1171081044810717E-2</v>
      </c>
      <c r="I108" s="98" t="e">
        <f>VLOOKUP(J108,[1]counties!$B:$C,2,FALSE)</f>
        <v>#N/A</v>
      </c>
      <c r="J108" s="98" t="s">
        <v>227</v>
      </c>
      <c r="L108">
        <v>64</v>
      </c>
      <c r="M108" t="e">
        <v>#N/A</v>
      </c>
      <c r="N108" t="e">
        <f>VLOOKUP(D108,Redistribution!G:I,3,FALSE)</f>
        <v>#N/A</v>
      </c>
      <c r="P108" s="21"/>
      <c r="Q108">
        <f>VLOOKUP(D108,'[2]P1E form'!$A:$O,15,FALSE)</f>
        <v>258</v>
      </c>
      <c r="R108">
        <v>258</v>
      </c>
    </row>
    <row r="109" spans="1:18" customFormat="1">
      <c r="A109" t="e">
        <f>VLOOKUP(B109,[1]counties!$B:$C,2,FALSE)</f>
        <v>#N/A</v>
      </c>
      <c r="B109" s="18" t="s">
        <v>227</v>
      </c>
      <c r="C109" s="19">
        <v>8196700</v>
      </c>
      <c r="D109" t="s">
        <v>254</v>
      </c>
      <c r="E109" t="s">
        <v>255</v>
      </c>
      <c r="F109" s="20">
        <f>VLOOKUP(D109,[3]Sheet1!$A:$D,4,FALSE)</f>
        <v>5046.91</v>
      </c>
      <c r="G109" s="19">
        <v>240500</v>
      </c>
      <c r="H109" s="5">
        <f t="shared" si="1"/>
        <v>2.9341076286798346E-2</v>
      </c>
      <c r="I109" s="98" t="e">
        <f>VLOOKUP(J109,[1]counties!$B:$C,2,FALSE)</f>
        <v>#N/A</v>
      </c>
      <c r="J109" s="98" t="s">
        <v>227</v>
      </c>
      <c r="L109">
        <v>0</v>
      </c>
      <c r="M109" t="e">
        <v>#N/A</v>
      </c>
      <c r="N109" t="e">
        <f>VLOOKUP(D109,Redistribution!G:I,3,FALSE)</f>
        <v>#N/A</v>
      </c>
      <c r="P109" s="21"/>
      <c r="Q109">
        <f>VLOOKUP(D109,'[2]P1E form'!$A:$O,15,FALSE)</f>
        <v>74</v>
      </c>
      <c r="R109">
        <v>74</v>
      </c>
    </row>
    <row r="110" spans="1:18" customFormat="1">
      <c r="A110" t="e">
        <f>VLOOKUP(B110,[1]counties!$B:$C,2,FALSE)</f>
        <v>#N/A</v>
      </c>
      <c r="B110" s="18" t="s">
        <v>227</v>
      </c>
      <c r="C110" s="19">
        <v>8196700</v>
      </c>
      <c r="D110" t="s">
        <v>256</v>
      </c>
      <c r="E110" s="22" t="s">
        <v>257</v>
      </c>
      <c r="F110" s="20">
        <f>VLOOKUP(D110,[3]Sheet1!$A:$D,4,FALSE)</f>
        <v>11236.35</v>
      </c>
      <c r="G110" s="19">
        <v>237900</v>
      </c>
      <c r="H110" s="5">
        <f t="shared" si="1"/>
        <v>2.9023875462076201E-2</v>
      </c>
      <c r="I110" s="98" t="e">
        <f>VLOOKUP(J110,[1]counties!$B:$C,2,FALSE)</f>
        <v>#N/A</v>
      </c>
      <c r="J110" s="98" t="s">
        <v>227</v>
      </c>
      <c r="L110">
        <v>0</v>
      </c>
      <c r="M110" t="e">
        <v>#N/A</v>
      </c>
      <c r="N110" t="e">
        <f>VLOOKUP(D110,Redistribution!G:I,3,FALSE)</f>
        <v>#N/A</v>
      </c>
      <c r="P110" s="21"/>
      <c r="Q110">
        <f>VLOOKUP(D110,'[2]P1E form'!$A:$O,15,FALSE)</f>
        <v>75</v>
      </c>
      <c r="R110">
        <v>75</v>
      </c>
    </row>
    <row r="111" spans="1:18" customFormat="1">
      <c r="A111" t="e">
        <f>VLOOKUP(B111,[1]counties!$B:$C,2,FALSE)</f>
        <v>#N/A</v>
      </c>
      <c r="B111" s="18" t="s">
        <v>227</v>
      </c>
      <c r="C111" s="19">
        <v>8196700</v>
      </c>
      <c r="D111" t="s">
        <v>258</v>
      </c>
      <c r="E111" s="22" t="s">
        <v>259</v>
      </c>
      <c r="F111" s="20">
        <f>VLOOKUP(D111,[3]Sheet1!$A:$D,4,FALSE)</f>
        <v>11569.87</v>
      </c>
      <c r="G111" s="19">
        <v>275500</v>
      </c>
      <c r="H111" s="5">
        <f t="shared" si="1"/>
        <v>3.3611087388827211E-2</v>
      </c>
      <c r="I111" s="98" t="e">
        <f>VLOOKUP(J111,[1]counties!$B:$C,2,FALSE)</f>
        <v>#N/A</v>
      </c>
      <c r="J111" s="98" t="s">
        <v>227</v>
      </c>
      <c r="M111" t="e">
        <v>#N/A</v>
      </c>
      <c r="N111" t="e">
        <f>VLOOKUP(D111,Redistribution!G:I,3,FALSE)</f>
        <v>#N/A</v>
      </c>
      <c r="P111" s="21"/>
      <c r="Q111">
        <f>VLOOKUP(D111,'[2]P1E form'!$A:$O,15,FALSE)</f>
        <v>128</v>
      </c>
      <c r="R111">
        <v>128</v>
      </c>
    </row>
    <row r="112" spans="1:18" customFormat="1">
      <c r="A112" t="e">
        <f>VLOOKUP(B112,[1]counties!$B:$C,2,FALSE)</f>
        <v>#N/A</v>
      </c>
      <c r="B112" s="18" t="s">
        <v>227</v>
      </c>
      <c r="C112" s="19">
        <v>8196700</v>
      </c>
      <c r="D112" t="s">
        <v>260</v>
      </c>
      <c r="E112" t="s">
        <v>261</v>
      </c>
      <c r="F112" s="20">
        <f>VLOOKUP(D112,[3]Sheet1!$A:$D,4,FALSE)</f>
        <v>5598.62</v>
      </c>
      <c r="G112" s="19">
        <v>254900</v>
      </c>
      <c r="H112" s="5">
        <f t="shared" si="1"/>
        <v>3.1097880854490223E-2</v>
      </c>
      <c r="I112" s="98" t="e">
        <f>VLOOKUP(J112,[1]counties!$B:$C,2,FALSE)</f>
        <v>#N/A</v>
      </c>
      <c r="J112" s="98" t="s">
        <v>227</v>
      </c>
      <c r="L112">
        <v>0</v>
      </c>
      <c r="M112" t="e">
        <v>#N/A</v>
      </c>
      <c r="N112" t="e">
        <f>VLOOKUP(D112,Redistribution!G:I,3,FALSE)</f>
        <v>#N/A</v>
      </c>
      <c r="P112" s="21"/>
      <c r="Q112">
        <f>VLOOKUP(D112,'[2]P1E form'!$A:$O,15,FALSE)</f>
        <v>213</v>
      </c>
      <c r="R112">
        <v>213</v>
      </c>
    </row>
    <row r="113" spans="1:18" customFormat="1">
      <c r="A113" t="e">
        <f>VLOOKUP(B113,[1]counties!$B:$C,2,FALSE)</f>
        <v>#N/A</v>
      </c>
      <c r="B113" s="18" t="s">
        <v>227</v>
      </c>
      <c r="C113" s="19">
        <v>8196700</v>
      </c>
      <c r="D113" t="s">
        <v>262</v>
      </c>
      <c r="E113" t="s">
        <v>263</v>
      </c>
      <c r="F113" s="20">
        <f>VLOOKUP(D113,[3]Sheet1!$A:$D,4,FALSE)</f>
        <v>1485.95</v>
      </c>
      <c r="G113" s="19">
        <v>206300</v>
      </c>
      <c r="H113" s="5">
        <f t="shared" si="1"/>
        <v>2.5168665438530139E-2</v>
      </c>
      <c r="I113" s="98" t="e">
        <f>VLOOKUP(J113,[1]counties!$B:$C,2,FALSE)</f>
        <v>#N/A</v>
      </c>
      <c r="J113" s="98" t="s">
        <v>227</v>
      </c>
      <c r="L113">
        <v>0</v>
      </c>
      <c r="M113" t="e">
        <v>#N/A</v>
      </c>
      <c r="N113" t="e">
        <f>VLOOKUP(D113,Redistribution!G:I,3,FALSE)</f>
        <v>#N/A</v>
      </c>
      <c r="P113" s="21"/>
      <c r="Q113">
        <f>VLOOKUP(D113,'[2]P1E form'!$A:$O,15,FALSE)</f>
        <v>186</v>
      </c>
      <c r="R113">
        <v>186</v>
      </c>
    </row>
    <row r="114" spans="1:18" customFormat="1">
      <c r="A114" t="e">
        <f>VLOOKUP(B114,[1]counties!$B:$C,2,FALSE)</f>
        <v>#N/A</v>
      </c>
      <c r="B114" s="18" t="s">
        <v>227</v>
      </c>
      <c r="C114" s="19">
        <v>8196700</v>
      </c>
      <c r="D114" t="s">
        <v>264</v>
      </c>
      <c r="E114" s="22" t="s">
        <v>265</v>
      </c>
      <c r="F114" s="20">
        <f>VLOOKUP(D114,[3]Sheet1!$A:$D,4,FALSE)</f>
        <v>1212.95</v>
      </c>
      <c r="G114" s="19">
        <v>158300</v>
      </c>
      <c r="H114" s="5">
        <f t="shared" si="1"/>
        <v>1.9312650212890553E-2</v>
      </c>
      <c r="I114" s="98" t="e">
        <f>VLOOKUP(J114,[1]counties!$B:$C,2,FALSE)</f>
        <v>#N/A</v>
      </c>
      <c r="J114" s="98" t="s">
        <v>227</v>
      </c>
      <c r="M114" t="e">
        <v>#N/A</v>
      </c>
      <c r="N114" t="e">
        <f>VLOOKUP(D114,Redistribution!G:I,3,FALSE)</f>
        <v>#N/A</v>
      </c>
      <c r="P114" s="21"/>
      <c r="Q114">
        <f>VLOOKUP(D114,'[2]P1E form'!$A:$O,15,FALSE)</f>
        <v>184</v>
      </c>
      <c r="R114">
        <v>184</v>
      </c>
    </row>
    <row r="115" spans="1:18" customFormat="1">
      <c r="A115" t="e">
        <f>VLOOKUP(B115,[1]counties!$B:$C,2,FALSE)</f>
        <v>#N/A</v>
      </c>
      <c r="B115" s="18" t="s">
        <v>227</v>
      </c>
      <c r="C115" s="19">
        <v>8196700</v>
      </c>
      <c r="D115" t="s">
        <v>266</v>
      </c>
      <c r="E115" s="22" t="s">
        <v>267</v>
      </c>
      <c r="F115" s="20">
        <f>VLOOKUP(D115,[3]Sheet1!$A:$D,4,FALSE)</f>
        <v>3724.69</v>
      </c>
      <c r="G115" s="19">
        <v>160400</v>
      </c>
      <c r="H115" s="5">
        <f t="shared" si="1"/>
        <v>1.9568850879012285E-2</v>
      </c>
      <c r="I115" s="98" t="e">
        <f>VLOOKUP(J115,[1]counties!$B:$C,2,FALSE)</f>
        <v>#N/A</v>
      </c>
      <c r="J115" s="98" t="s">
        <v>227</v>
      </c>
      <c r="L115">
        <v>0</v>
      </c>
      <c r="M115" t="e">
        <v>#N/A</v>
      </c>
      <c r="N115" t="e">
        <f>VLOOKUP(D115,Redistribution!G:I,3,FALSE)</f>
        <v>#N/A</v>
      </c>
      <c r="P115" s="21"/>
      <c r="Q115">
        <f>VLOOKUP(D115,'[2]P1E form'!$A:$O,15,FALSE)</f>
        <v>108</v>
      </c>
      <c r="R115">
        <v>108</v>
      </c>
    </row>
    <row r="116" spans="1:18" customFormat="1">
      <c r="A116" t="e">
        <f>VLOOKUP(B116,[1]counties!$B:$C,2,FALSE)</f>
        <v>#N/A</v>
      </c>
      <c r="B116" s="18" t="s">
        <v>227</v>
      </c>
      <c r="C116" s="19">
        <v>8196700</v>
      </c>
      <c r="D116" t="s">
        <v>268</v>
      </c>
      <c r="E116" s="22" t="s">
        <v>269</v>
      </c>
      <c r="F116" s="20">
        <f>VLOOKUP(D116,[3]Sheet1!$A:$D,4,FALSE)</f>
        <v>2682.14</v>
      </c>
      <c r="G116" s="19">
        <v>304500</v>
      </c>
      <c r="H116" s="5">
        <f t="shared" si="1"/>
        <v>3.7149096587651129E-2</v>
      </c>
      <c r="I116" s="98" t="e">
        <f>VLOOKUP(J116,[1]counties!$B:$C,2,FALSE)</f>
        <v>#N/A</v>
      </c>
      <c r="J116" s="98" t="s">
        <v>227</v>
      </c>
      <c r="L116">
        <v>10</v>
      </c>
      <c r="M116" t="e">
        <v>#N/A</v>
      </c>
      <c r="N116" t="e">
        <f>VLOOKUP(D116,Redistribution!G:I,3,FALSE)</f>
        <v>#N/A</v>
      </c>
      <c r="P116" s="21"/>
      <c r="Q116">
        <f>VLOOKUP(D116,'[2]P1E form'!$A:$O,15,FALSE)</f>
        <v>324</v>
      </c>
      <c r="R116">
        <v>324</v>
      </c>
    </row>
    <row r="117" spans="1:18" customFormat="1">
      <c r="A117" t="e">
        <f>VLOOKUP(B117,[1]counties!$B:$C,2,FALSE)</f>
        <v>#N/A</v>
      </c>
      <c r="B117" s="18" t="s">
        <v>227</v>
      </c>
      <c r="C117" s="19">
        <v>8196700</v>
      </c>
      <c r="D117" t="s">
        <v>270</v>
      </c>
      <c r="E117" t="s">
        <v>271</v>
      </c>
      <c r="F117" s="20">
        <f>VLOOKUP(D117,[3]Sheet1!$A:$D,4,FALSE)</f>
        <v>3514.54</v>
      </c>
      <c r="G117" s="19">
        <v>276900</v>
      </c>
      <c r="H117" s="5">
        <f t="shared" si="1"/>
        <v>3.3781887832908364E-2</v>
      </c>
      <c r="I117" s="98" t="e">
        <f>VLOOKUP(J117,[1]counties!$B:$C,2,FALSE)</f>
        <v>#N/A</v>
      </c>
      <c r="J117" s="98" t="s">
        <v>227</v>
      </c>
      <c r="L117">
        <v>0</v>
      </c>
      <c r="M117" t="e">
        <v>#N/A</v>
      </c>
      <c r="N117" t="e">
        <f>VLOOKUP(D117,Redistribution!G:I,3,FALSE)</f>
        <v>#N/A</v>
      </c>
      <c r="P117" s="21"/>
      <c r="Q117">
        <f>VLOOKUP(D117,'[2]P1E form'!$A:$O,15,FALSE)</f>
        <v>249</v>
      </c>
      <c r="R117">
        <v>249</v>
      </c>
    </row>
    <row r="118" spans="1:18" customFormat="1">
      <c r="A118" t="e">
        <f>VLOOKUP(B118,[1]counties!$B:$C,2,FALSE)</f>
        <v>#N/A</v>
      </c>
      <c r="B118" s="18" t="s">
        <v>227</v>
      </c>
      <c r="C118" s="19">
        <v>8196700</v>
      </c>
      <c r="D118" t="s">
        <v>272</v>
      </c>
      <c r="E118" t="s">
        <v>273</v>
      </c>
      <c r="F118" s="20">
        <f>VLOOKUP(D118,[3]Sheet1!$A:$D,4,FALSE)</f>
        <v>3760.87</v>
      </c>
      <c r="G118" s="19">
        <v>200500</v>
      </c>
      <c r="H118" s="5">
        <f t="shared" si="1"/>
        <v>2.4461063598765358E-2</v>
      </c>
      <c r="I118" s="98" t="e">
        <f>VLOOKUP(J118,[1]counties!$B:$C,2,FALSE)</f>
        <v>#N/A</v>
      </c>
      <c r="J118" s="98" t="s">
        <v>227</v>
      </c>
      <c r="L118">
        <v>0</v>
      </c>
      <c r="M118" t="e">
        <v>#N/A</v>
      </c>
      <c r="N118" t="e">
        <f>VLOOKUP(D118,Redistribution!G:I,3,FALSE)</f>
        <v>#N/A</v>
      </c>
      <c r="P118" s="21"/>
      <c r="Q118">
        <f>VLOOKUP(D118,'[2]P1E form'!$A:$O,15,FALSE)</f>
        <v>48</v>
      </c>
      <c r="R118">
        <v>48</v>
      </c>
    </row>
    <row r="119" spans="1:18" customFormat="1">
      <c r="A119" t="e">
        <f>VLOOKUP(B119,[1]counties!$B:$C,2,FALSE)</f>
        <v>#N/A</v>
      </c>
      <c r="B119" s="18" t="s">
        <v>227</v>
      </c>
      <c r="C119" s="19">
        <v>8196700</v>
      </c>
      <c r="D119" t="s">
        <v>274</v>
      </c>
      <c r="E119" t="s">
        <v>275</v>
      </c>
      <c r="F119" s="20">
        <f>VLOOKUP(D119,[3]Sheet1!$A:$D,4,FALSE)</f>
        <v>3622.36</v>
      </c>
      <c r="G119" s="19">
        <v>310500</v>
      </c>
      <c r="H119" s="5">
        <f t="shared" si="1"/>
        <v>3.7881098490856073E-2</v>
      </c>
      <c r="I119" s="98" t="e">
        <f>VLOOKUP(J119,[1]counties!$B:$C,2,FALSE)</f>
        <v>#N/A</v>
      </c>
      <c r="J119" s="98" t="s">
        <v>227</v>
      </c>
      <c r="L119">
        <v>0</v>
      </c>
      <c r="M119" t="e">
        <v>#N/A</v>
      </c>
      <c r="N119" t="e">
        <f>VLOOKUP(D119,Redistribution!G:I,3,FALSE)</f>
        <v>#N/A</v>
      </c>
      <c r="P119" s="21"/>
      <c r="Q119">
        <f>VLOOKUP(D119,'[2]P1E form'!$A:$O,15,FALSE)</f>
        <v>322</v>
      </c>
      <c r="R119">
        <v>322</v>
      </c>
    </row>
    <row r="120" spans="1:18" customFormat="1">
      <c r="A120" t="e">
        <f>VLOOKUP(B120,[1]counties!$B:$C,2,FALSE)</f>
        <v>#N/A</v>
      </c>
      <c r="B120" s="18" t="s">
        <v>227</v>
      </c>
      <c r="C120" s="19">
        <v>8196700</v>
      </c>
      <c r="D120" t="s">
        <v>276</v>
      </c>
      <c r="E120" t="s">
        <v>277</v>
      </c>
      <c r="F120" s="20">
        <f>VLOOKUP(D120,[3]Sheet1!$A:$D,4,FALSE)</f>
        <v>5641.14</v>
      </c>
      <c r="G120" s="19">
        <v>281400</v>
      </c>
      <c r="H120" s="5">
        <f t="shared" si="1"/>
        <v>3.4330889260312074E-2</v>
      </c>
      <c r="I120" s="98" t="e">
        <f>VLOOKUP(J120,[1]counties!$B:$C,2,FALSE)</f>
        <v>#N/A</v>
      </c>
      <c r="J120" s="98" t="s">
        <v>227</v>
      </c>
      <c r="L120">
        <v>0</v>
      </c>
      <c r="M120" t="e">
        <v>#N/A</v>
      </c>
      <c r="N120" t="e">
        <f>VLOOKUP(D120,Redistribution!G:I,3,FALSE)</f>
        <v>#N/A</v>
      </c>
      <c r="P120" s="21"/>
      <c r="Q120">
        <f>VLOOKUP(D120,'[2]P1E form'!$A:$O,15,FALSE)</f>
        <v>152</v>
      </c>
      <c r="R120">
        <v>152</v>
      </c>
    </row>
    <row r="121" spans="1:18" customFormat="1">
      <c r="A121" t="e">
        <f>VLOOKUP(B121,[1]counties!$B:$C,2,FALSE)</f>
        <v>#N/A</v>
      </c>
      <c r="B121" s="18" t="s">
        <v>227</v>
      </c>
      <c r="C121" s="19">
        <v>8196700</v>
      </c>
      <c r="D121" t="s">
        <v>278</v>
      </c>
      <c r="E121" t="s">
        <v>279</v>
      </c>
      <c r="F121" s="20">
        <f>VLOOKUP(D121,[3]Sheet1!$A:$D,4,FALSE)</f>
        <v>5741.52</v>
      </c>
      <c r="G121" s="19">
        <v>187500</v>
      </c>
      <c r="H121" s="5">
        <f t="shared" si="1"/>
        <v>2.2875059475154634E-2</v>
      </c>
      <c r="I121" s="98" t="e">
        <f>VLOOKUP(J121,[1]counties!$B:$C,2,FALSE)</f>
        <v>#N/A</v>
      </c>
      <c r="J121" s="98" t="s">
        <v>227</v>
      </c>
      <c r="L121">
        <v>0</v>
      </c>
      <c r="M121" t="e">
        <v>#N/A</v>
      </c>
      <c r="N121" t="e">
        <f>VLOOKUP(D121,Redistribution!G:I,3,FALSE)</f>
        <v>#N/A</v>
      </c>
      <c r="P121" s="21"/>
      <c r="Q121">
        <f>VLOOKUP(D121,'[2]P1E form'!$A:$O,15,FALSE)</f>
        <v>124</v>
      </c>
      <c r="R121">
        <v>124</v>
      </c>
    </row>
    <row r="122" spans="1:18" customFormat="1">
      <c r="A122" t="e">
        <f>VLOOKUP(B122,[1]counties!$B:$C,2,FALSE)</f>
        <v>#N/A</v>
      </c>
      <c r="B122" s="18" t="s">
        <v>227</v>
      </c>
      <c r="C122" s="19">
        <v>8196700</v>
      </c>
      <c r="D122" t="s">
        <v>280</v>
      </c>
      <c r="E122" t="s">
        <v>281</v>
      </c>
      <c r="F122" s="20">
        <f>VLOOKUP(D122,[3]Sheet1!$A:$D,4,FALSE)</f>
        <v>2885.41</v>
      </c>
      <c r="G122" s="19">
        <v>288700</v>
      </c>
      <c r="H122" s="5">
        <f t="shared" si="1"/>
        <v>3.5221491575878096E-2</v>
      </c>
      <c r="I122" s="98" t="e">
        <f>VLOOKUP(J122,[1]counties!$B:$C,2,FALSE)</f>
        <v>#N/A</v>
      </c>
      <c r="J122" s="98" t="s">
        <v>227</v>
      </c>
      <c r="L122">
        <v>0</v>
      </c>
      <c r="M122" t="e">
        <v>#N/A</v>
      </c>
      <c r="N122" t="e">
        <f>VLOOKUP(D122,Redistribution!G:I,3,FALSE)</f>
        <v>#N/A</v>
      </c>
      <c r="P122" s="21"/>
      <c r="Q122">
        <f>VLOOKUP(D122,'[2]P1E form'!$A:$O,15,FALSE)</f>
        <v>212</v>
      </c>
      <c r="R122">
        <v>212</v>
      </c>
    </row>
    <row r="123" spans="1:18" customFormat="1">
      <c r="A123" t="e">
        <f>VLOOKUP(B123,[1]counties!$B:$C,2,FALSE)</f>
        <v>#N/A</v>
      </c>
      <c r="B123" s="18" t="s">
        <v>227</v>
      </c>
      <c r="C123" s="19">
        <v>8196700</v>
      </c>
      <c r="D123" t="s">
        <v>282</v>
      </c>
      <c r="E123" t="s">
        <v>283</v>
      </c>
      <c r="F123" s="20">
        <f>VLOOKUP(D123,[3]Sheet1!$A:$D,4,FALSE)</f>
        <v>4385.0200000000004</v>
      </c>
      <c r="G123" s="19">
        <v>191100</v>
      </c>
      <c r="H123" s="5">
        <f t="shared" si="1"/>
        <v>2.3314260617077604E-2</v>
      </c>
      <c r="I123" s="98" t="e">
        <f>VLOOKUP(J123,[1]counties!$B:$C,2,FALSE)</f>
        <v>#N/A</v>
      </c>
      <c r="J123" s="98" t="s">
        <v>227</v>
      </c>
      <c r="L123">
        <v>0</v>
      </c>
      <c r="M123" t="e">
        <v>#N/A</v>
      </c>
      <c r="N123" t="e">
        <f>VLOOKUP(D123,Redistribution!G:I,3,FALSE)</f>
        <v>#N/A</v>
      </c>
      <c r="P123" s="21"/>
      <c r="Q123">
        <f>VLOOKUP(D123,'[2]P1E form'!$A:$O,15,FALSE)</f>
        <v>78</v>
      </c>
      <c r="R123">
        <v>78</v>
      </c>
    </row>
    <row r="124" spans="1:18" customFormat="1">
      <c r="A124" t="e">
        <f>VLOOKUP(B124,[1]counties!$B:$C,2,FALSE)</f>
        <v>#N/A</v>
      </c>
      <c r="B124" s="18" t="s">
        <v>227</v>
      </c>
      <c r="C124" s="19">
        <v>8196700</v>
      </c>
      <c r="D124" t="s">
        <v>284</v>
      </c>
      <c r="E124" t="s">
        <v>285</v>
      </c>
      <c r="F124" s="20">
        <f>VLOOKUP(D124,[3]Sheet1!$A:$D,4,FALSE)</f>
        <v>1976.9</v>
      </c>
      <c r="G124" s="19">
        <v>256000</v>
      </c>
      <c r="H124" s="5">
        <f t="shared" si="1"/>
        <v>3.123208120341113E-2</v>
      </c>
      <c r="I124" s="98" t="e">
        <f>VLOOKUP(J124,[1]counties!$B:$C,2,FALSE)</f>
        <v>#N/A</v>
      </c>
      <c r="J124" s="98" t="s">
        <v>227</v>
      </c>
      <c r="L124">
        <v>73</v>
      </c>
      <c r="M124" t="e">
        <v>#N/A</v>
      </c>
      <c r="N124" t="e">
        <f>VLOOKUP(D124,Redistribution!G:I,3,FALSE)</f>
        <v>#N/A</v>
      </c>
      <c r="P124" s="21"/>
      <c r="Q124">
        <f>VLOOKUP(D124,'[2]P1E form'!$A:$O,15,FALSE)</f>
        <v>172</v>
      </c>
      <c r="R124">
        <v>172</v>
      </c>
    </row>
    <row r="125" spans="1:18" customFormat="1">
      <c r="A125" t="e">
        <f>VLOOKUP(B125,[1]counties!$B:$C,2,FALSE)</f>
        <v>#N/A</v>
      </c>
      <c r="B125" s="18" t="s">
        <v>227</v>
      </c>
      <c r="C125" s="19">
        <v>8196700</v>
      </c>
      <c r="D125" t="s">
        <v>286</v>
      </c>
      <c r="E125" t="s">
        <v>287</v>
      </c>
      <c r="F125" s="20">
        <f>VLOOKUP(D125,[3]Sheet1!$A:$D,4,FALSE)</f>
        <v>3881.4</v>
      </c>
      <c r="G125" s="19">
        <v>259700</v>
      </c>
      <c r="H125" s="5">
        <f t="shared" si="1"/>
        <v>3.1683482377054178E-2</v>
      </c>
      <c r="I125" s="98" t="e">
        <f>VLOOKUP(J125,[1]counties!$B:$C,2,FALSE)</f>
        <v>#N/A</v>
      </c>
      <c r="J125" s="98" t="s">
        <v>227</v>
      </c>
      <c r="L125">
        <v>0</v>
      </c>
      <c r="M125" t="e">
        <v>#N/A</v>
      </c>
      <c r="N125" t="e">
        <f>VLOOKUP(D125,Redistribution!G:I,3,FALSE)</f>
        <v>#N/A</v>
      </c>
      <c r="P125" s="21"/>
      <c r="Q125">
        <f>VLOOKUP(D125,'[2]P1E form'!$A:$O,15,FALSE)</f>
        <v>335</v>
      </c>
      <c r="R125">
        <v>335</v>
      </c>
    </row>
    <row r="126" spans="1:18" customFormat="1">
      <c r="A126" t="e">
        <f>VLOOKUP(B126,[1]counties!$B:$C,2,FALSE)</f>
        <v>#N/A</v>
      </c>
      <c r="B126" s="18" t="s">
        <v>227</v>
      </c>
      <c r="C126" s="19">
        <v>8196700</v>
      </c>
      <c r="D126" t="s">
        <v>288</v>
      </c>
      <c r="E126" s="22" t="s">
        <v>289</v>
      </c>
      <c r="F126" s="20">
        <f>VLOOKUP(D126,[3]Sheet1!$A:$D,4,FALSE)</f>
        <v>3426.29</v>
      </c>
      <c r="G126" s="19">
        <v>307700</v>
      </c>
      <c r="H126" s="5">
        <f t="shared" si="1"/>
        <v>3.7539497602693768E-2</v>
      </c>
      <c r="I126" s="98" t="e">
        <f>VLOOKUP(J126,[1]counties!$B:$C,2,FALSE)</f>
        <v>#N/A</v>
      </c>
      <c r="J126" s="98" t="s">
        <v>227</v>
      </c>
      <c r="L126">
        <v>0</v>
      </c>
      <c r="M126" t="e">
        <v>#N/A</v>
      </c>
      <c r="N126" t="e">
        <f>VLOOKUP(D126,Redistribution!G:I,3,FALSE)</f>
        <v>#N/A</v>
      </c>
      <c r="P126" s="21"/>
      <c r="Q126">
        <f>VLOOKUP(D126,'[2]P1E form'!$A:$O,15,FALSE)</f>
        <v>304</v>
      </c>
      <c r="R126">
        <v>304</v>
      </c>
    </row>
    <row r="127" spans="1:18" customFormat="1">
      <c r="A127" t="e">
        <f>VLOOKUP(B127,[1]counties!$B:$C,2,FALSE)</f>
        <v>#N/A</v>
      </c>
      <c r="B127" s="18" t="s">
        <v>227</v>
      </c>
      <c r="C127" s="19">
        <v>8196700</v>
      </c>
      <c r="D127" t="s">
        <v>290</v>
      </c>
      <c r="E127" t="s">
        <v>291</v>
      </c>
      <c r="F127" s="20">
        <f>VLOOKUP(D127,[3]Sheet1!$A:$D,4,FALSE)</f>
        <v>2147.7800000000002</v>
      </c>
      <c r="G127" s="19">
        <v>219600</v>
      </c>
      <c r="H127" s="5">
        <f t="shared" si="1"/>
        <v>2.6791269657301109E-2</v>
      </c>
      <c r="I127" s="98" t="e">
        <f>VLOOKUP(J127,[1]counties!$B:$C,2,FALSE)</f>
        <v>#N/A</v>
      </c>
      <c r="J127" s="98" t="s">
        <v>227</v>
      </c>
      <c r="M127" t="e">
        <v>#N/A</v>
      </c>
      <c r="N127" t="e">
        <f>VLOOKUP(D127,Redistribution!G:I,3,FALSE)</f>
        <v>#N/A</v>
      </c>
      <c r="P127" s="21"/>
      <c r="Q127">
        <f>VLOOKUP(D127,'[2]P1E form'!$A:$O,15,FALSE)</f>
        <v>259</v>
      </c>
      <c r="R127">
        <v>259</v>
      </c>
    </row>
    <row r="128" spans="1:18" customFormat="1">
      <c r="A128" t="e">
        <f>VLOOKUP(B128,[1]counties!$B:$C,2,FALSE)</f>
        <v>#N/A</v>
      </c>
      <c r="B128" s="18" t="s">
        <v>292</v>
      </c>
      <c r="C128" s="19">
        <v>2685400</v>
      </c>
      <c r="D128" t="s">
        <v>293</v>
      </c>
      <c r="E128" t="s">
        <v>294</v>
      </c>
      <c r="F128" s="20">
        <f>VLOOKUP(D128,[3]Sheet1!$A:$D,4,FALSE)</f>
        <v>13980.34</v>
      </c>
      <c r="G128" s="19">
        <v>277300</v>
      </c>
      <c r="H128" s="5">
        <f t="shared" si="1"/>
        <v>0.10326208386087733</v>
      </c>
      <c r="I128" s="98" t="e">
        <f>VLOOKUP(J128,[1]counties!$B:$C,2,FALSE)</f>
        <v>#N/A</v>
      </c>
      <c r="J128" s="98" t="s">
        <v>292</v>
      </c>
      <c r="L128">
        <v>28</v>
      </c>
      <c r="M128" t="e">
        <v>#N/A</v>
      </c>
      <c r="N128" t="e">
        <f>VLOOKUP(D128,Redistribution!G:I,3,FALSE)</f>
        <v>#N/A</v>
      </c>
      <c r="P128" s="21"/>
      <c r="Q128">
        <f>VLOOKUP(D128,'[2]P1E form'!$A:$O,15,FALSE)</f>
        <v>96</v>
      </c>
      <c r="R128">
        <v>96</v>
      </c>
    </row>
    <row r="129" spans="1:18" customFormat="1">
      <c r="A129" t="e">
        <f>VLOOKUP(B129,[1]counties!$B:$C,2,FALSE)</f>
        <v>#N/A</v>
      </c>
      <c r="B129" s="18" t="s">
        <v>292</v>
      </c>
      <c r="C129" s="19">
        <v>2685400</v>
      </c>
      <c r="D129" t="s">
        <v>295</v>
      </c>
      <c r="E129" s="22" t="s">
        <v>296</v>
      </c>
      <c r="F129" s="20">
        <f>VLOOKUP(D129,[3]Sheet1!$A:$D,4,FALSE)</f>
        <v>9948.44</v>
      </c>
      <c r="G129" s="19">
        <v>185400</v>
      </c>
      <c r="H129" s="5">
        <f t="shared" si="1"/>
        <v>6.9039994041855957E-2</v>
      </c>
      <c r="I129" s="98" t="e">
        <f>VLOOKUP(J129,[1]counties!$B:$C,2,FALSE)</f>
        <v>#N/A</v>
      </c>
      <c r="J129" s="98" t="s">
        <v>292</v>
      </c>
      <c r="L129">
        <v>5</v>
      </c>
      <c r="M129" t="e">
        <v>#N/A</v>
      </c>
      <c r="N129" t="e">
        <f>VLOOKUP(D129,Redistribution!G:I,3,FALSE)</f>
        <v>#N/A</v>
      </c>
      <c r="P129" s="21"/>
      <c r="Q129">
        <f>VLOOKUP(D129,'[2]P1E form'!$A:$O,15,FALSE)</f>
        <v>72</v>
      </c>
      <c r="R129">
        <v>72</v>
      </c>
    </row>
    <row r="130" spans="1:18" customFormat="1">
      <c r="A130" t="e">
        <f>VLOOKUP(B130,[1]counties!$B:$C,2,FALSE)</f>
        <v>#N/A</v>
      </c>
      <c r="B130" s="18" t="s">
        <v>292</v>
      </c>
      <c r="C130" s="19">
        <v>2685400</v>
      </c>
      <c r="D130" t="s">
        <v>297</v>
      </c>
      <c r="E130" t="s">
        <v>298</v>
      </c>
      <c r="F130" s="20">
        <f>VLOOKUP(D130,[3]Sheet1!$A:$D,4,FALSE)</f>
        <v>11564.49</v>
      </c>
      <c r="G130" s="19">
        <v>502900</v>
      </c>
      <c r="H130" s="5">
        <f t="shared" si="1"/>
        <v>0.18727191479854025</v>
      </c>
      <c r="I130" s="98" t="e">
        <f>VLOOKUP(J130,[1]counties!$B:$C,2,FALSE)</f>
        <v>#N/A</v>
      </c>
      <c r="J130" s="98" t="s">
        <v>292</v>
      </c>
      <c r="M130" t="e">
        <v>#N/A</v>
      </c>
      <c r="N130" t="e">
        <f>VLOOKUP(D130,Redistribution!G:I,3,FALSE)</f>
        <v>#N/A</v>
      </c>
      <c r="P130" s="21"/>
      <c r="Q130">
        <f>VLOOKUP(D130,'[2]P1E form'!$A:$O,15,FALSE)</f>
        <v>219</v>
      </c>
      <c r="R130">
        <v>219</v>
      </c>
    </row>
    <row r="131" spans="1:18" customFormat="1">
      <c r="A131" t="e">
        <f>VLOOKUP(B131,[1]counties!$B:$C,2,FALSE)</f>
        <v>#N/A</v>
      </c>
      <c r="B131" s="18" t="s">
        <v>292</v>
      </c>
      <c r="C131" s="19">
        <v>2685400</v>
      </c>
      <c r="D131" t="s">
        <v>299</v>
      </c>
      <c r="E131" s="22" t="s">
        <v>300</v>
      </c>
      <c r="F131" s="20">
        <f>VLOOKUP(D131,[3]Sheet1!$A:$D,4,FALSE)</f>
        <v>14236.49</v>
      </c>
      <c r="G131" s="19">
        <v>225200</v>
      </c>
      <c r="H131" s="5">
        <f t="shared" ref="H131:H194" si="2">G131/C131</f>
        <v>8.3860877336709619E-2</v>
      </c>
      <c r="I131" s="98" t="e">
        <f>VLOOKUP(J131,[1]counties!$B:$C,2,FALSE)</f>
        <v>#N/A</v>
      </c>
      <c r="J131" s="98" t="s">
        <v>292</v>
      </c>
      <c r="L131">
        <v>64</v>
      </c>
      <c r="M131" t="e">
        <v>#N/A</v>
      </c>
      <c r="N131" t="e">
        <f>VLOOKUP(D131,Redistribution!G:I,3,FALSE)</f>
        <v>#N/A</v>
      </c>
      <c r="P131" s="21"/>
      <c r="Q131">
        <f>VLOOKUP(D131,'[2]P1E form'!$A:$O,15,FALSE)</f>
        <v>11</v>
      </c>
      <c r="R131">
        <v>11</v>
      </c>
    </row>
    <row r="132" spans="1:18" customFormat="1">
      <c r="A132" t="e">
        <f>VLOOKUP(B132,[1]counties!$B:$C,2,FALSE)</f>
        <v>#N/A</v>
      </c>
      <c r="B132" s="18" t="s">
        <v>292</v>
      </c>
      <c r="C132" s="19">
        <v>2685400</v>
      </c>
      <c r="D132" t="s">
        <v>301</v>
      </c>
      <c r="E132" t="s">
        <v>302</v>
      </c>
      <c r="F132" s="20">
        <f>VLOOKUP(D132,[3]Sheet1!$A:$D,4,FALSE)</f>
        <v>15808.07</v>
      </c>
      <c r="G132" s="19">
        <v>211900</v>
      </c>
      <c r="H132" s="5">
        <f t="shared" si="2"/>
        <v>7.890817010501229E-2</v>
      </c>
      <c r="I132" s="98" t="e">
        <f>VLOOKUP(J132,[1]counties!$B:$C,2,FALSE)</f>
        <v>#N/A</v>
      </c>
      <c r="J132" s="98" t="s">
        <v>292</v>
      </c>
      <c r="M132" t="e">
        <v>#N/A</v>
      </c>
      <c r="N132" t="e">
        <f>VLOOKUP(D132,Redistribution!G:I,3,FALSE)</f>
        <v>#N/A</v>
      </c>
      <c r="P132" s="21"/>
      <c r="Q132">
        <f>VLOOKUP(D132,'[2]P1E form'!$A:$O,15,FALSE)</f>
        <v>164</v>
      </c>
      <c r="R132">
        <v>164</v>
      </c>
    </row>
    <row r="133" spans="1:18" customFormat="1">
      <c r="A133" t="e">
        <f>VLOOKUP(B133,[1]counties!$B:$C,2,FALSE)</f>
        <v>#N/A</v>
      </c>
      <c r="B133" s="18" t="s">
        <v>292</v>
      </c>
      <c r="C133" s="19">
        <v>2685400</v>
      </c>
      <c r="D133" t="s">
        <v>303</v>
      </c>
      <c r="E133" t="s">
        <v>304</v>
      </c>
      <c r="F133" s="20">
        <f>VLOOKUP(D133,[3]Sheet1!$A:$D,4,FALSE)</f>
        <v>9719.02</v>
      </c>
      <c r="G133" s="19">
        <v>234500</v>
      </c>
      <c r="H133" s="5">
        <f t="shared" si="2"/>
        <v>8.7324048558873907E-2</v>
      </c>
      <c r="I133" s="98" t="e">
        <f>VLOOKUP(J133,[1]counties!$B:$C,2,FALSE)</f>
        <v>#N/A</v>
      </c>
      <c r="J133" s="98" t="s">
        <v>292</v>
      </c>
      <c r="L133">
        <v>0</v>
      </c>
      <c r="M133" t="e">
        <v>#N/A</v>
      </c>
      <c r="N133" t="e">
        <f>VLOOKUP(D133,Redistribution!G:I,3,FALSE)</f>
        <v>#N/A</v>
      </c>
      <c r="P133" s="21"/>
      <c r="Q133">
        <f>VLOOKUP(D133,'[2]P1E form'!$A:$O,15,FALSE)</f>
        <v>143</v>
      </c>
      <c r="R133">
        <v>143</v>
      </c>
    </row>
    <row r="134" spans="1:18" customFormat="1">
      <c r="A134" t="e">
        <f>VLOOKUP(B134,[1]counties!$B:$C,2,FALSE)</f>
        <v>#N/A</v>
      </c>
      <c r="B134" s="18" t="s">
        <v>292</v>
      </c>
      <c r="C134" s="19">
        <v>2685400</v>
      </c>
      <c r="D134" t="s">
        <v>305</v>
      </c>
      <c r="E134" t="s">
        <v>306</v>
      </c>
      <c r="F134" s="20">
        <f>VLOOKUP(D134,[3]Sheet1!$A:$D,4,FALSE)</f>
        <v>12606.18</v>
      </c>
      <c r="G134" s="19">
        <v>283300</v>
      </c>
      <c r="H134" s="5">
        <f t="shared" si="2"/>
        <v>0.10549638787517689</v>
      </c>
      <c r="I134" s="98" t="e">
        <f>VLOOKUP(J134,[1]counties!$B:$C,2,FALSE)</f>
        <v>#N/A</v>
      </c>
      <c r="J134" s="98" t="s">
        <v>292</v>
      </c>
      <c r="L134">
        <v>41</v>
      </c>
      <c r="M134" t="e">
        <v>#N/A</v>
      </c>
      <c r="N134" t="e">
        <f>VLOOKUP(D134,Redistribution!G:I,3,FALSE)</f>
        <v>#N/A</v>
      </c>
      <c r="P134" s="21"/>
      <c r="Q134">
        <f>VLOOKUP(D134,'[2]P1E form'!$A:$O,15,FALSE)</f>
        <v>53</v>
      </c>
      <c r="R134">
        <v>53</v>
      </c>
    </row>
    <row r="135" spans="1:18" customFormat="1">
      <c r="A135" t="e">
        <f>VLOOKUP(B135,[1]counties!$B:$C,2,FALSE)</f>
        <v>#N/A</v>
      </c>
      <c r="B135" s="18" t="s">
        <v>292</v>
      </c>
      <c r="C135" s="19">
        <v>2685400</v>
      </c>
      <c r="D135" t="s">
        <v>307</v>
      </c>
      <c r="E135" s="22" t="s">
        <v>308</v>
      </c>
      <c r="F135" s="20">
        <f>VLOOKUP(D135,[3]Sheet1!$A:$D,4,FALSE)</f>
        <v>10317.14</v>
      </c>
      <c r="G135" s="19">
        <v>219700</v>
      </c>
      <c r="H135" s="5">
        <f t="shared" si="2"/>
        <v>8.1812765323601697E-2</v>
      </c>
      <c r="I135" s="98" t="e">
        <f>VLOOKUP(J135,[1]counties!$B:$C,2,FALSE)</f>
        <v>#N/A</v>
      </c>
      <c r="J135" s="98" t="s">
        <v>292</v>
      </c>
      <c r="L135">
        <v>57</v>
      </c>
      <c r="M135" t="e">
        <v>#N/A</v>
      </c>
      <c r="N135" t="e">
        <f>VLOOKUP(D135,Redistribution!G:I,3,FALSE)</f>
        <v>#N/A</v>
      </c>
      <c r="P135" s="21"/>
      <c r="Q135">
        <f>VLOOKUP(D135,'[2]P1E form'!$A:$O,15,FALSE)</f>
        <v>9</v>
      </c>
      <c r="R135">
        <v>9</v>
      </c>
    </row>
    <row r="136" spans="1:18" customFormat="1">
      <c r="A136" t="e">
        <f>VLOOKUP(B136,[1]counties!$B:$C,2,FALSE)</f>
        <v>#N/A</v>
      </c>
      <c r="B136" s="18" t="s">
        <v>292</v>
      </c>
      <c r="C136" s="19">
        <v>2685400</v>
      </c>
      <c r="D136" t="s">
        <v>309</v>
      </c>
      <c r="E136" t="s">
        <v>310</v>
      </c>
      <c r="F136" s="20">
        <f>VLOOKUP(D136,[3]Sheet1!$A:$D,4,FALSE)</f>
        <v>10603.73</v>
      </c>
      <c r="G136" s="19">
        <v>227100</v>
      </c>
      <c r="H136" s="5">
        <f t="shared" si="2"/>
        <v>8.4568406941237809E-2</v>
      </c>
      <c r="I136" s="98" t="e">
        <f>VLOOKUP(J136,[1]counties!$B:$C,2,FALSE)</f>
        <v>#N/A</v>
      </c>
      <c r="J136" s="98" t="s">
        <v>292</v>
      </c>
      <c r="L136">
        <v>0</v>
      </c>
      <c r="M136" t="e">
        <v>#N/A</v>
      </c>
      <c r="N136" t="e">
        <f>VLOOKUP(D136,Redistribution!G:I,3,FALSE)</f>
        <v>#N/A</v>
      </c>
      <c r="P136" s="21"/>
      <c r="Q136">
        <f>VLOOKUP(D136,'[2]P1E form'!$A:$O,15,FALSE)</f>
        <v>67</v>
      </c>
      <c r="R136">
        <v>67</v>
      </c>
    </row>
    <row r="137" spans="1:18" customFormat="1">
      <c r="A137" t="e">
        <f>VLOOKUP(B137,[1]counties!$B:$C,2,FALSE)</f>
        <v>#N/A</v>
      </c>
      <c r="B137" s="18" t="s">
        <v>292</v>
      </c>
      <c r="C137" s="19">
        <v>2685400</v>
      </c>
      <c r="D137" t="s">
        <v>311</v>
      </c>
      <c r="E137" s="22" t="s">
        <v>312</v>
      </c>
      <c r="F137" s="20">
        <f>VLOOKUP(D137,[3]Sheet1!$A:$D,4,FALSE)</f>
        <v>18819.150000000001</v>
      </c>
      <c r="G137" s="19">
        <v>318100</v>
      </c>
      <c r="H137" s="5">
        <f t="shared" si="2"/>
        <v>0.11845535115811424</v>
      </c>
      <c r="I137" s="98" t="e">
        <f>VLOOKUP(J137,[1]counties!$B:$C,2,FALSE)</f>
        <v>#N/A</v>
      </c>
      <c r="J137" s="98" t="s">
        <v>292</v>
      </c>
      <c r="L137">
        <v>13</v>
      </c>
      <c r="M137" t="e">
        <v>#N/A</v>
      </c>
      <c r="N137" t="e">
        <f>VLOOKUP(D137,Redistribution!G:I,3,FALSE)</f>
        <v>#N/A</v>
      </c>
      <c r="P137" s="21"/>
      <c r="Q137">
        <f>VLOOKUP(D137,'[2]P1E form'!$A:$O,15,FALSE)</f>
        <v>51</v>
      </c>
      <c r="R137">
        <v>51</v>
      </c>
    </row>
    <row r="138" spans="1:18" customFormat="1">
      <c r="A138" t="str">
        <f>VLOOKUP(B138,[1]counties!$B:$C,2,FALSE)</f>
        <v>E10000014</v>
      </c>
      <c r="B138" s="22" t="s">
        <v>313</v>
      </c>
      <c r="C138" s="19">
        <v>1763600</v>
      </c>
      <c r="D138" t="s">
        <v>314</v>
      </c>
      <c r="E138" s="25" t="s">
        <v>315</v>
      </c>
      <c r="F138" s="20">
        <f>VLOOKUP(D138,[3]Sheet1!$A:$D,4,FALSE)</f>
        <v>63380.74</v>
      </c>
      <c r="G138" s="19">
        <v>168600</v>
      </c>
      <c r="H138" s="5">
        <f t="shared" si="2"/>
        <v>9.5599909276479933E-2</v>
      </c>
      <c r="I138" s="98" t="str">
        <f>VLOOKUP(J138,[1]counties!$B:$C,2,FALSE)</f>
        <v>E10000014</v>
      </c>
      <c r="J138" s="98" t="s">
        <v>313</v>
      </c>
      <c r="L138" s="24">
        <v>73</v>
      </c>
      <c r="M138" s="24">
        <v>92</v>
      </c>
      <c r="N138" s="5">
        <f>VLOOKUP(D138,Redistribution!G:I,3,FALSE)</f>
        <v>9.5599909276479933E-2</v>
      </c>
      <c r="O138" s="24"/>
      <c r="P138" s="21"/>
      <c r="Q138">
        <f>VLOOKUP(D138,'[2]P1E form'!$A:$O,15,FALSE)</f>
        <v>0</v>
      </c>
      <c r="R138">
        <v>0</v>
      </c>
    </row>
    <row r="139" spans="1:18" customFormat="1">
      <c r="A139" t="str">
        <f>VLOOKUP(B139,[1]counties!$B:$C,2,FALSE)</f>
        <v>E10000014</v>
      </c>
      <c r="B139" s="22" t="s">
        <v>313</v>
      </c>
      <c r="C139" s="19">
        <v>1763600</v>
      </c>
      <c r="D139" t="s">
        <v>316</v>
      </c>
      <c r="E139" t="s">
        <v>317</v>
      </c>
      <c r="F139" s="20">
        <f>VLOOKUP(D139,[3]Sheet1!$A:$D,4,FALSE)</f>
        <v>51444.15</v>
      </c>
      <c r="G139" s="19">
        <v>116000</v>
      </c>
      <c r="H139" s="5">
        <f t="shared" si="2"/>
        <v>6.5774552052619645E-2</v>
      </c>
      <c r="I139" s="98" t="str">
        <f>VLOOKUP(J139,[1]counties!$B:$C,2,FALSE)</f>
        <v>E10000014</v>
      </c>
      <c r="J139" s="98" t="s">
        <v>313</v>
      </c>
      <c r="L139" s="24">
        <v>17</v>
      </c>
      <c r="M139" s="24">
        <v>92</v>
      </c>
      <c r="N139" s="5">
        <f>VLOOKUP(D139,Redistribution!G:I,3,FALSE)</f>
        <v>6.5774552052619645E-2</v>
      </c>
      <c r="O139" s="24"/>
      <c r="P139" s="21"/>
      <c r="Q139">
        <f>VLOOKUP(D139,'[2]P1E form'!$A:$O,15,FALSE)</f>
        <v>36</v>
      </c>
      <c r="R139">
        <v>36</v>
      </c>
    </row>
    <row r="140" spans="1:18" customFormat="1">
      <c r="A140" t="str">
        <f>VLOOKUP(B140,[1]counties!$B:$C,2,FALSE)</f>
        <v>E10000014</v>
      </c>
      <c r="B140" s="22" t="s">
        <v>313</v>
      </c>
      <c r="C140" s="19">
        <v>1763600</v>
      </c>
      <c r="D140" t="s">
        <v>318</v>
      </c>
      <c r="E140" s="22" t="s">
        <v>319</v>
      </c>
      <c r="F140" s="20">
        <f>VLOOKUP(D140,[3]Sheet1!$A:$D,4,FALSE)</f>
        <v>7977.76</v>
      </c>
      <c r="G140" s="19">
        <v>125900</v>
      </c>
      <c r="H140" s="5">
        <f t="shared" si="2"/>
        <v>7.1388069857110451E-2</v>
      </c>
      <c r="I140" s="98" t="str">
        <f>VLOOKUP(J140,[1]counties!$B:$C,2,FALSE)</f>
        <v>E10000014</v>
      </c>
      <c r="J140" s="98" t="s">
        <v>313</v>
      </c>
      <c r="L140" s="24">
        <v>4</v>
      </c>
      <c r="M140" s="24">
        <v>92</v>
      </c>
      <c r="N140" s="5">
        <f>VLOOKUP(D140,Redistribution!G:I,3,FALSE)</f>
        <v>7.1388069857110451E-2</v>
      </c>
      <c r="O140" s="24"/>
      <c r="P140" s="21"/>
      <c r="Q140">
        <f>VLOOKUP(D140,'[2]P1E form'!$A:$O,15,FALSE)</f>
        <v>0</v>
      </c>
      <c r="R140">
        <v>0</v>
      </c>
    </row>
    <row r="141" spans="1:18" customFormat="1">
      <c r="A141" t="str">
        <f>VLOOKUP(B141,[1]counties!$B:$C,2,FALSE)</f>
        <v>E10000014</v>
      </c>
      <c r="B141" s="22" t="s">
        <v>313</v>
      </c>
      <c r="C141" s="19">
        <v>1763600</v>
      </c>
      <c r="D141" t="s">
        <v>320</v>
      </c>
      <c r="E141" s="22" t="s">
        <v>321</v>
      </c>
      <c r="F141" s="20">
        <f>VLOOKUP(D141,[3]Sheet1!$A:$D,4,FALSE)</f>
        <v>7423.27</v>
      </c>
      <c r="G141" s="19">
        <v>111900</v>
      </c>
      <c r="H141" s="5">
        <f t="shared" si="2"/>
        <v>6.3449761850759803E-2</v>
      </c>
      <c r="I141" s="98" t="str">
        <f>VLOOKUP(J141,[1]counties!$B:$C,2,FALSE)</f>
        <v>E10000014</v>
      </c>
      <c r="J141" s="98" t="s">
        <v>313</v>
      </c>
      <c r="L141" s="24">
        <v>6</v>
      </c>
      <c r="M141" s="24">
        <v>92</v>
      </c>
      <c r="N141" s="5">
        <f>VLOOKUP(D141,Redistribution!G:I,3,FALSE)</f>
        <v>6.3449761850759803E-2</v>
      </c>
      <c r="O141" s="24"/>
      <c r="P141" s="21"/>
      <c r="Q141">
        <f>VLOOKUP(D141,'[2]P1E form'!$A:$O,15,FALSE)</f>
        <v>26</v>
      </c>
      <c r="R141">
        <v>26</v>
      </c>
    </row>
    <row r="142" spans="1:18" customFormat="1">
      <c r="A142" t="str">
        <f>VLOOKUP(B142,[1]counties!$B:$C,2,FALSE)</f>
        <v>E10000014</v>
      </c>
      <c r="B142" s="22" t="s">
        <v>313</v>
      </c>
      <c r="C142" s="19">
        <v>1763600</v>
      </c>
      <c r="D142" t="s">
        <v>322</v>
      </c>
      <c r="E142" t="s">
        <v>323</v>
      </c>
      <c r="F142" s="20">
        <f>VLOOKUP(D142,[3]Sheet1!$A:$D,4,FALSE)</f>
        <v>2532.09</v>
      </c>
      <c r="G142" s="19">
        <v>82700</v>
      </c>
      <c r="H142" s="5">
        <f t="shared" si="2"/>
        <v>4.6892719437514177E-2</v>
      </c>
      <c r="I142" s="98" t="str">
        <f>VLOOKUP(J142,[1]counties!$B:$C,2,FALSE)</f>
        <v>E10000014</v>
      </c>
      <c r="J142" s="98" t="s">
        <v>313</v>
      </c>
      <c r="L142" s="24">
        <v>37</v>
      </c>
      <c r="M142" s="24">
        <v>92</v>
      </c>
      <c r="N142" s="5">
        <f>VLOOKUP(D142,Redistribution!G:I,3,FALSE)</f>
        <v>4.6892719437514177E-2</v>
      </c>
      <c r="O142" s="24"/>
      <c r="P142" s="21"/>
      <c r="Q142">
        <f>VLOOKUP(D142,'[2]P1E form'!$A:$O,15,FALSE)</f>
        <v>65</v>
      </c>
      <c r="R142">
        <v>65</v>
      </c>
    </row>
    <row r="143" spans="1:18" customFormat="1">
      <c r="A143" t="str">
        <f>VLOOKUP(B143,[1]counties!$B:$C,2,FALSE)</f>
        <v>E10000014</v>
      </c>
      <c r="B143" s="22" t="s">
        <v>313</v>
      </c>
      <c r="C143" s="19">
        <v>1763600</v>
      </c>
      <c r="D143" t="s">
        <v>324</v>
      </c>
      <c r="E143" s="22" t="s">
        <v>325</v>
      </c>
      <c r="F143" s="20">
        <f>VLOOKUP(D143,[3]Sheet1!$A:$D,4,FALSE)</f>
        <v>21526.53</v>
      </c>
      <c r="G143" s="19">
        <v>91700</v>
      </c>
      <c r="H143" s="5">
        <f t="shared" si="2"/>
        <v>5.1995917441596734E-2</v>
      </c>
      <c r="I143" s="98" t="str">
        <f>VLOOKUP(J143,[1]counties!$B:$C,2,FALSE)</f>
        <v>E10000014</v>
      </c>
      <c r="J143" s="98" t="s">
        <v>313</v>
      </c>
      <c r="L143" s="24">
        <v>5</v>
      </c>
      <c r="M143" s="24">
        <v>92</v>
      </c>
      <c r="N143" s="5">
        <f>VLOOKUP(D143,Redistribution!G:I,3,FALSE)</f>
        <v>5.1995917441596734E-2</v>
      </c>
      <c r="O143" s="24"/>
      <c r="P143" s="21"/>
      <c r="Q143">
        <f>VLOOKUP(D143,'[2]P1E form'!$A:$O,15,FALSE)</f>
        <v>13</v>
      </c>
      <c r="R143">
        <v>13</v>
      </c>
    </row>
    <row r="144" spans="1:18" customFormat="1">
      <c r="A144" t="str">
        <f>VLOOKUP(B144,[1]counties!$B:$C,2,FALSE)</f>
        <v>E10000014</v>
      </c>
      <c r="B144" s="22" t="s">
        <v>313</v>
      </c>
      <c r="C144" s="19">
        <v>1763600</v>
      </c>
      <c r="D144" t="s">
        <v>326</v>
      </c>
      <c r="E144" s="22" t="s">
        <v>327</v>
      </c>
      <c r="F144" s="20">
        <f>VLOOKUP(D144,[3]Sheet1!$A:$D,4,FALSE)</f>
        <v>5536.97</v>
      </c>
      <c r="G144" s="19">
        <v>120800</v>
      </c>
      <c r="H144" s="5">
        <f t="shared" si="2"/>
        <v>6.8496257654796999E-2</v>
      </c>
      <c r="I144" s="98" t="str">
        <f>VLOOKUP(J144,[1]counties!$B:$C,2,FALSE)</f>
        <v>E10000014</v>
      </c>
      <c r="J144" s="98" t="s">
        <v>313</v>
      </c>
      <c r="L144" s="24">
        <v>0</v>
      </c>
      <c r="M144" s="24">
        <v>92</v>
      </c>
      <c r="N144" s="5">
        <f>VLOOKUP(D144,Redistribution!G:I,3,FALSE)</f>
        <v>6.8496257654796999E-2</v>
      </c>
      <c r="O144" s="24"/>
      <c r="P144" s="21"/>
      <c r="Q144">
        <f>VLOOKUP(D144,'[2]P1E form'!$A:$O,15,FALSE)</f>
        <v>6</v>
      </c>
      <c r="R144">
        <v>6</v>
      </c>
    </row>
    <row r="145" spans="1:18" customFormat="1">
      <c r="A145" t="str">
        <f>VLOOKUP(B145,[1]counties!$B:$C,2,FALSE)</f>
        <v>E10000014</v>
      </c>
      <c r="B145" s="22" t="s">
        <v>313</v>
      </c>
      <c r="C145" s="19">
        <v>1763600</v>
      </c>
      <c r="D145" t="s">
        <v>328</v>
      </c>
      <c r="E145" s="22" t="s">
        <v>329</v>
      </c>
      <c r="F145" s="20">
        <f>VLOOKUP(D145,[3]Sheet1!$A:$D,4,FALSE)</f>
        <v>75313.48</v>
      </c>
      <c r="G145" s="19">
        <v>176800</v>
      </c>
      <c r="H145" s="5">
        <f t="shared" si="2"/>
        <v>0.10024948968019959</v>
      </c>
      <c r="I145" s="98" t="str">
        <f>VLOOKUP(J145,[1]counties!$B:$C,2,FALSE)</f>
        <v>E10000014</v>
      </c>
      <c r="J145" s="98" t="s">
        <v>313</v>
      </c>
      <c r="L145" s="24"/>
      <c r="M145" s="24">
        <v>92</v>
      </c>
      <c r="N145" s="5">
        <f>VLOOKUP(D145,Redistribution!G:I,3,FALSE)</f>
        <v>0.10024948968019959</v>
      </c>
      <c r="O145" s="24"/>
      <c r="P145" s="21"/>
      <c r="Q145">
        <f>VLOOKUP(D145,'[2]P1E form'!$A:$O,15,FALSE)</f>
        <v>36</v>
      </c>
      <c r="R145">
        <v>36</v>
      </c>
    </row>
    <row r="146" spans="1:18" s="18" customFormat="1">
      <c r="A146" s="18" t="str">
        <f>VLOOKUP(B146,[1]counties!$B:$C,2,FALSE)</f>
        <v>E10000014</v>
      </c>
      <c r="B146" s="22" t="s">
        <v>313</v>
      </c>
      <c r="C146" s="27">
        <v>1763600</v>
      </c>
      <c r="D146" s="18" t="s">
        <v>330</v>
      </c>
      <c r="E146" s="18" t="s">
        <v>331</v>
      </c>
      <c r="F146" s="20">
        <f>VLOOKUP(D146,[3]Sheet1!$A:$D,4,FALSE)</f>
        <v>4041.14</v>
      </c>
      <c r="G146" s="27">
        <v>205400</v>
      </c>
      <c r="H146" s="5">
        <f t="shared" si="2"/>
        <v>0.11646631889317305</v>
      </c>
      <c r="I146" s="98" t="str">
        <f>VLOOKUP(J146,[1]counties!$B:$C,2,FALSE)</f>
        <v>E10000014</v>
      </c>
      <c r="J146" s="98" t="s">
        <v>313</v>
      </c>
      <c r="L146" s="28">
        <v>22</v>
      </c>
      <c r="M146" s="28">
        <v>92</v>
      </c>
      <c r="N146" s="5">
        <f>VLOOKUP(D146,Redistribution!G:I,3,FALSE)</f>
        <v>0.11646631889317305</v>
      </c>
      <c r="O146" s="28"/>
      <c r="Q146" s="18">
        <f>VLOOKUP(D146,'[2]P1E form'!$A:$O,15,FALSE)</f>
        <v>164</v>
      </c>
      <c r="R146" s="18">
        <v>164</v>
      </c>
    </row>
    <row r="147" spans="1:18" customFormat="1">
      <c r="A147" t="str">
        <f>VLOOKUP(B147,[1]counties!$B:$C,2,FALSE)</f>
        <v>E10000014</v>
      </c>
      <c r="B147" s="22" t="s">
        <v>313</v>
      </c>
      <c r="C147" s="19">
        <v>1763600</v>
      </c>
      <c r="D147" t="s">
        <v>332</v>
      </c>
      <c r="E147" s="22" t="s">
        <v>333</v>
      </c>
      <c r="F147" s="20">
        <f>VLOOKUP(D147,[3]Sheet1!$A:$D,4,FALSE)</f>
        <v>3904.46</v>
      </c>
      <c r="G147" s="19">
        <v>94400</v>
      </c>
      <c r="H147" s="5">
        <f t="shared" si="2"/>
        <v>5.3526876842821501E-2</v>
      </c>
      <c r="I147" s="98" t="str">
        <f>VLOOKUP(J147,[1]counties!$B:$C,2,FALSE)</f>
        <v>E10000014</v>
      </c>
      <c r="J147" s="98" t="s">
        <v>313</v>
      </c>
      <c r="L147" s="24">
        <v>0</v>
      </c>
      <c r="M147" s="24">
        <v>92</v>
      </c>
      <c r="N147" s="5">
        <f>VLOOKUP(D147,Redistribution!G:I,3,FALSE)</f>
        <v>5.3526876842821501E-2</v>
      </c>
      <c r="O147" s="24"/>
      <c r="P147" s="21"/>
      <c r="Q147">
        <f>VLOOKUP(D147,'[2]P1E form'!$A:$O,15,FALSE)</f>
        <v>19</v>
      </c>
      <c r="R147">
        <v>19</v>
      </c>
    </row>
    <row r="148" spans="1:18" s="18" customFormat="1">
      <c r="A148" s="18" t="str">
        <f>VLOOKUP(B148,[1]counties!$B:$C,2,FALSE)</f>
        <v>E10000014</v>
      </c>
      <c r="B148" s="22" t="s">
        <v>313</v>
      </c>
      <c r="C148" s="27">
        <v>1763600</v>
      </c>
      <c r="D148" s="18" t="s">
        <v>334</v>
      </c>
      <c r="E148" s="18" t="s">
        <v>335</v>
      </c>
      <c r="F148" s="20">
        <f>VLOOKUP(D148,[3]Sheet1!$A:$D,4,FALSE)</f>
        <v>4988.93</v>
      </c>
      <c r="G148" s="27">
        <v>235900</v>
      </c>
      <c r="H148" s="5">
        <f t="shared" si="2"/>
        <v>0.1337604899070084</v>
      </c>
      <c r="I148" s="98" t="str">
        <f>VLOOKUP(J148,[1]counties!$B:$C,2,FALSE)</f>
        <v>E10000014</v>
      </c>
      <c r="J148" s="98" t="s">
        <v>313</v>
      </c>
      <c r="L148" s="28">
        <v>268</v>
      </c>
      <c r="M148" s="28">
        <v>92</v>
      </c>
      <c r="N148" s="5">
        <f>VLOOKUP(D148,Redistribution!G:I,3,FALSE)</f>
        <v>0.1337604899070084</v>
      </c>
      <c r="O148" s="28"/>
      <c r="Q148" s="18">
        <f>VLOOKUP(D148,'[2]P1E form'!$A:$O,15,FALSE)</f>
        <v>80</v>
      </c>
      <c r="R148" s="18">
        <v>80</v>
      </c>
    </row>
    <row r="149" spans="1:18" customFormat="1">
      <c r="A149" t="str">
        <f>VLOOKUP(B149,[1]counties!$B:$C,2,FALSE)</f>
        <v>E10000014</v>
      </c>
      <c r="B149" s="22" t="s">
        <v>313</v>
      </c>
      <c r="C149" s="19">
        <v>1763600</v>
      </c>
      <c r="D149" t="s">
        <v>336</v>
      </c>
      <c r="E149" s="22" t="s">
        <v>337</v>
      </c>
      <c r="F149" s="20">
        <f>VLOOKUP(D149,[3]Sheet1!$A:$D,4,FALSE)</f>
        <v>62757.99</v>
      </c>
      <c r="G149" s="19">
        <v>116700</v>
      </c>
      <c r="H149" s="5">
        <f t="shared" si="2"/>
        <v>6.6171467452937172E-2</v>
      </c>
      <c r="I149" s="98" t="str">
        <f>VLOOKUP(J149,[1]counties!$B:$C,2,FALSE)</f>
        <v>E10000014</v>
      </c>
      <c r="J149" s="98" t="s">
        <v>313</v>
      </c>
      <c r="L149" s="24">
        <v>2</v>
      </c>
      <c r="M149" s="24">
        <v>92</v>
      </c>
      <c r="N149" s="5">
        <f>VLOOKUP(D149,Redistribution!G:I,3,FALSE)</f>
        <v>6.6171467452937172E-2</v>
      </c>
      <c r="O149" s="24"/>
      <c r="P149" s="21"/>
      <c r="Q149">
        <f>VLOOKUP(D149,'[2]P1E form'!$A:$O,15,FALSE)</f>
        <v>15</v>
      </c>
      <c r="R149">
        <v>15</v>
      </c>
    </row>
    <row r="150" spans="1:18" customFormat="1">
      <c r="A150" t="str">
        <f>VLOOKUP(B150,[1]counties!$B:$C,2,FALSE)</f>
        <v>E10000014</v>
      </c>
      <c r="B150" s="22" t="s">
        <v>313</v>
      </c>
      <c r="C150" s="19">
        <v>1763600</v>
      </c>
      <c r="D150" t="s">
        <v>338</v>
      </c>
      <c r="E150" s="22" t="s">
        <v>339</v>
      </c>
      <c r="F150" s="20">
        <f>VLOOKUP(D150,[3]Sheet1!$A:$D,4,FALSE)</f>
        <v>66097.460000000006</v>
      </c>
      <c r="G150" s="19">
        <v>116800</v>
      </c>
      <c r="H150" s="5">
        <f t="shared" si="2"/>
        <v>6.6228169652982533E-2</v>
      </c>
      <c r="I150" s="98" t="str">
        <f>VLOOKUP(J150,[1]counties!$B:$C,2,FALSE)</f>
        <v>E10000014</v>
      </c>
      <c r="J150" s="98" t="s">
        <v>313</v>
      </c>
      <c r="L150" s="24">
        <v>0</v>
      </c>
      <c r="M150" s="24">
        <v>92</v>
      </c>
      <c r="N150" s="5">
        <f>VLOOKUP(D150,Redistribution!G:I,3,FALSE)</f>
        <v>6.6228169652982533E-2</v>
      </c>
      <c r="O150" s="24"/>
      <c r="P150" s="21"/>
      <c r="Q150">
        <f>VLOOKUP(D150,'[2]P1E form'!$A:$O,15,FALSE)</f>
        <v>22</v>
      </c>
      <c r="R150">
        <v>22</v>
      </c>
    </row>
    <row r="151" spans="1:18" customFormat="1">
      <c r="A151" t="e">
        <f>VLOOKUP(B151,[1]counties!$B:$C,2,FALSE)</f>
        <v>#N/A</v>
      </c>
      <c r="B151" s="18" t="s">
        <v>340</v>
      </c>
      <c r="C151" s="19">
        <v>183600</v>
      </c>
      <c r="D151" t="s">
        <v>341</v>
      </c>
      <c r="E151" t="s">
        <v>340</v>
      </c>
      <c r="F151" s="20">
        <f>VLOOKUP(D151,[3]Sheet1!$A:$D,4,FALSE)</f>
        <v>217973.24</v>
      </c>
      <c r="G151" s="19">
        <v>183600</v>
      </c>
      <c r="H151" s="5">
        <f t="shared" si="2"/>
        <v>1</v>
      </c>
      <c r="I151" s="98" t="e">
        <f>VLOOKUP(J151,[1]counties!$B:$C,2,FALSE)</f>
        <v>#N/A</v>
      </c>
      <c r="J151" s="98" t="s">
        <v>340</v>
      </c>
      <c r="M151" t="e">
        <v>#N/A</v>
      </c>
      <c r="N151" t="e">
        <f>VLOOKUP(D151,Redistribution!G:I,3,FALSE)</f>
        <v>#N/A</v>
      </c>
      <c r="P151" s="21"/>
      <c r="Q151">
        <f>VLOOKUP(D151,'[2]P1E form'!$A:$O,15,FALSE)</f>
        <v>76</v>
      </c>
      <c r="R151">
        <v>76</v>
      </c>
    </row>
    <row r="152" spans="1:18" customFormat="1">
      <c r="A152" s="22" t="str">
        <f>VLOOKUP(B152,[1]counties!$B:$C,2,FALSE)</f>
        <v>E10000015</v>
      </c>
      <c r="B152" s="22" t="s">
        <v>342</v>
      </c>
      <c r="C152" s="19">
        <v>1119800</v>
      </c>
      <c r="D152" t="s">
        <v>343</v>
      </c>
      <c r="E152" t="s">
        <v>344</v>
      </c>
      <c r="F152" s="20">
        <f>VLOOKUP(D152,[3]Sheet1!$A:$D,4,FALSE)</f>
        <v>5143.5600000000004</v>
      </c>
      <c r="G152" s="19">
        <v>93700</v>
      </c>
      <c r="H152" s="5">
        <f t="shared" si="2"/>
        <v>8.3675656367208431E-2</v>
      </c>
      <c r="I152" s="98" t="str">
        <f>VLOOKUP(J152,[1]counties!$B:$C,2,FALSE)</f>
        <v>E10000015</v>
      </c>
      <c r="J152" s="98" t="s">
        <v>342</v>
      </c>
      <c r="L152">
        <v>2</v>
      </c>
      <c r="N152" t="e">
        <f>VLOOKUP(D152,Redistribution!G:I,3,FALSE)</f>
        <v>#N/A</v>
      </c>
      <c r="P152" s="21"/>
      <c r="Q152">
        <f>VLOOKUP(D152,'[2]P1E form'!$A:$O,15,FALSE)</f>
        <v>18</v>
      </c>
      <c r="R152">
        <v>18</v>
      </c>
    </row>
    <row r="153" spans="1:18" customFormat="1">
      <c r="A153" s="22" t="str">
        <f>VLOOKUP(B153,[1]counties!$B:$C,2,FALSE)</f>
        <v>E10000015</v>
      </c>
      <c r="B153" s="22" t="s">
        <v>342</v>
      </c>
      <c r="C153" s="19">
        <v>1119800</v>
      </c>
      <c r="D153" t="s">
        <v>345</v>
      </c>
      <c r="E153" s="22" t="s">
        <v>346</v>
      </c>
      <c r="F153" s="20">
        <f>VLOOKUP(D153,[3]Sheet1!$A:$D,4,FALSE)</f>
        <v>21247.56</v>
      </c>
      <c r="G153" s="19">
        <v>145300</v>
      </c>
      <c r="H153" s="5">
        <f t="shared" si="2"/>
        <v>0.12975531344883015</v>
      </c>
      <c r="I153" s="98" t="str">
        <f>VLOOKUP(J153,[1]counties!$B:$C,2,FALSE)</f>
        <v>E10000015</v>
      </c>
      <c r="J153" s="98" t="s">
        <v>342</v>
      </c>
      <c r="L153">
        <v>15</v>
      </c>
      <c r="N153" t="e">
        <f>VLOOKUP(D153,Redistribution!G:I,3,FALSE)</f>
        <v>#N/A</v>
      </c>
      <c r="P153" s="21"/>
      <c r="Q153">
        <f>VLOOKUP(D153,'[2]P1E form'!$A:$O,15,FALSE)</f>
        <v>68</v>
      </c>
      <c r="R153">
        <v>68</v>
      </c>
    </row>
    <row r="154" spans="1:18" customFormat="1">
      <c r="A154" s="22" t="str">
        <f>VLOOKUP(B154,[1]counties!$B:$C,2,FALSE)</f>
        <v>E10000015</v>
      </c>
      <c r="B154" s="22" t="s">
        <v>342</v>
      </c>
      <c r="C154" s="19">
        <v>1119800</v>
      </c>
      <c r="D154" s="23" t="s">
        <v>347</v>
      </c>
      <c r="E154" t="s">
        <v>348</v>
      </c>
      <c r="F154" s="20">
        <f>VLOOKUP(D154,[3]Sheet1!$A:$D,4,FALSE)</f>
        <v>47568.68</v>
      </c>
      <c r="G154" s="19">
        <v>138200</v>
      </c>
      <c r="H154" s="5">
        <f t="shared" si="2"/>
        <v>0.12341489551705662</v>
      </c>
      <c r="I154" s="98" t="str">
        <f>VLOOKUP(J154,[1]counties!$B:$C,2,FALSE)</f>
        <v>E10000015</v>
      </c>
      <c r="J154" s="98" t="s">
        <v>342</v>
      </c>
      <c r="L154">
        <v>2</v>
      </c>
      <c r="N154" t="e">
        <f>VLOOKUP(D154,Redistribution!G:I,3,FALSE)</f>
        <v>#N/A</v>
      </c>
      <c r="P154" s="21"/>
      <c r="Q154" t="e">
        <f>VLOOKUP(D154,'[2]P1E form'!$A:$O,15,FALSE)</f>
        <v>#N/A</v>
      </c>
      <c r="R154">
        <v>11</v>
      </c>
    </row>
    <row r="155" spans="1:18" customFormat="1">
      <c r="A155" s="22" t="str">
        <f>VLOOKUP(B155,[1]counties!$B:$C,2,FALSE)</f>
        <v>E10000015</v>
      </c>
      <c r="B155" s="22" t="s">
        <v>342</v>
      </c>
      <c r="C155" s="19">
        <v>1119800</v>
      </c>
      <c r="D155" t="s">
        <v>349</v>
      </c>
      <c r="E155" t="s">
        <v>350</v>
      </c>
      <c r="F155" s="20">
        <f>VLOOKUP(D155,[3]Sheet1!$A:$D,4,FALSE)</f>
        <v>10116</v>
      </c>
      <c r="G155" s="19">
        <v>100400</v>
      </c>
      <c r="H155" s="5">
        <f t="shared" si="2"/>
        <v>8.9658867654938385E-2</v>
      </c>
      <c r="I155" s="98" t="str">
        <f>VLOOKUP(J155,[1]counties!$B:$C,2,FALSE)</f>
        <v>E10000015</v>
      </c>
      <c r="J155" s="98" t="s">
        <v>342</v>
      </c>
      <c r="N155" t="e">
        <f>VLOOKUP(D155,Redistribution!G:I,3,FALSE)</f>
        <v>#N/A</v>
      </c>
      <c r="P155" s="21"/>
      <c r="Q155">
        <f>VLOOKUP(D155,'[2]P1E form'!$A:$O,15,FALSE)</f>
        <v>61</v>
      </c>
      <c r="R155">
        <v>61</v>
      </c>
    </row>
    <row r="156" spans="1:18" customFormat="1">
      <c r="A156" s="22" t="str">
        <f>VLOOKUP(B156,[1]counties!$B:$C,2,FALSE)</f>
        <v>E10000015</v>
      </c>
      <c r="B156" s="22" t="s">
        <v>342</v>
      </c>
      <c r="C156" s="19">
        <v>1119800</v>
      </c>
      <c r="D156" t="s">
        <v>351</v>
      </c>
      <c r="E156" s="25" t="s">
        <v>352</v>
      </c>
      <c r="F156" s="20">
        <f>VLOOKUP(D156,[3]Sheet1!$A:$D,4,FALSE)</f>
        <v>37537.51</v>
      </c>
      <c r="G156" s="19">
        <v>127500</v>
      </c>
      <c r="H156" s="5">
        <f t="shared" si="2"/>
        <v>0.11385961778889088</v>
      </c>
      <c r="I156" s="98" t="str">
        <f>VLOOKUP(J156,[1]counties!$B:$C,2,FALSE)</f>
        <v>E10000015</v>
      </c>
      <c r="J156" s="98" t="s">
        <v>342</v>
      </c>
      <c r="N156" t="e">
        <f>VLOOKUP(D156,Redistribution!G:I,3,FALSE)</f>
        <v>#N/A</v>
      </c>
      <c r="P156" s="21"/>
      <c r="Q156">
        <f>VLOOKUP(D156,'[2]P1E form'!$A:$O,15,FALSE)</f>
        <v>52</v>
      </c>
      <c r="R156">
        <v>52</v>
      </c>
    </row>
    <row r="157" spans="1:18" customFormat="1">
      <c r="A157" s="22" t="str">
        <f>VLOOKUP(B157,[1]counties!$B:$C,2,FALSE)</f>
        <v>E10000015</v>
      </c>
      <c r="B157" s="22" t="s">
        <v>342</v>
      </c>
      <c r="C157" s="19">
        <v>1119800</v>
      </c>
      <c r="D157" s="23" t="s">
        <v>353</v>
      </c>
      <c r="E157" s="22" t="s">
        <v>354</v>
      </c>
      <c r="F157" s="20">
        <f>VLOOKUP(D157,[3]Sheet1!$A:$D,4,FALSE)</f>
        <v>16117.63</v>
      </c>
      <c r="G157" s="19">
        <v>141200</v>
      </c>
      <c r="H157" s="5">
        <f t="shared" si="2"/>
        <v>0.12609394534738347</v>
      </c>
      <c r="I157" s="98" t="str">
        <f>VLOOKUP(J157,[1]counties!$B:$C,2,FALSE)</f>
        <v>E10000015</v>
      </c>
      <c r="J157" s="98" t="s">
        <v>342</v>
      </c>
      <c r="N157" t="e">
        <f>VLOOKUP(D157,Redistribution!G:I,3,FALSE)</f>
        <v>#N/A</v>
      </c>
      <c r="P157" s="21"/>
      <c r="Q157" t="e">
        <f>VLOOKUP(D157,'[2]P1E form'!$A:$O,15,FALSE)</f>
        <v>#N/A</v>
      </c>
      <c r="R157">
        <v>62</v>
      </c>
    </row>
    <row r="158" spans="1:18" customFormat="1">
      <c r="A158" s="22" t="str">
        <f>VLOOKUP(B158,[1]counties!$B:$C,2,FALSE)</f>
        <v>E10000015</v>
      </c>
      <c r="B158" s="22" t="s">
        <v>342</v>
      </c>
      <c r="C158" s="19">
        <v>1119800</v>
      </c>
      <c r="D158" s="23" t="s">
        <v>355</v>
      </c>
      <c r="E158" t="s">
        <v>356</v>
      </c>
      <c r="F158" s="20">
        <f>VLOOKUP(D158,[3]Sheet1!$A:$D,4,FALSE)</f>
        <v>2596.4</v>
      </c>
      <c r="G158" s="19">
        <v>84200</v>
      </c>
      <c r="H158" s="5">
        <f t="shared" si="2"/>
        <v>7.5191998571173424E-2</v>
      </c>
      <c r="I158" s="98" t="str">
        <f>VLOOKUP(J158,[1]counties!$B:$C,2,FALSE)</f>
        <v>E10000015</v>
      </c>
      <c r="J158" s="98" t="s">
        <v>342</v>
      </c>
      <c r="L158">
        <v>0</v>
      </c>
      <c r="N158" t="e">
        <f>VLOOKUP(D158,Redistribution!G:I,3,FALSE)</f>
        <v>#N/A</v>
      </c>
      <c r="P158" s="21"/>
      <c r="Q158" t="e">
        <f>VLOOKUP(D158,'[2]P1E form'!$A:$O,15,FALSE)</f>
        <v>#N/A</v>
      </c>
      <c r="R158">
        <v>40</v>
      </c>
    </row>
    <row r="159" spans="1:18" customFormat="1">
      <c r="A159" s="22" t="str">
        <f>VLOOKUP(B159,[1]counties!$B:$C,2,FALSE)</f>
        <v>E10000015</v>
      </c>
      <c r="B159" s="22" t="s">
        <v>342</v>
      </c>
      <c r="C159" s="19">
        <v>1119800</v>
      </c>
      <c r="D159" t="s">
        <v>357</v>
      </c>
      <c r="E159" s="22" t="s">
        <v>358</v>
      </c>
      <c r="F159" s="20">
        <f>VLOOKUP(D159,[3]Sheet1!$A:$D,4,FALSE)</f>
        <v>8881.34</v>
      </c>
      <c r="G159" s="19">
        <v>87900</v>
      </c>
      <c r="H159" s="5">
        <f t="shared" si="2"/>
        <v>7.8496160028576525E-2</v>
      </c>
      <c r="I159" s="98" t="str">
        <f>VLOOKUP(J159,[1]counties!$B:$C,2,FALSE)</f>
        <v>E10000015</v>
      </c>
      <c r="J159" s="98" t="s">
        <v>342</v>
      </c>
      <c r="L159">
        <v>0</v>
      </c>
      <c r="N159" t="e">
        <f>VLOOKUP(D159,Redistribution!G:I,3,FALSE)</f>
        <v>#N/A</v>
      </c>
      <c r="P159" s="21"/>
      <c r="Q159">
        <f>VLOOKUP(D159,'[2]P1E form'!$A:$O,15,FALSE)</f>
        <v>64</v>
      </c>
      <c r="R159">
        <v>64</v>
      </c>
    </row>
    <row r="160" spans="1:18" customFormat="1">
      <c r="A160" s="22" t="str">
        <f>VLOOKUP(B160,[1]counties!$B:$C,2,FALSE)</f>
        <v>E10000015</v>
      </c>
      <c r="B160" s="22" t="s">
        <v>342</v>
      </c>
      <c r="C160" s="19">
        <v>1119800</v>
      </c>
      <c r="D160" t="s">
        <v>359</v>
      </c>
      <c r="E160" s="22" t="s">
        <v>360</v>
      </c>
      <c r="F160" s="20">
        <f>VLOOKUP(D160,[3]Sheet1!$A:$D,4,FALSE)</f>
        <v>2142.48</v>
      </c>
      <c r="G160" s="19">
        <v>90700</v>
      </c>
      <c r="H160" s="5">
        <f t="shared" si="2"/>
        <v>8.099660653688158E-2</v>
      </c>
      <c r="I160" s="98" t="str">
        <f>VLOOKUP(J160,[1]counties!$B:$C,2,FALSE)</f>
        <v>E10000015</v>
      </c>
      <c r="J160" s="98" t="s">
        <v>342</v>
      </c>
      <c r="L160">
        <v>0</v>
      </c>
      <c r="N160" t="e">
        <f>VLOOKUP(D160,Redistribution!G:I,3,FALSE)</f>
        <v>#N/A</v>
      </c>
      <c r="P160" s="21"/>
      <c r="Q160">
        <f>VLOOKUP(D160,'[2]P1E form'!$A:$O,15,FALSE)</f>
        <v>47</v>
      </c>
      <c r="R160">
        <v>47</v>
      </c>
    </row>
    <row r="161" spans="1:18" customFormat="1">
      <c r="A161" s="22" t="str">
        <f>VLOOKUP(B161,[1]counties!$B:$C,2,FALSE)</f>
        <v>E10000015</v>
      </c>
      <c r="B161" s="22" t="s">
        <v>342</v>
      </c>
      <c r="C161" s="19">
        <v>1119800</v>
      </c>
      <c r="D161" s="23" t="s">
        <v>717</v>
      </c>
      <c r="E161" t="s">
        <v>361</v>
      </c>
      <c r="F161" s="20">
        <f>VLOOKUP(D161,[3]Sheet1!$A:$D,4,FALSE)</f>
        <v>12955.42</v>
      </c>
      <c r="G161" s="19">
        <v>110700</v>
      </c>
      <c r="H161" s="5">
        <f t="shared" si="2"/>
        <v>9.885693873906054E-2</v>
      </c>
      <c r="I161" s="98" t="str">
        <f>VLOOKUP(J161,[1]counties!$B:$C,2,FALSE)</f>
        <v>E10000015</v>
      </c>
      <c r="J161" s="98" t="s">
        <v>342</v>
      </c>
      <c r="N161" t="e">
        <f>VLOOKUP(D161,Redistribution!G:I,3,FALSE)</f>
        <v>#N/A</v>
      </c>
      <c r="P161" s="21"/>
      <c r="Q161" t="e">
        <f>VLOOKUP(D161,'[2]P1E form'!$A:$O,15,FALSE)</f>
        <v>#N/A</v>
      </c>
      <c r="R161">
        <v>55</v>
      </c>
    </row>
    <row r="162" spans="1:18" customFormat="1">
      <c r="A162" t="e">
        <f>VLOOKUP(B162,[1]counties!$B:$C,2,FALSE)</f>
        <v>#N/A</v>
      </c>
      <c r="B162" s="18" t="s">
        <v>362</v>
      </c>
      <c r="C162" s="19">
        <v>138400</v>
      </c>
      <c r="D162" t="s">
        <v>363</v>
      </c>
      <c r="E162" s="22" t="s">
        <v>362</v>
      </c>
      <c r="F162" s="20">
        <f>VLOOKUP(D162,[3]Sheet1!$A:$D,4,FALSE)</f>
        <v>38016.1</v>
      </c>
      <c r="G162" s="19">
        <v>138400</v>
      </c>
      <c r="H162" s="5">
        <f t="shared" si="2"/>
        <v>1</v>
      </c>
      <c r="I162" s="98" t="e">
        <f>VLOOKUP(J162,[1]counties!$B:$C,2,FALSE)</f>
        <v>#N/A</v>
      </c>
      <c r="J162" s="98" t="s">
        <v>362</v>
      </c>
      <c r="L162">
        <v>0</v>
      </c>
      <c r="M162" t="e">
        <v>#N/A</v>
      </c>
      <c r="N162" t="e">
        <f>VLOOKUP(D162,Redistribution!G:I,3,FALSE)</f>
        <v>#N/A</v>
      </c>
      <c r="P162" s="21"/>
      <c r="Q162">
        <f>VLOOKUP(D162,'[2]P1E form'!$A:$O,15,FALSE)</f>
        <v>37</v>
      </c>
      <c r="R162">
        <v>37</v>
      </c>
    </row>
    <row r="163" spans="1:18" customFormat="1">
      <c r="A163" t="str">
        <f>VLOOKUP(B163,[1]counties!$B:$C,2,FALSE)</f>
        <v>E10000016</v>
      </c>
      <c r="B163" s="22" t="s">
        <v>364</v>
      </c>
      <c r="C163" s="19">
        <v>1731400</v>
      </c>
      <c r="D163" t="s">
        <v>365</v>
      </c>
      <c r="E163" t="s">
        <v>366</v>
      </c>
      <c r="F163" s="20">
        <f>VLOOKUP(D163,[3]Sheet1!$A:$D,4,FALSE)</f>
        <v>58061.67</v>
      </c>
      <c r="G163" s="19">
        <v>118400</v>
      </c>
      <c r="H163" s="5">
        <f t="shared" si="2"/>
        <v>6.8383966732124296E-2</v>
      </c>
      <c r="I163" s="98" t="str">
        <f>VLOOKUP(J163,[1]counties!$B:$C,2,FALSE)</f>
        <v>E10000016</v>
      </c>
      <c r="J163" s="98" t="s">
        <v>364</v>
      </c>
      <c r="L163" s="24">
        <v>28</v>
      </c>
      <c r="M163" s="24">
        <v>36</v>
      </c>
      <c r="N163" s="5">
        <f>VLOOKUP(D163,Redistribution!G:I,3,FALSE)</f>
        <v>6.8383966732124296E-2</v>
      </c>
      <c r="O163" s="24"/>
      <c r="P163" s="21"/>
      <c r="Q163">
        <f>VLOOKUP(D163,'[2]P1E form'!$A:$O,15,FALSE)</f>
        <v>65</v>
      </c>
      <c r="R163">
        <v>65</v>
      </c>
    </row>
    <row r="164" spans="1:18" customFormat="1">
      <c r="A164" t="str">
        <f>VLOOKUP(B164,[1]counties!$B:$C,2,FALSE)</f>
        <v>E10000016</v>
      </c>
      <c r="B164" s="22" t="s">
        <v>364</v>
      </c>
      <c r="C164" s="19">
        <v>1731400</v>
      </c>
      <c r="D164" t="s">
        <v>367</v>
      </c>
      <c r="E164" t="s">
        <v>368</v>
      </c>
      <c r="F164" s="20">
        <f>VLOOKUP(D164,[3]Sheet1!$A:$D,4,FALSE)</f>
        <v>30885.19</v>
      </c>
      <c r="G164" s="19">
        <v>150600</v>
      </c>
      <c r="H164" s="5">
        <f t="shared" si="2"/>
        <v>8.698163336028647E-2</v>
      </c>
      <c r="I164" s="98" t="str">
        <f>VLOOKUP(J164,[1]counties!$B:$C,2,FALSE)</f>
        <v>E10000016</v>
      </c>
      <c r="J164" s="98" t="s">
        <v>364</v>
      </c>
      <c r="L164" s="24">
        <v>1</v>
      </c>
      <c r="M164" s="24">
        <v>36</v>
      </c>
      <c r="N164" s="5">
        <f>VLOOKUP(D164,Redistribution!G:I,3,FALSE)</f>
        <v>8.698163336028647E-2</v>
      </c>
      <c r="O164" s="24"/>
      <c r="P164" s="21"/>
      <c r="Q164">
        <f>VLOOKUP(D164,'[2]P1E form'!$A:$O,15,FALSE)</f>
        <v>24</v>
      </c>
      <c r="R164">
        <v>24</v>
      </c>
    </row>
    <row r="165" spans="1:18" customFormat="1">
      <c r="A165" t="str">
        <f>VLOOKUP(B165,[1]counties!$B:$C,2,FALSE)</f>
        <v>E10000016</v>
      </c>
      <c r="B165" s="22" t="s">
        <v>364</v>
      </c>
      <c r="C165" s="19">
        <v>1731400</v>
      </c>
      <c r="D165" t="s">
        <v>369</v>
      </c>
      <c r="E165" s="22" t="s">
        <v>370</v>
      </c>
      <c r="F165" s="20">
        <f>VLOOKUP(D165,[3]Sheet1!$A:$D,4,FALSE)</f>
        <v>7276.85</v>
      </c>
      <c r="G165" s="19">
        <v>97600</v>
      </c>
      <c r="H165" s="5">
        <f t="shared" si="2"/>
        <v>5.6370567171075428E-2</v>
      </c>
      <c r="I165" s="98" t="str">
        <f>VLOOKUP(J165,[1]counties!$B:$C,2,FALSE)</f>
        <v>E10000016</v>
      </c>
      <c r="J165" s="98" t="s">
        <v>364</v>
      </c>
      <c r="L165" s="24">
        <v>0</v>
      </c>
      <c r="M165" s="24">
        <v>36</v>
      </c>
      <c r="N165" s="5">
        <f>VLOOKUP(D165,Redistribution!G:I,3,FALSE)</f>
        <v>5.6370567171075428E-2</v>
      </c>
      <c r="O165" s="24"/>
      <c r="P165" s="21"/>
      <c r="Q165">
        <f>VLOOKUP(D165,'[2]P1E form'!$A:$O,15,FALSE)</f>
        <v>52</v>
      </c>
      <c r="R165">
        <v>52</v>
      </c>
    </row>
    <row r="166" spans="1:18" customFormat="1">
      <c r="A166" t="str">
        <f>VLOOKUP(B166,[1]counties!$B:$C,2,FALSE)</f>
        <v>E10000016</v>
      </c>
      <c r="B166" s="22" t="s">
        <v>364</v>
      </c>
      <c r="C166" s="19">
        <v>1731400</v>
      </c>
      <c r="D166" t="s">
        <v>371</v>
      </c>
      <c r="E166" s="22" t="s">
        <v>372</v>
      </c>
      <c r="F166" s="20">
        <f>VLOOKUP(D166,[3]Sheet1!$A:$D,4,FALSE)</f>
        <v>31485.09</v>
      </c>
      <c r="G166" s="19">
        <v>111700</v>
      </c>
      <c r="H166" s="5">
        <f t="shared" si="2"/>
        <v>6.4514265911978744E-2</v>
      </c>
      <c r="I166" s="98" t="str">
        <f>VLOOKUP(J166,[1]counties!$B:$C,2,FALSE)</f>
        <v>E10000016</v>
      </c>
      <c r="J166" s="98" t="s">
        <v>364</v>
      </c>
      <c r="L166" s="24">
        <v>26</v>
      </c>
      <c r="M166" s="24">
        <v>36</v>
      </c>
      <c r="N166" s="5">
        <f>VLOOKUP(D166,Redistribution!G:I,3,FALSE)</f>
        <v>6.4514265911978744E-2</v>
      </c>
      <c r="O166" s="24"/>
      <c r="P166" s="21"/>
      <c r="Q166">
        <f>VLOOKUP(D166,'[2]P1E form'!$A:$O,15,FALSE)</f>
        <v>25</v>
      </c>
      <c r="R166">
        <v>25</v>
      </c>
    </row>
    <row r="167" spans="1:18" customFormat="1">
      <c r="A167" t="str">
        <f>VLOOKUP(B167,[1]counties!$B:$C,2,FALSE)</f>
        <v>E10000016</v>
      </c>
      <c r="B167" s="22" t="s">
        <v>364</v>
      </c>
      <c r="C167" s="19">
        <v>1731400</v>
      </c>
      <c r="D167" t="s">
        <v>373</v>
      </c>
      <c r="E167" t="s">
        <v>374</v>
      </c>
      <c r="F167" s="20">
        <f>VLOOKUP(D167,[3]Sheet1!$A:$D,4,FALSE)</f>
        <v>9901.8700000000008</v>
      </c>
      <c r="G167" s="19">
        <v>101800</v>
      </c>
      <c r="H167" s="5">
        <f t="shared" si="2"/>
        <v>5.8796349774748756E-2</v>
      </c>
      <c r="I167" s="98" t="str">
        <f>VLOOKUP(J167,[1]counties!$B:$C,2,FALSE)</f>
        <v>E10000016</v>
      </c>
      <c r="J167" s="98" t="s">
        <v>364</v>
      </c>
      <c r="L167" s="24">
        <v>0</v>
      </c>
      <c r="M167" s="24">
        <v>36</v>
      </c>
      <c r="N167" s="5">
        <f>VLOOKUP(D167,Redistribution!G:I,3,FALSE)</f>
        <v>5.8796349774748756E-2</v>
      </c>
      <c r="O167" s="24"/>
      <c r="P167" s="21"/>
      <c r="Q167">
        <f>VLOOKUP(D167,'[2]P1E form'!$A:$O,15,FALSE)</f>
        <v>23</v>
      </c>
      <c r="R167">
        <v>23</v>
      </c>
    </row>
    <row r="168" spans="1:18" customFormat="1">
      <c r="A168" t="str">
        <f>VLOOKUP(B168,[1]counties!$B:$C,2,FALSE)</f>
        <v>E10000016</v>
      </c>
      <c r="B168" s="22" t="s">
        <v>364</v>
      </c>
      <c r="C168" s="19">
        <v>1731400</v>
      </c>
      <c r="D168" t="s">
        <v>375</v>
      </c>
      <c r="E168" s="22" t="s">
        <v>376</v>
      </c>
      <c r="F168" s="20">
        <f>VLOOKUP(D168,[3]Sheet1!$A:$D,4,FALSE)</f>
        <v>39333.339999999997</v>
      </c>
      <c r="G168" s="19">
        <v>155800</v>
      </c>
      <c r="H168" s="5">
        <f t="shared" si="2"/>
        <v>8.9984983250548684E-2</v>
      </c>
      <c r="I168" s="98" t="str">
        <f>VLOOKUP(J168,[1]counties!$B:$C,2,FALSE)</f>
        <v>E10000016</v>
      </c>
      <c r="J168" s="98" t="s">
        <v>364</v>
      </c>
      <c r="L168" s="24"/>
      <c r="M168" s="24">
        <v>36</v>
      </c>
      <c r="N168" s="5">
        <f>VLOOKUP(D168,Redistribution!G:I,3,FALSE)</f>
        <v>8.9984983250548684E-2</v>
      </c>
      <c r="O168" s="24"/>
      <c r="P168" s="21"/>
      <c r="Q168">
        <f>VLOOKUP(D168,'[2]P1E form'!$A:$O,15,FALSE)</f>
        <v>83</v>
      </c>
      <c r="R168">
        <v>83</v>
      </c>
    </row>
    <row r="169" spans="1:18" customFormat="1">
      <c r="A169" t="str">
        <f>VLOOKUP(B169,[1]counties!$B:$C,2,FALSE)</f>
        <v>E10000016</v>
      </c>
      <c r="B169" s="22" t="s">
        <v>364</v>
      </c>
      <c r="C169" s="19">
        <v>1731400</v>
      </c>
      <c r="D169" t="s">
        <v>377</v>
      </c>
      <c r="E169" t="s">
        <v>378</v>
      </c>
      <c r="F169" s="20">
        <f>VLOOKUP(D169,[3]Sheet1!$A:$D,4,FALSE)</f>
        <v>19203.310000000001</v>
      </c>
      <c r="G169" s="19">
        <v>264900</v>
      </c>
      <c r="H169" s="5">
        <f t="shared" si="2"/>
        <v>0.15299757421739632</v>
      </c>
      <c r="I169" s="98" t="str">
        <f>VLOOKUP(J169,[1]counties!$B:$C,2,FALSE)</f>
        <v>E10000016</v>
      </c>
      <c r="J169" s="98" t="s">
        <v>364</v>
      </c>
      <c r="L169" s="24">
        <v>0</v>
      </c>
      <c r="M169" s="24">
        <v>36</v>
      </c>
      <c r="N169" s="5">
        <f>VLOOKUP(D169,Redistribution!G:I,3,FALSE)</f>
        <v>0.15299757421739632</v>
      </c>
      <c r="O169" s="24"/>
      <c r="P169" s="21"/>
      <c r="Q169">
        <f>VLOOKUP(D169,'[2]P1E form'!$A:$O,15,FALSE)</f>
        <v>242</v>
      </c>
      <c r="R169">
        <v>242</v>
      </c>
    </row>
    <row r="170" spans="1:18" customFormat="1">
      <c r="A170" t="str">
        <f>VLOOKUP(B170,[1]counties!$B:$C,2,FALSE)</f>
        <v>E10000016</v>
      </c>
      <c r="B170" s="22" t="s">
        <v>364</v>
      </c>
      <c r="C170" s="19">
        <v>1731400</v>
      </c>
      <c r="D170" t="s">
        <v>379</v>
      </c>
      <c r="E170" s="22" t="s">
        <v>380</v>
      </c>
      <c r="F170" s="20">
        <f>VLOOKUP(D170,[3]Sheet1!$A:$D,4,FALSE)</f>
        <v>36919.86</v>
      </c>
      <c r="G170" s="19">
        <v>115400</v>
      </c>
      <c r="H170" s="5">
        <f t="shared" si="2"/>
        <v>6.6651264872357632E-2</v>
      </c>
      <c r="I170" s="98" t="str">
        <f>VLOOKUP(J170,[1]counties!$B:$C,2,FALSE)</f>
        <v>E10000016</v>
      </c>
      <c r="J170" s="98" t="s">
        <v>364</v>
      </c>
      <c r="L170" s="24"/>
      <c r="M170" s="24">
        <v>36</v>
      </c>
      <c r="N170" s="5">
        <f>VLOOKUP(D170,Redistribution!G:I,3,FALSE)</f>
        <v>6.6651264872357632E-2</v>
      </c>
      <c r="O170" s="24"/>
      <c r="P170" s="21"/>
      <c r="Q170">
        <f>VLOOKUP(D170,'[2]P1E form'!$A:$O,15,FALSE)</f>
        <v>10</v>
      </c>
      <c r="R170">
        <v>10</v>
      </c>
    </row>
    <row r="171" spans="1:18" customFormat="1">
      <c r="A171" t="str">
        <f>VLOOKUP(B171,[1]counties!$B:$C,2,FALSE)</f>
        <v>E10000016</v>
      </c>
      <c r="B171" s="22" t="s">
        <v>364</v>
      </c>
      <c r="C171" s="19">
        <v>1731400</v>
      </c>
      <c r="D171" t="s">
        <v>381</v>
      </c>
      <c r="E171" t="s">
        <v>382</v>
      </c>
      <c r="F171" s="20">
        <f>VLOOKUP(D171,[3]Sheet1!$A:$D,4,FALSE)</f>
        <v>35670.31</v>
      </c>
      <c r="G171" s="19">
        <v>108200</v>
      </c>
      <c r="H171" s="5">
        <f t="shared" si="2"/>
        <v>6.2492780408917641E-2</v>
      </c>
      <c r="I171" s="98" t="str">
        <f>VLOOKUP(J171,[1]counties!$B:$C,2,FALSE)</f>
        <v>E10000016</v>
      </c>
      <c r="J171" s="98" t="s">
        <v>364</v>
      </c>
      <c r="L171" s="24">
        <v>18</v>
      </c>
      <c r="M171" s="24">
        <v>36</v>
      </c>
      <c r="N171" s="5">
        <f>VLOOKUP(D171,Redistribution!G:I,3,FALSE)</f>
        <v>6.2492780408917641E-2</v>
      </c>
      <c r="O171" s="24"/>
      <c r="P171" s="21"/>
      <c r="Q171">
        <f>VLOOKUP(D171,'[2]P1E form'!$A:$O,15,FALSE)</f>
        <v>0</v>
      </c>
      <c r="R171">
        <v>0</v>
      </c>
    </row>
    <row r="172" spans="1:18" customFormat="1">
      <c r="A172" t="str">
        <f>VLOOKUP(B172,[1]counties!$B:$C,2,FALSE)</f>
        <v>E10000016</v>
      </c>
      <c r="B172" s="22" t="s">
        <v>364</v>
      </c>
      <c r="C172" s="19">
        <v>1731400</v>
      </c>
      <c r="D172" t="s">
        <v>383</v>
      </c>
      <c r="E172" t="s">
        <v>384</v>
      </c>
      <c r="F172" s="20">
        <f>VLOOKUP(D172,[3]Sheet1!$A:$D,4,FALSE)</f>
        <v>37338.550000000003</v>
      </c>
      <c r="G172" s="19">
        <v>136300</v>
      </c>
      <c r="H172" s="5">
        <f t="shared" si="2"/>
        <v>7.8722421162065376E-2</v>
      </c>
      <c r="I172" s="98" t="str">
        <f>VLOOKUP(J172,[1]counties!$B:$C,2,FALSE)</f>
        <v>E10000016</v>
      </c>
      <c r="J172" s="98" t="s">
        <v>364</v>
      </c>
      <c r="L172" s="24"/>
      <c r="M172" s="24">
        <v>36</v>
      </c>
      <c r="N172" s="5">
        <f>VLOOKUP(D172,Redistribution!G:I,3,FALSE)</f>
        <v>7.8722421162065376E-2</v>
      </c>
      <c r="O172" s="24"/>
      <c r="P172" s="21"/>
      <c r="Q172">
        <f>VLOOKUP(D172,'[2]P1E form'!$A:$O,15,FALSE)</f>
        <v>38</v>
      </c>
      <c r="R172">
        <v>38</v>
      </c>
    </row>
    <row r="173" spans="1:18" customFormat="1">
      <c r="A173" t="str">
        <f>VLOOKUP(B173,[1]counties!$B:$C,2,FALSE)</f>
        <v>E10000016</v>
      </c>
      <c r="B173" s="22" t="s">
        <v>364</v>
      </c>
      <c r="C173" s="19">
        <v>1731400</v>
      </c>
      <c r="D173" t="s">
        <v>385</v>
      </c>
      <c r="E173" s="22" t="s">
        <v>386</v>
      </c>
      <c r="F173" s="20">
        <f>VLOOKUP(D173,[3]Sheet1!$A:$D,4,FALSE)</f>
        <v>10333.530000000001</v>
      </c>
      <c r="G173" s="19">
        <v>134400</v>
      </c>
      <c r="H173" s="5">
        <f t="shared" si="2"/>
        <v>7.7625043317546494E-2</v>
      </c>
      <c r="I173" s="98" t="str">
        <f>VLOOKUP(J173,[1]counties!$B:$C,2,FALSE)</f>
        <v>E10000016</v>
      </c>
      <c r="J173" s="98" t="s">
        <v>364</v>
      </c>
      <c r="L173" s="24"/>
      <c r="M173" s="24">
        <v>36</v>
      </c>
      <c r="N173" s="5">
        <f>VLOOKUP(D173,Redistribution!G:I,3,FALSE)</f>
        <v>7.7625043317546494E-2</v>
      </c>
      <c r="O173" s="24"/>
      <c r="P173" s="21"/>
      <c r="Q173">
        <f>VLOOKUP(D173,'[2]P1E form'!$A:$O,15,FALSE)</f>
        <v>74</v>
      </c>
      <c r="R173">
        <v>74</v>
      </c>
    </row>
    <row r="174" spans="1:18" customFormat="1">
      <c r="A174" t="str">
        <f>VLOOKUP(B174,[1]counties!$B:$C,2,FALSE)</f>
        <v>E10000016</v>
      </c>
      <c r="B174" s="22" t="s">
        <v>364</v>
      </c>
      <c r="C174" s="19">
        <v>1731400</v>
      </c>
      <c r="D174" t="s">
        <v>387</v>
      </c>
      <c r="E174" s="22" t="s">
        <v>388</v>
      </c>
      <c r="F174" s="20">
        <f>VLOOKUP(D174,[3]Sheet1!$A:$D,4,FALSE)</f>
        <v>24013.56</v>
      </c>
      <c r="G174" s="19">
        <v>121100</v>
      </c>
      <c r="H174" s="5">
        <f t="shared" si="2"/>
        <v>6.9943398405914292E-2</v>
      </c>
      <c r="I174" s="98" t="str">
        <f>VLOOKUP(J174,[1]counties!$B:$C,2,FALSE)</f>
        <v>E10000016</v>
      </c>
      <c r="J174" s="98" t="s">
        <v>364</v>
      </c>
      <c r="L174" s="24">
        <v>1</v>
      </c>
      <c r="M174" s="24">
        <v>36</v>
      </c>
      <c r="N174" s="5">
        <f>VLOOKUP(D174,Redistribution!G:I,3,FALSE)</f>
        <v>6.9943398405914292E-2</v>
      </c>
      <c r="O174" s="24"/>
      <c r="P174" s="21"/>
      <c r="Q174">
        <f>VLOOKUP(D174,'[2]P1E form'!$A:$O,15,FALSE)</f>
        <v>10</v>
      </c>
      <c r="R174">
        <v>10</v>
      </c>
    </row>
    <row r="175" spans="1:18" customFormat="1">
      <c r="A175" t="str">
        <f>VLOOKUP(B175,[1]counties!$B:$C,2,FALSE)</f>
        <v>E10000016</v>
      </c>
      <c r="B175" s="22" t="s">
        <v>364</v>
      </c>
      <c r="C175" s="19">
        <v>1731400</v>
      </c>
      <c r="D175" t="s">
        <v>389</v>
      </c>
      <c r="E175" s="22" t="s">
        <v>390</v>
      </c>
      <c r="F175" s="20">
        <f>VLOOKUP(D175,[3]Sheet1!$A:$D,4,FALSE)</f>
        <v>33132.82</v>
      </c>
      <c r="G175" s="19">
        <v>115200</v>
      </c>
      <c r="H175" s="5">
        <f t="shared" si="2"/>
        <v>6.6535751415039854E-2</v>
      </c>
      <c r="I175" s="98" t="str">
        <f>VLOOKUP(J175,[1]counties!$B:$C,2,FALSE)</f>
        <v>E10000016</v>
      </c>
      <c r="J175" s="98" t="s">
        <v>364</v>
      </c>
      <c r="L175" s="24">
        <v>12</v>
      </c>
      <c r="M175" s="24">
        <v>36</v>
      </c>
      <c r="N175" s="5">
        <f>VLOOKUP(D175,Redistribution!G:I,3,FALSE)</f>
        <v>6.6535751415039854E-2</v>
      </c>
      <c r="O175" s="24"/>
      <c r="P175" s="21"/>
      <c r="Q175">
        <f>VLOOKUP(D175,'[2]P1E form'!$A:$O,15,FALSE)</f>
        <v>9</v>
      </c>
      <c r="R175">
        <v>9</v>
      </c>
    </row>
    <row r="176" spans="1:18" customFormat="1">
      <c r="A176" t="str">
        <f>VLOOKUP(B176,[1]counties!$B:$C,2,FALSE)</f>
        <v>E10000017</v>
      </c>
      <c r="B176" s="18" t="s">
        <v>391</v>
      </c>
      <c r="C176" s="19">
        <v>1461400</v>
      </c>
      <c r="D176" t="s">
        <v>392</v>
      </c>
      <c r="E176" s="22" t="s">
        <v>393</v>
      </c>
      <c r="F176" s="20">
        <f>VLOOKUP(D176,[3]Sheet1!$A:$D,4,FALSE)</f>
        <v>13701.18</v>
      </c>
      <c r="G176" s="19">
        <v>147700</v>
      </c>
      <c r="H176" s="5">
        <f t="shared" si="2"/>
        <v>0.10106746954974682</v>
      </c>
      <c r="I176" s="98" t="str">
        <f>VLOOKUP(J176,[1]counties!$B:$C,2,FALSE)</f>
        <v>E10000017</v>
      </c>
      <c r="J176" s="98" t="s">
        <v>391</v>
      </c>
      <c r="L176" s="24">
        <v>62</v>
      </c>
      <c r="M176" s="24">
        <v>35</v>
      </c>
      <c r="N176" s="5">
        <f>VLOOKUP(D176,Redistribution!G:I,3,FALSE)</f>
        <v>0.10106746954974682</v>
      </c>
      <c r="O176" s="24"/>
      <c r="P176" s="21"/>
      <c r="Q176">
        <f>VLOOKUP(D176,'[2]P1E form'!$A:$O,15,FALSE)</f>
        <v>11</v>
      </c>
      <c r="R176">
        <v>11</v>
      </c>
    </row>
    <row r="177" spans="1:18" customFormat="1">
      <c r="A177" t="str">
        <f>VLOOKUP(B177,[1]counties!$B:$C,2,FALSE)</f>
        <v>E10000017</v>
      </c>
      <c r="B177" s="18" t="s">
        <v>391</v>
      </c>
      <c r="C177" s="19">
        <v>1461400</v>
      </c>
      <c r="D177" t="s">
        <v>394</v>
      </c>
      <c r="E177" t="s">
        <v>395</v>
      </c>
      <c r="F177" s="20">
        <f>VLOOKUP(D177,[3]Sheet1!$A:$D,4,FALSE)</f>
        <v>3488.1</v>
      </c>
      <c r="G177" s="19">
        <v>142100</v>
      </c>
      <c r="H177" s="5">
        <f t="shared" si="2"/>
        <v>9.7235527576296707E-2</v>
      </c>
      <c r="I177" s="98" t="str">
        <f>VLOOKUP(J177,[1]counties!$B:$C,2,FALSE)</f>
        <v>E10000017</v>
      </c>
      <c r="J177" s="98" t="s">
        <v>391</v>
      </c>
      <c r="L177" s="24">
        <v>0</v>
      </c>
      <c r="M177" s="24">
        <v>35</v>
      </c>
      <c r="N177" s="5">
        <f>VLOOKUP(D177,Redistribution!G:I,3,FALSE)</f>
        <v>9.7235527576296707E-2</v>
      </c>
      <c r="O177" s="24"/>
      <c r="P177" s="21"/>
      <c r="Q177">
        <f>VLOOKUP(D177,'[2]P1E form'!$A:$O,15,FALSE)</f>
        <v>14</v>
      </c>
      <c r="R177">
        <v>14</v>
      </c>
    </row>
    <row r="178" spans="1:18" customFormat="1">
      <c r="A178" t="str">
        <f>VLOOKUP(B178,[1]counties!$B:$C,2,FALSE)</f>
        <v>E10000017</v>
      </c>
      <c r="B178" s="18" t="s">
        <v>391</v>
      </c>
      <c r="C178" s="19">
        <v>1461400</v>
      </c>
      <c r="D178" t="s">
        <v>396</v>
      </c>
      <c r="E178" t="s">
        <v>397</v>
      </c>
      <c r="F178" s="20">
        <f>VLOOKUP(D178,[3]Sheet1!$A:$D,4,FALSE)</f>
        <v>11070.03</v>
      </c>
      <c r="G178" s="19">
        <v>87000</v>
      </c>
      <c r="H178" s="5">
        <f t="shared" si="2"/>
        <v>5.9531955658957164E-2</v>
      </c>
      <c r="I178" s="98" t="str">
        <f>VLOOKUP(J178,[1]counties!$B:$C,2,FALSE)</f>
        <v>E10000017</v>
      </c>
      <c r="J178" s="98" t="s">
        <v>391</v>
      </c>
      <c r="L178" s="24">
        <v>0</v>
      </c>
      <c r="M178" s="24">
        <v>35</v>
      </c>
      <c r="N178" s="5">
        <f>VLOOKUP(D178,Redistribution!G:I,3,FALSE)</f>
        <v>5.9531955658957164E-2</v>
      </c>
      <c r="O178" s="24"/>
      <c r="P178" s="21"/>
      <c r="Q178">
        <f>VLOOKUP(D178,'[2]P1E form'!$A:$O,15,FALSE)</f>
        <v>5</v>
      </c>
      <c r="R178">
        <v>5</v>
      </c>
    </row>
    <row r="179" spans="1:18" customFormat="1">
      <c r="A179" t="str">
        <f>VLOOKUP(B179,[1]counties!$B:$C,2,FALSE)</f>
        <v>E10000017</v>
      </c>
      <c r="B179" s="18" t="s">
        <v>391</v>
      </c>
      <c r="C179" s="19">
        <v>1461400</v>
      </c>
      <c r="D179" t="s">
        <v>398</v>
      </c>
      <c r="E179" s="22" t="s">
        <v>399</v>
      </c>
      <c r="F179" s="20">
        <f>VLOOKUP(D179,[3]Sheet1!$A:$D,4,FALSE)</f>
        <v>20279.689999999999</v>
      </c>
      <c r="G179" s="19">
        <v>107600</v>
      </c>
      <c r="H179" s="5">
        <f t="shared" si="2"/>
        <v>7.3628027918434383E-2</v>
      </c>
      <c r="I179" s="98" t="str">
        <f>VLOOKUP(J179,[1]counties!$B:$C,2,FALSE)</f>
        <v>E10000017</v>
      </c>
      <c r="J179" s="98" t="s">
        <v>391</v>
      </c>
      <c r="L179" s="24">
        <v>5</v>
      </c>
      <c r="M179" s="24">
        <v>35</v>
      </c>
      <c r="N179" s="5">
        <f>VLOOKUP(D179,Redistribution!G:I,3,FALSE)</f>
        <v>7.3628027918434383E-2</v>
      </c>
      <c r="O179" s="24"/>
      <c r="P179" s="21"/>
      <c r="Q179">
        <f>VLOOKUP(D179,'[2]P1E form'!$A:$O,15,FALSE)</f>
        <v>0</v>
      </c>
      <c r="R179">
        <v>0</v>
      </c>
    </row>
    <row r="180" spans="1:18" customFormat="1">
      <c r="A180" t="str">
        <f>VLOOKUP(B180,[1]counties!$B:$C,2,FALSE)</f>
        <v>E10000017</v>
      </c>
      <c r="B180" s="18" t="s">
        <v>391</v>
      </c>
      <c r="C180" s="19">
        <v>1461400</v>
      </c>
      <c r="D180" t="s">
        <v>400</v>
      </c>
      <c r="E180" t="s">
        <v>401</v>
      </c>
      <c r="F180" s="20">
        <f>VLOOKUP(D180,[3]Sheet1!$A:$D,4,FALSE)</f>
        <v>16568.86</v>
      </c>
      <c r="G180" s="19">
        <v>76100</v>
      </c>
      <c r="H180" s="5">
        <f t="shared" si="2"/>
        <v>5.2073354317777473E-2</v>
      </c>
      <c r="I180" s="98" t="str">
        <f>VLOOKUP(J180,[1]counties!$B:$C,2,FALSE)</f>
        <v>E10000017</v>
      </c>
      <c r="J180" s="98" t="s">
        <v>391</v>
      </c>
      <c r="L180" s="24">
        <v>1</v>
      </c>
      <c r="M180" s="24">
        <v>35</v>
      </c>
      <c r="N180" s="5">
        <f>VLOOKUP(D180,Redistribution!G:I,3,FALSE)</f>
        <v>5.2073354317777473E-2</v>
      </c>
      <c r="O180" s="24"/>
      <c r="P180" s="21"/>
      <c r="Q180">
        <f>VLOOKUP(D180,'[2]P1E form'!$A:$O,15,FALSE)</f>
        <v>0</v>
      </c>
      <c r="R180">
        <v>0</v>
      </c>
    </row>
    <row r="181" spans="1:18" customFormat="1">
      <c r="A181" t="str">
        <f>VLOOKUP(B181,[1]counties!$B:$C,2,FALSE)</f>
        <v>E10000017</v>
      </c>
      <c r="B181" s="18" t="s">
        <v>391</v>
      </c>
      <c r="C181" s="19">
        <v>1461400</v>
      </c>
      <c r="D181" t="s">
        <v>402</v>
      </c>
      <c r="E181" s="22" t="s">
        <v>403</v>
      </c>
      <c r="F181" s="20">
        <f>VLOOKUP(D181,[3]Sheet1!$A:$D,4,FALSE)</f>
        <v>7299.32</v>
      </c>
      <c r="G181" s="19">
        <v>80500</v>
      </c>
      <c r="H181" s="5">
        <f t="shared" si="2"/>
        <v>5.5084165868345421E-2</v>
      </c>
      <c r="I181" s="98" t="str">
        <f>VLOOKUP(J181,[1]counties!$B:$C,2,FALSE)</f>
        <v>E10000017</v>
      </c>
      <c r="J181" s="98" t="s">
        <v>391</v>
      </c>
      <c r="L181" s="24">
        <v>3</v>
      </c>
      <c r="M181" s="24">
        <v>35</v>
      </c>
      <c r="N181" s="5">
        <f>VLOOKUP(D181,Redistribution!G:I,3,FALSE)</f>
        <v>5.5084165868345421E-2</v>
      </c>
      <c r="O181" s="24"/>
      <c r="P181" s="21"/>
      <c r="Q181">
        <f>VLOOKUP(D181,'[2]P1E form'!$A:$O,15,FALSE)</f>
        <v>0</v>
      </c>
      <c r="R181">
        <v>0</v>
      </c>
    </row>
    <row r="182" spans="1:18" customFormat="1">
      <c r="A182" t="str">
        <f>VLOOKUP(B182,[1]counties!$B:$C,2,FALSE)</f>
        <v>E10000017</v>
      </c>
      <c r="B182" s="18" t="s">
        <v>391</v>
      </c>
      <c r="C182" s="19">
        <v>1461400</v>
      </c>
      <c r="D182" t="s">
        <v>404</v>
      </c>
      <c r="E182" t="s">
        <v>405</v>
      </c>
      <c r="F182" s="20">
        <f>VLOOKUP(D182,[3]Sheet1!$A:$D,4,FALSE)</f>
        <v>57585.64</v>
      </c>
      <c r="G182" s="19">
        <v>137800</v>
      </c>
      <c r="H182" s="5">
        <f t="shared" si="2"/>
        <v>9.4293143560968934E-2</v>
      </c>
      <c r="I182" s="98" t="str">
        <f>VLOOKUP(J182,[1]counties!$B:$C,2,FALSE)</f>
        <v>E10000017</v>
      </c>
      <c r="J182" s="98" t="s">
        <v>391</v>
      </c>
      <c r="L182" s="24">
        <v>35</v>
      </c>
      <c r="M182" s="24">
        <v>35</v>
      </c>
      <c r="N182" s="5">
        <f>VLOOKUP(D182,Redistribution!G:I,3,FALSE)</f>
        <v>9.4293143560968934E-2</v>
      </c>
      <c r="O182" s="24"/>
      <c r="P182" s="21"/>
      <c r="Q182">
        <f>VLOOKUP(D182,'[2]P1E form'!$A:$O,15,FALSE)</f>
        <v>32</v>
      </c>
      <c r="R182">
        <v>32</v>
      </c>
    </row>
    <row r="183" spans="1:18" customFormat="1">
      <c r="A183" t="str">
        <f>VLOOKUP(B183,[1]counties!$B:$C,2,FALSE)</f>
        <v>E10000017</v>
      </c>
      <c r="B183" s="18" t="s">
        <v>391</v>
      </c>
      <c r="C183" s="19">
        <v>1461400</v>
      </c>
      <c r="D183" t="s">
        <v>406</v>
      </c>
      <c r="E183" s="22" t="s">
        <v>407</v>
      </c>
      <c r="F183" s="20">
        <f>VLOOKUP(D183,[3]Sheet1!$A:$D,4,FALSE)</f>
        <v>16936.37</v>
      </c>
      <c r="G183" s="19">
        <v>89600</v>
      </c>
      <c r="H183" s="5">
        <f t="shared" si="2"/>
        <v>6.131107157520186E-2</v>
      </c>
      <c r="I183" s="98" t="str">
        <f>VLOOKUP(J183,[1]counties!$B:$C,2,FALSE)</f>
        <v>E10000017</v>
      </c>
      <c r="J183" s="98" t="s">
        <v>391</v>
      </c>
      <c r="L183" s="24">
        <v>35</v>
      </c>
      <c r="M183" s="24">
        <v>35</v>
      </c>
      <c r="N183" s="5">
        <f>VLOOKUP(D183,Redistribution!G:I,3,FALSE)</f>
        <v>6.131107157520186E-2</v>
      </c>
      <c r="O183" s="24"/>
      <c r="P183" s="21"/>
      <c r="Q183">
        <f>VLOOKUP(D183,'[2]P1E form'!$A:$O,15,FALSE)</f>
        <v>5</v>
      </c>
      <c r="R183">
        <v>5</v>
      </c>
    </row>
    <row r="184" spans="1:18" customFormat="1">
      <c r="A184" t="str">
        <f>VLOOKUP(B184,[1]counties!$B:$C,2,FALSE)</f>
        <v>E10000017</v>
      </c>
      <c r="B184" s="18" t="s">
        <v>391</v>
      </c>
      <c r="C184" s="19">
        <v>1461400</v>
      </c>
      <c r="D184" t="s">
        <v>408</v>
      </c>
      <c r="E184" s="22" t="s">
        <v>409</v>
      </c>
      <c r="F184" s="20">
        <f>VLOOKUP(D184,[3]Sheet1!$A:$D,4,FALSE)</f>
        <v>14229.4</v>
      </c>
      <c r="G184" s="19">
        <v>140100</v>
      </c>
      <c r="H184" s="5">
        <f t="shared" si="2"/>
        <v>9.5866976871493093E-2</v>
      </c>
      <c r="I184" s="98" t="str">
        <f>VLOOKUP(J184,[1]counties!$B:$C,2,FALSE)</f>
        <v>E10000017</v>
      </c>
      <c r="J184" s="98" t="s">
        <v>391</v>
      </c>
      <c r="L184" s="24">
        <v>7</v>
      </c>
      <c r="M184" s="24">
        <v>35</v>
      </c>
      <c r="N184" s="5">
        <f>VLOOKUP(D184,Redistribution!G:I,3,FALSE)</f>
        <v>9.5866976871493093E-2</v>
      </c>
      <c r="O184" s="24"/>
      <c r="P184" s="21"/>
      <c r="Q184">
        <f>VLOOKUP(D184,'[2]P1E form'!$A:$O,15,FALSE)</f>
        <v>20</v>
      </c>
      <c r="R184">
        <v>20</v>
      </c>
    </row>
    <row r="185" spans="1:18" customFormat="1">
      <c r="A185" t="str">
        <f>VLOOKUP(B185,[1]counties!$B:$C,2,FALSE)</f>
        <v>E10000017</v>
      </c>
      <c r="B185" s="18" t="s">
        <v>391</v>
      </c>
      <c r="C185" s="19">
        <v>1461400</v>
      </c>
      <c r="D185" t="s">
        <v>410</v>
      </c>
      <c r="E185" s="22" t="s">
        <v>411</v>
      </c>
      <c r="F185" s="20">
        <f>VLOOKUP(D185,[3]Sheet1!$A:$D,4,FALSE)</f>
        <v>58316.11</v>
      </c>
      <c r="G185" s="19">
        <v>57300</v>
      </c>
      <c r="H185" s="5">
        <f t="shared" si="2"/>
        <v>3.9208977692623513E-2</v>
      </c>
      <c r="I185" s="98" t="str">
        <f>VLOOKUP(J185,[1]counties!$B:$C,2,FALSE)</f>
        <v>E10000017</v>
      </c>
      <c r="J185" s="98" t="s">
        <v>391</v>
      </c>
      <c r="L185" s="24">
        <v>15</v>
      </c>
      <c r="M185" s="24">
        <v>35</v>
      </c>
      <c r="N185" s="5">
        <f>VLOOKUP(D185,Redistribution!G:I,3,FALSE)</f>
        <v>3.9208977692623513E-2</v>
      </c>
      <c r="O185" s="24"/>
      <c r="P185" s="21"/>
      <c r="Q185">
        <f>VLOOKUP(D185,'[2]P1E form'!$A:$O,15,FALSE)</f>
        <v>0</v>
      </c>
      <c r="R185">
        <v>0</v>
      </c>
    </row>
    <row r="186" spans="1:18" customFormat="1">
      <c r="A186" t="str">
        <f>VLOOKUP(B186,[1]counties!$B:$C,2,FALSE)</f>
        <v>E10000017</v>
      </c>
      <c r="B186" s="18" t="s">
        <v>391</v>
      </c>
      <c r="C186" s="19">
        <v>1461400</v>
      </c>
      <c r="D186" t="s">
        <v>412</v>
      </c>
      <c r="E186" t="s">
        <v>413</v>
      </c>
      <c r="F186" s="20">
        <f>VLOOKUP(D186,[3]Sheet1!$A:$D,4,FALSE)</f>
        <v>13804.82</v>
      </c>
      <c r="G186" s="19">
        <v>68100</v>
      </c>
      <c r="H186" s="5">
        <f t="shared" si="2"/>
        <v>4.6599151498563023E-2</v>
      </c>
      <c r="I186" s="98" t="str">
        <f>VLOOKUP(J186,[1]counties!$B:$C,2,FALSE)</f>
        <v>E10000017</v>
      </c>
      <c r="J186" s="98" t="s">
        <v>391</v>
      </c>
      <c r="L186" s="24">
        <v>18</v>
      </c>
      <c r="M186" s="24">
        <v>35</v>
      </c>
      <c r="N186" s="5">
        <f>VLOOKUP(D186,Redistribution!G:I,3,FALSE)</f>
        <v>4.6599151498563023E-2</v>
      </c>
      <c r="O186" s="24"/>
      <c r="P186" s="21"/>
      <c r="Q186">
        <f>VLOOKUP(D186,'[2]P1E form'!$A:$O,15,FALSE)</f>
        <v>0</v>
      </c>
      <c r="R186">
        <v>0</v>
      </c>
    </row>
    <row r="187" spans="1:18" customFormat="1">
      <c r="A187" t="str">
        <f>VLOOKUP(B187,[1]counties!$B:$C,2,FALSE)</f>
        <v>E10000017</v>
      </c>
      <c r="B187" s="18" t="s">
        <v>391</v>
      </c>
      <c r="C187" s="19">
        <v>1461400</v>
      </c>
      <c r="D187" t="s">
        <v>414</v>
      </c>
      <c r="E187" t="s">
        <v>415</v>
      </c>
      <c r="F187" s="20">
        <f>VLOOKUP(D187,[3]Sheet1!$A:$D,4,FALSE)</f>
        <v>11295.57</v>
      </c>
      <c r="G187" s="19">
        <v>109200</v>
      </c>
      <c r="H187" s="5">
        <f t="shared" si="2"/>
        <v>7.4722868482277272E-2</v>
      </c>
      <c r="I187" s="98" t="str">
        <f>VLOOKUP(J187,[1]counties!$B:$C,2,FALSE)</f>
        <v>E10000017</v>
      </c>
      <c r="J187" s="98" t="s">
        <v>391</v>
      </c>
      <c r="L187" s="24">
        <v>12</v>
      </c>
      <c r="M187" s="24">
        <v>35</v>
      </c>
      <c r="N187" s="5">
        <f>VLOOKUP(D187,Redistribution!G:I,3,FALSE)</f>
        <v>7.4722868482277272E-2</v>
      </c>
      <c r="O187" s="24"/>
      <c r="P187" s="21"/>
      <c r="Q187">
        <f>VLOOKUP(D187,'[2]P1E form'!$A:$O,15,FALSE)</f>
        <v>18</v>
      </c>
      <c r="R187">
        <v>18</v>
      </c>
    </row>
    <row r="188" spans="1:18" customFormat="1">
      <c r="A188" t="str">
        <f>VLOOKUP(B188,[1]counties!$B:$C,2,FALSE)</f>
        <v>E10000017</v>
      </c>
      <c r="B188" s="18" t="s">
        <v>391</v>
      </c>
      <c r="C188" s="19">
        <v>1461400</v>
      </c>
      <c r="D188" t="s">
        <v>416</v>
      </c>
      <c r="E188" s="22" t="s">
        <v>417</v>
      </c>
      <c r="F188" s="20">
        <f>VLOOKUP(D188,[3]Sheet1!$A:$D,4,FALSE)</f>
        <v>34678.959999999999</v>
      </c>
      <c r="G188" s="19">
        <v>110600</v>
      </c>
      <c r="H188" s="5">
        <f t="shared" si="2"/>
        <v>7.5680853975639797E-2</v>
      </c>
      <c r="I188" s="98" t="str">
        <f>VLOOKUP(J188,[1]counties!$B:$C,2,FALSE)</f>
        <v>E10000017</v>
      </c>
      <c r="J188" s="98" t="s">
        <v>391</v>
      </c>
      <c r="L188" s="24">
        <v>4</v>
      </c>
      <c r="M188" s="24">
        <v>35</v>
      </c>
      <c r="N188" s="5">
        <f>VLOOKUP(D188,Redistribution!G:I,3,FALSE)</f>
        <v>7.5680853975639797E-2</v>
      </c>
      <c r="O188" s="24"/>
      <c r="P188" s="21"/>
      <c r="Q188">
        <f>VLOOKUP(D188,'[2]P1E form'!$A:$O,15,FALSE)</f>
        <v>8</v>
      </c>
      <c r="R188">
        <v>8</v>
      </c>
    </row>
    <row r="189" spans="1:18" customFormat="1">
      <c r="A189" t="str">
        <f>VLOOKUP(B189,[1]counties!$B:$C,2,FALSE)</f>
        <v>E10000017</v>
      </c>
      <c r="B189" s="18" t="s">
        <v>391</v>
      </c>
      <c r="C189" s="19">
        <v>1461400</v>
      </c>
      <c r="D189" t="s">
        <v>418</v>
      </c>
      <c r="E189" s="22" t="s">
        <v>419</v>
      </c>
      <c r="F189" s="20">
        <f>VLOOKUP(D189,[3]Sheet1!$A:$D,4,FALSE)</f>
        <v>28255.43</v>
      </c>
      <c r="G189" s="19">
        <v>107700</v>
      </c>
      <c r="H189" s="5">
        <f t="shared" si="2"/>
        <v>7.3696455453674564E-2</v>
      </c>
      <c r="I189" s="98" t="str">
        <f>VLOOKUP(J189,[1]counties!$B:$C,2,FALSE)</f>
        <v>E10000017</v>
      </c>
      <c r="J189" s="98" t="s">
        <v>391</v>
      </c>
      <c r="L189" s="24">
        <v>57</v>
      </c>
      <c r="M189" s="24">
        <v>35</v>
      </c>
      <c r="N189" s="5">
        <f>VLOOKUP(D189,Redistribution!G:I,3,FALSE)</f>
        <v>7.3696455453674564E-2</v>
      </c>
      <c r="O189" s="24"/>
      <c r="P189" s="21"/>
      <c r="Q189">
        <f>VLOOKUP(D189,'[2]P1E form'!$A:$O,15,FALSE)</f>
        <v>0</v>
      </c>
      <c r="R189">
        <v>0</v>
      </c>
    </row>
    <row r="190" spans="1:18" customFormat="1">
      <c r="A190" t="str">
        <f>VLOOKUP(B190,[1]counties!$B:$C,2,FALSE)</f>
        <v>E10000018</v>
      </c>
      <c r="B190" s="22" t="s">
        <v>420</v>
      </c>
      <c r="C190" s="19">
        <v>980800</v>
      </c>
      <c r="D190" t="s">
        <v>421</v>
      </c>
      <c r="E190" s="22" t="s">
        <v>422</v>
      </c>
      <c r="F190" s="20">
        <f>VLOOKUP(D190,[3]Sheet1!$A:$D,4,FALSE)</f>
        <v>13046.66</v>
      </c>
      <c r="G190" s="19">
        <v>94100</v>
      </c>
      <c r="H190" s="5">
        <f t="shared" si="2"/>
        <v>9.5942088091354003E-2</v>
      </c>
      <c r="I190" s="98" t="str">
        <f>VLOOKUP(J190,[1]counties!$B:$C,2,FALSE)</f>
        <v>E10000018</v>
      </c>
      <c r="J190" s="98" t="s">
        <v>420</v>
      </c>
      <c r="L190">
        <v>8</v>
      </c>
      <c r="N190" t="e">
        <f>VLOOKUP(D190,Redistribution!G:I,3,FALSE)</f>
        <v>#N/A</v>
      </c>
      <c r="P190" s="21"/>
      <c r="Q190">
        <f>VLOOKUP(D190,'[2]P1E form'!$A:$O,15,FALSE)</f>
        <v>0</v>
      </c>
      <c r="R190">
        <v>0</v>
      </c>
    </row>
    <row r="191" spans="1:18" customFormat="1">
      <c r="A191" t="str">
        <f>VLOOKUP(B191,[1]counties!$B:$C,2,FALSE)</f>
        <v>E10000018</v>
      </c>
      <c r="B191" s="22" t="s">
        <v>420</v>
      </c>
      <c r="C191" s="19">
        <v>980800</v>
      </c>
      <c r="D191" t="s">
        <v>423</v>
      </c>
      <c r="E191" s="22" t="s">
        <v>424</v>
      </c>
      <c r="F191" s="20">
        <f>VLOOKUP(D191,[3]Sheet1!$A:$D,4,FALSE)</f>
        <v>27905.68</v>
      </c>
      <c r="G191" s="19">
        <v>165900</v>
      </c>
      <c r="H191" s="5">
        <f t="shared" si="2"/>
        <v>0.16914763458401305</v>
      </c>
      <c r="I191" s="98" t="str">
        <f>VLOOKUP(J191,[1]counties!$B:$C,2,FALSE)</f>
        <v>E10000018</v>
      </c>
      <c r="J191" s="98" t="s">
        <v>420</v>
      </c>
      <c r="N191" t="e">
        <f>VLOOKUP(D191,Redistribution!G:I,3,FALSE)</f>
        <v>#N/A</v>
      </c>
      <c r="P191" s="21"/>
      <c r="Q191">
        <f>VLOOKUP(D191,'[2]P1E form'!$A:$O,15,FALSE)</f>
        <v>59</v>
      </c>
      <c r="R191">
        <v>59</v>
      </c>
    </row>
    <row r="192" spans="1:18" customFormat="1">
      <c r="A192" t="str">
        <f>VLOOKUP(B192,[1]counties!$B:$C,2,FALSE)</f>
        <v>E10000018</v>
      </c>
      <c r="B192" s="22" t="s">
        <v>420</v>
      </c>
      <c r="C192" s="19">
        <v>980800</v>
      </c>
      <c r="D192" t="s">
        <v>425</v>
      </c>
      <c r="E192" s="22" t="s">
        <v>426</v>
      </c>
      <c r="F192" s="20">
        <f>VLOOKUP(D192,[3]Sheet1!$A:$D,4,FALSE)</f>
        <v>59177.75</v>
      </c>
      <c r="G192" s="19">
        <v>85700</v>
      </c>
      <c r="H192" s="5">
        <f t="shared" si="2"/>
        <v>8.7377650897226752E-2</v>
      </c>
      <c r="I192" s="98" t="str">
        <f>VLOOKUP(J192,[1]counties!$B:$C,2,FALSE)</f>
        <v>E10000018</v>
      </c>
      <c r="J192" s="98" t="s">
        <v>420</v>
      </c>
      <c r="L192">
        <v>5</v>
      </c>
      <c r="N192" t="e">
        <f>VLOOKUP(D192,Redistribution!G:I,3,FALSE)</f>
        <v>#N/A</v>
      </c>
      <c r="P192" s="21"/>
      <c r="Q192">
        <f>VLOOKUP(D192,'[2]P1E form'!$A:$O,15,FALSE)</f>
        <v>0</v>
      </c>
      <c r="R192">
        <v>0</v>
      </c>
    </row>
    <row r="193" spans="1:18" customFormat="1">
      <c r="A193" t="str">
        <f>VLOOKUP(B193,[1]counties!$B:$C,2,FALSE)</f>
        <v>E10000018</v>
      </c>
      <c r="B193" s="22" t="s">
        <v>420</v>
      </c>
      <c r="C193" s="19">
        <v>980800</v>
      </c>
      <c r="D193" t="s">
        <v>427</v>
      </c>
      <c r="E193" s="22" t="s">
        <v>428</v>
      </c>
      <c r="F193" s="20">
        <f>VLOOKUP(D193,[3]Sheet1!$A:$D,4,FALSE)</f>
        <v>29734.91</v>
      </c>
      <c r="G193" s="19">
        <v>105300</v>
      </c>
      <c r="H193" s="5">
        <f t="shared" si="2"/>
        <v>0.10736133768352366</v>
      </c>
      <c r="I193" s="98" t="str">
        <f>VLOOKUP(J193,[1]counties!$B:$C,2,FALSE)</f>
        <v>E10000018</v>
      </c>
      <c r="J193" s="98" t="s">
        <v>420</v>
      </c>
      <c r="L193">
        <v>11</v>
      </c>
      <c r="N193" t="e">
        <f>VLOOKUP(D193,Redistribution!G:I,3,FALSE)</f>
        <v>#N/A</v>
      </c>
      <c r="P193" s="21"/>
      <c r="Q193">
        <f>VLOOKUP(D193,'[2]P1E form'!$A:$O,15,FALSE)</f>
        <v>75</v>
      </c>
      <c r="R193">
        <v>75</v>
      </c>
    </row>
    <row r="194" spans="1:18" customFormat="1">
      <c r="A194" t="str">
        <f>VLOOKUP(B194,[1]counties!$B:$C,2,FALSE)</f>
        <v>E10000018</v>
      </c>
      <c r="B194" s="22" t="s">
        <v>420</v>
      </c>
      <c r="C194" s="19">
        <v>980800</v>
      </c>
      <c r="D194" t="s">
        <v>429</v>
      </c>
      <c r="E194" t="s">
        <v>430</v>
      </c>
      <c r="F194" s="20">
        <f>VLOOKUP(D194,[3]Sheet1!$A:$D,4,FALSE)</f>
        <v>7331.48</v>
      </c>
      <c r="G194" s="19">
        <v>329600</v>
      </c>
      <c r="H194" s="5">
        <f t="shared" si="2"/>
        <v>0.33605220228384991</v>
      </c>
      <c r="I194" s="98" t="str">
        <f>VLOOKUP(J194,[1]counties!$B:$C,2,FALSE)</f>
        <v>E10000018</v>
      </c>
      <c r="J194" s="98" t="s">
        <v>420</v>
      </c>
      <c r="L194">
        <v>13</v>
      </c>
      <c r="N194" t="e">
        <f>VLOOKUP(D194,Redistribution!G:I,3,FALSE)</f>
        <v>#N/A</v>
      </c>
      <c r="P194" s="21"/>
      <c r="Q194">
        <f>VLOOKUP(D194,'[2]P1E form'!$A:$O,15,FALSE)</f>
        <v>27</v>
      </c>
      <c r="R194">
        <v>27</v>
      </c>
    </row>
    <row r="195" spans="1:18" customFormat="1">
      <c r="A195" t="str">
        <f>VLOOKUP(B195,[1]counties!$B:$C,2,FALSE)</f>
        <v>E10000018</v>
      </c>
      <c r="B195" s="22" t="s">
        <v>420</v>
      </c>
      <c r="C195" s="19">
        <v>980800</v>
      </c>
      <c r="D195" t="s">
        <v>431</v>
      </c>
      <c r="E195" t="s">
        <v>432</v>
      </c>
      <c r="F195" s="20">
        <f>VLOOKUP(D195,[3]Sheet1!$A:$D,4,FALSE)</f>
        <v>48137.68</v>
      </c>
      <c r="G195" s="19">
        <v>50500</v>
      </c>
      <c r="H195" s="5">
        <f t="shared" ref="H195:H258" si="3">G195/C195</f>
        <v>5.1488580750407832E-2</v>
      </c>
      <c r="I195" s="98" t="str">
        <f>VLOOKUP(J195,[1]counties!$B:$C,2,FALSE)</f>
        <v>E10000018</v>
      </c>
      <c r="J195" s="98" t="s">
        <v>420</v>
      </c>
      <c r="L195">
        <v>3</v>
      </c>
      <c r="N195" t="e">
        <f>VLOOKUP(D195,Redistribution!G:I,3,FALSE)</f>
        <v>#N/A</v>
      </c>
      <c r="P195" s="21"/>
      <c r="Q195">
        <f>VLOOKUP(D195,'[2]P1E form'!$A:$O,15,FALSE)</f>
        <v>23</v>
      </c>
      <c r="R195">
        <v>23</v>
      </c>
    </row>
    <row r="196" spans="1:18" customFormat="1">
      <c r="A196" t="str">
        <f>VLOOKUP(B196,[1]counties!$B:$C,2,FALSE)</f>
        <v>E10000018</v>
      </c>
      <c r="B196" s="22" t="s">
        <v>420</v>
      </c>
      <c r="C196" s="19">
        <v>980800</v>
      </c>
      <c r="D196" t="s">
        <v>433</v>
      </c>
      <c r="E196" t="s">
        <v>434</v>
      </c>
      <c r="F196" s="20">
        <f>VLOOKUP(D196,[3]Sheet1!$A:$D,4,FALSE)</f>
        <v>27932.85</v>
      </c>
      <c r="G196" s="19">
        <v>93700</v>
      </c>
      <c r="H196" s="5">
        <f t="shared" si="3"/>
        <v>9.553425774877651E-2</v>
      </c>
      <c r="I196" s="98" t="str">
        <f>VLOOKUP(J196,[1]counties!$B:$C,2,FALSE)</f>
        <v>E10000018</v>
      </c>
      <c r="J196" s="98" t="s">
        <v>420</v>
      </c>
      <c r="L196">
        <v>2</v>
      </c>
      <c r="N196" t="e">
        <f>VLOOKUP(D196,Redistribution!G:I,3,FALSE)</f>
        <v>#N/A</v>
      </c>
      <c r="P196" s="21"/>
      <c r="Q196">
        <f>VLOOKUP(D196,'[2]P1E form'!$A:$O,15,FALSE)</f>
        <v>8</v>
      </c>
      <c r="R196">
        <v>8</v>
      </c>
    </row>
    <row r="197" spans="1:18" customFormat="1">
      <c r="A197" t="str">
        <f>VLOOKUP(B197,[1]counties!$B:$C,2,FALSE)</f>
        <v>E10000018</v>
      </c>
      <c r="B197" s="22" t="s">
        <v>420</v>
      </c>
      <c r="C197" s="19">
        <v>980800</v>
      </c>
      <c r="D197" t="s">
        <v>435</v>
      </c>
      <c r="E197" s="22" t="s">
        <v>436</v>
      </c>
      <c r="F197" s="20">
        <f>VLOOKUP(D197,[3]Sheet1!$A:$D,4,FALSE)</f>
        <v>2352.33</v>
      </c>
      <c r="G197" s="19">
        <v>56000</v>
      </c>
      <c r="H197" s="5">
        <f t="shared" si="3"/>
        <v>5.7096247960848286E-2</v>
      </c>
      <c r="I197" s="98" t="str">
        <f>VLOOKUP(J197,[1]counties!$B:$C,2,FALSE)</f>
        <v>E10000018</v>
      </c>
      <c r="J197" s="98" t="s">
        <v>420</v>
      </c>
      <c r="N197" t="e">
        <f>VLOOKUP(D197,Redistribution!G:I,3,FALSE)</f>
        <v>#N/A</v>
      </c>
      <c r="P197" s="21"/>
      <c r="Q197">
        <f>VLOOKUP(D197,'[2]P1E form'!$A:$O,15,FALSE)</f>
        <v>9</v>
      </c>
      <c r="R197">
        <v>9</v>
      </c>
    </row>
    <row r="198" spans="1:18" customFormat="1">
      <c r="A198" t="str">
        <f>VLOOKUP(B198,[1]counties!$B:$C,2,FALSE)</f>
        <v>E10000019</v>
      </c>
      <c r="B198" s="18" t="s">
        <v>437</v>
      </c>
      <c r="C198" s="19">
        <v>1042000</v>
      </c>
      <c r="D198" t="s">
        <v>438</v>
      </c>
      <c r="E198" s="22" t="s">
        <v>439</v>
      </c>
      <c r="F198" s="20">
        <f>VLOOKUP(D198,[3]Sheet1!$A:$D,4,FALSE)</f>
        <v>36153.769999999997</v>
      </c>
      <c r="G198" s="19">
        <v>64600</v>
      </c>
      <c r="H198" s="5">
        <f t="shared" si="3"/>
        <v>6.1996161228406912E-2</v>
      </c>
      <c r="I198" s="98" t="str">
        <f>VLOOKUP(J198,[1]counties!$B:$C,2,FALSE)</f>
        <v>E10000019</v>
      </c>
      <c r="J198" s="98" t="s">
        <v>437</v>
      </c>
      <c r="L198" s="24">
        <v>13</v>
      </c>
      <c r="M198" s="24">
        <v>0</v>
      </c>
      <c r="N198" t="e">
        <f>VLOOKUP(D198,Redistribution!G:I,3,FALSE)</f>
        <v>#N/A</v>
      </c>
      <c r="O198" s="24"/>
      <c r="P198" s="21"/>
      <c r="Q198">
        <f>VLOOKUP(D198,'[2]P1E form'!$A:$O,15,FALSE)</f>
        <v>0</v>
      </c>
      <c r="R198">
        <v>0</v>
      </c>
    </row>
    <row r="199" spans="1:18" customFormat="1">
      <c r="A199" t="str">
        <f>VLOOKUP(B199,[1]counties!$B:$C,2,FALSE)</f>
        <v>E10000019</v>
      </c>
      <c r="B199" s="18" t="s">
        <v>437</v>
      </c>
      <c r="C199" s="19">
        <v>1042000</v>
      </c>
      <c r="D199" t="s">
        <v>440</v>
      </c>
      <c r="E199" s="22" t="s">
        <v>441</v>
      </c>
      <c r="F199" s="20">
        <f>VLOOKUP(D199,[3]Sheet1!$A:$D,4,FALSE)</f>
        <v>176025.58</v>
      </c>
      <c r="G199" s="19">
        <v>136700</v>
      </c>
      <c r="H199" s="5">
        <f t="shared" si="3"/>
        <v>0.13119001919385798</v>
      </c>
      <c r="I199" s="98" t="str">
        <f>VLOOKUP(J199,[1]counties!$B:$C,2,FALSE)</f>
        <v>E10000019</v>
      </c>
      <c r="J199" s="98" t="s">
        <v>437</v>
      </c>
      <c r="L199" s="24">
        <v>41</v>
      </c>
      <c r="M199" s="24">
        <v>0</v>
      </c>
      <c r="N199" t="e">
        <f>VLOOKUP(D199,Redistribution!G:I,3,FALSE)</f>
        <v>#N/A</v>
      </c>
      <c r="O199" s="24"/>
      <c r="P199" s="21"/>
      <c r="Q199">
        <f>VLOOKUP(D199,'[2]P1E form'!$A:$O,15,FALSE)</f>
        <v>29</v>
      </c>
      <c r="R199">
        <v>29</v>
      </c>
    </row>
    <row r="200" spans="1:18" customFormat="1">
      <c r="A200" t="str">
        <f>VLOOKUP(B200,[1]counties!$B:$C,2,FALSE)</f>
        <v>E10000019</v>
      </c>
      <c r="B200" s="18" t="s">
        <v>437</v>
      </c>
      <c r="C200" s="19">
        <v>1042000</v>
      </c>
      <c r="D200" t="s">
        <v>442</v>
      </c>
      <c r="E200" s="25" t="s">
        <v>443</v>
      </c>
      <c r="F200" s="20">
        <f>VLOOKUP(D200,[3]Sheet1!$A:$D,4,FALSE)</f>
        <v>3568.8</v>
      </c>
      <c r="G200" s="19">
        <v>93100</v>
      </c>
      <c r="H200" s="5">
        <f t="shared" si="3"/>
        <v>8.9347408829174663E-2</v>
      </c>
      <c r="I200" s="98" t="str">
        <f>VLOOKUP(J200,[1]counties!$B:$C,2,FALSE)</f>
        <v>E10000019</v>
      </c>
      <c r="J200" s="98" t="s">
        <v>437</v>
      </c>
      <c r="L200" s="24"/>
      <c r="M200" s="24">
        <v>0</v>
      </c>
      <c r="N200" t="e">
        <f>VLOOKUP(D200,Redistribution!G:I,3,FALSE)</f>
        <v>#N/A</v>
      </c>
      <c r="O200" s="24"/>
      <c r="P200" s="21"/>
      <c r="Q200">
        <f>VLOOKUP(D200,'[2]P1E form'!$A:$O,15,FALSE)</f>
        <v>119</v>
      </c>
      <c r="R200">
        <v>119</v>
      </c>
    </row>
    <row r="201" spans="1:18" customFormat="1">
      <c r="A201" t="str">
        <f>VLOOKUP(B201,[1]counties!$B:$C,2,FALSE)</f>
        <v>E10000019</v>
      </c>
      <c r="B201" s="18" t="s">
        <v>437</v>
      </c>
      <c r="C201" s="19">
        <v>1042000</v>
      </c>
      <c r="D201" t="s">
        <v>444</v>
      </c>
      <c r="E201" s="22" t="s">
        <v>445</v>
      </c>
      <c r="F201" s="20">
        <f>VLOOKUP(D201,[3]Sheet1!$A:$D,4,FALSE)</f>
        <v>19184.490000000002</v>
      </c>
      <c r="G201" s="19">
        <v>159700</v>
      </c>
      <c r="H201" s="5">
        <f t="shared" si="3"/>
        <v>0.15326295585412669</v>
      </c>
      <c r="I201" s="98" t="str">
        <f>VLOOKUP(J201,[1]counties!$B:$C,2,FALSE)</f>
        <v>E10000019</v>
      </c>
      <c r="J201" s="98" t="s">
        <v>437</v>
      </c>
      <c r="L201" s="24">
        <v>0</v>
      </c>
      <c r="M201" s="24">
        <v>0</v>
      </c>
      <c r="N201" t="e">
        <f>VLOOKUP(D201,Redistribution!G:I,3,FALSE)</f>
        <v>#N/A</v>
      </c>
      <c r="O201" s="24"/>
      <c r="P201" s="21"/>
      <c r="Q201">
        <f>VLOOKUP(D201,'[2]P1E form'!$A:$O,15,FALSE)</f>
        <v>56</v>
      </c>
      <c r="R201">
        <v>56</v>
      </c>
    </row>
    <row r="202" spans="1:18" customFormat="1">
      <c r="A202" t="str">
        <f>VLOOKUP(B202,[1]counties!$B:$C,2,FALSE)</f>
        <v>E10000019</v>
      </c>
      <c r="B202" s="18" t="s">
        <v>437</v>
      </c>
      <c r="C202" s="19">
        <v>1042000</v>
      </c>
      <c r="D202" t="s">
        <v>446</v>
      </c>
      <c r="E202" s="22" t="s">
        <v>447</v>
      </c>
      <c r="F202" s="20">
        <f>VLOOKUP(D202,[3]Sheet1!$A:$D,4,FALSE)</f>
        <v>92244.28</v>
      </c>
      <c r="G202" s="19">
        <v>108500</v>
      </c>
      <c r="H202" s="5">
        <f t="shared" si="3"/>
        <v>0.10412667946257198</v>
      </c>
      <c r="I202" s="98" t="str">
        <f>VLOOKUP(J202,[1]counties!$B:$C,2,FALSE)</f>
        <v>E10000019</v>
      </c>
      <c r="J202" s="98" t="s">
        <v>437</v>
      </c>
      <c r="L202" s="24">
        <v>6</v>
      </c>
      <c r="M202" s="24">
        <v>0</v>
      </c>
      <c r="N202" t="e">
        <f>VLOOKUP(D202,Redistribution!G:I,3,FALSE)</f>
        <v>#N/A</v>
      </c>
      <c r="O202" s="24"/>
      <c r="P202" s="21"/>
      <c r="Q202">
        <f>VLOOKUP(D202,'[2]P1E form'!$A:$O,15,FALSE)</f>
        <v>9</v>
      </c>
      <c r="R202">
        <v>9</v>
      </c>
    </row>
    <row r="203" spans="1:18" customFormat="1">
      <c r="A203" t="str">
        <f>VLOOKUP(B203,[1]counties!$B:$C,2,FALSE)</f>
        <v>E10000019</v>
      </c>
      <c r="B203" s="18" t="s">
        <v>437</v>
      </c>
      <c r="C203" s="19">
        <v>1042000</v>
      </c>
      <c r="D203" t="s">
        <v>448</v>
      </c>
      <c r="E203" t="s">
        <v>449</v>
      </c>
      <c r="F203" s="20">
        <f>VLOOKUP(D203,[3]Sheet1!$A:$D,4,FALSE)</f>
        <v>84631.29</v>
      </c>
      <c r="G203" s="19">
        <v>167500</v>
      </c>
      <c r="H203" s="5">
        <f t="shared" si="3"/>
        <v>0.16074856046065258</v>
      </c>
      <c r="I203" s="98" t="str">
        <f>VLOOKUP(J203,[1]counties!$B:$C,2,FALSE)</f>
        <v>E10000019</v>
      </c>
      <c r="J203" s="98" t="s">
        <v>437</v>
      </c>
      <c r="L203" s="24"/>
      <c r="M203" s="24">
        <v>0</v>
      </c>
      <c r="N203" t="e">
        <f>VLOOKUP(D203,Redistribution!G:I,3,FALSE)</f>
        <v>#N/A</v>
      </c>
      <c r="O203" s="24"/>
      <c r="P203" s="21"/>
      <c r="Q203">
        <f>VLOOKUP(D203,'[2]P1E form'!$A:$O,15,FALSE)</f>
        <v>36</v>
      </c>
      <c r="R203">
        <v>36</v>
      </c>
    </row>
    <row r="204" spans="1:18" customFormat="1">
      <c r="A204" t="str">
        <f>VLOOKUP(B204,[1]counties!$B:$C,2,FALSE)</f>
        <v>E10000019</v>
      </c>
      <c r="B204" s="18" t="s">
        <v>437</v>
      </c>
      <c r="C204" s="19">
        <v>1042000</v>
      </c>
      <c r="D204" t="s">
        <v>450</v>
      </c>
      <c r="E204" t="s">
        <v>451</v>
      </c>
      <c r="F204" s="20">
        <f>VLOOKUP(D204,[3]Sheet1!$A:$D,4,FALSE)</f>
        <v>74238.31</v>
      </c>
      <c r="G204" s="19">
        <v>88400</v>
      </c>
      <c r="H204" s="5">
        <f t="shared" si="3"/>
        <v>8.4836852207293673E-2</v>
      </c>
      <c r="I204" s="98" t="str">
        <f>VLOOKUP(J204,[1]counties!$B:$C,2,FALSE)</f>
        <v>E10000019</v>
      </c>
      <c r="J204" s="98" t="s">
        <v>437</v>
      </c>
      <c r="L204" s="24">
        <v>0</v>
      </c>
      <c r="M204" s="24">
        <v>0</v>
      </c>
      <c r="N204" t="e">
        <f>VLOOKUP(D204,Redistribution!G:I,3,FALSE)</f>
        <v>#N/A</v>
      </c>
      <c r="O204" s="24"/>
      <c r="P204" s="21"/>
      <c r="Q204">
        <f>VLOOKUP(D204,'[2]P1E form'!$A:$O,15,FALSE)</f>
        <v>6</v>
      </c>
      <c r="R204">
        <v>6</v>
      </c>
    </row>
    <row r="205" spans="1:18" customFormat="1">
      <c r="A205" t="str">
        <f>VLOOKUP(B205,[1]counties!$B:$C,2,FALSE)</f>
        <v>E10000019</v>
      </c>
      <c r="B205" s="18" t="s">
        <v>437</v>
      </c>
      <c r="C205" s="19">
        <v>1042000</v>
      </c>
      <c r="D205" t="s">
        <v>452</v>
      </c>
      <c r="E205" t="s">
        <v>453</v>
      </c>
      <c r="F205" s="20">
        <f>VLOOKUP(D205,[3]Sheet1!$A:$D,4,FALSE)</f>
        <v>94259.45</v>
      </c>
      <c r="G205" s="19">
        <v>134100</v>
      </c>
      <c r="H205" s="5">
        <f t="shared" si="3"/>
        <v>0.12869481765834934</v>
      </c>
      <c r="I205" s="98" t="str">
        <f>VLOOKUP(J205,[1]counties!$B:$C,2,FALSE)</f>
        <v>E10000019</v>
      </c>
      <c r="J205" s="98" t="s">
        <v>437</v>
      </c>
      <c r="L205" s="24">
        <v>57</v>
      </c>
      <c r="M205" s="24">
        <v>0</v>
      </c>
      <c r="N205" t="e">
        <f>VLOOKUP(D205,Redistribution!G:I,3,FALSE)</f>
        <v>#N/A</v>
      </c>
      <c r="O205" s="24"/>
      <c r="P205" s="21"/>
      <c r="Q205">
        <f>VLOOKUP(D205,'[2]P1E form'!$A:$O,15,FALSE)</f>
        <v>100</v>
      </c>
      <c r="R205">
        <v>100</v>
      </c>
    </row>
    <row r="206" spans="1:18" customFormat="1">
      <c r="A206" t="str">
        <f>VLOOKUP(B206,[1]counties!$B:$C,2,FALSE)</f>
        <v>E10000019</v>
      </c>
      <c r="B206" s="18" t="s">
        <v>437</v>
      </c>
      <c r="C206" s="19">
        <v>1042000</v>
      </c>
      <c r="D206" t="s">
        <v>454</v>
      </c>
      <c r="E206" t="s">
        <v>455</v>
      </c>
      <c r="F206" s="20">
        <f>VLOOKUP(D206,[3]Sheet1!$A:$D,4,FALSE)</f>
        <v>115571.73</v>
      </c>
      <c r="G206" s="19">
        <v>89400</v>
      </c>
      <c r="H206" s="5">
        <f t="shared" si="3"/>
        <v>8.5796545105566224E-2</v>
      </c>
      <c r="I206" s="98" t="str">
        <f>VLOOKUP(J206,[1]counties!$B:$C,2,FALSE)</f>
        <v>E10000019</v>
      </c>
      <c r="J206" s="98" t="s">
        <v>437</v>
      </c>
      <c r="L206" s="24"/>
      <c r="M206" s="24">
        <v>0</v>
      </c>
      <c r="N206" t="e">
        <f>VLOOKUP(D206,Redistribution!G:I,3,FALSE)</f>
        <v>#N/A</v>
      </c>
      <c r="O206" s="24"/>
      <c r="P206" s="21"/>
      <c r="Q206">
        <f>VLOOKUP(D206,'[2]P1E form'!$A:$O,15,FALSE)</f>
        <v>13</v>
      </c>
      <c r="R206">
        <v>13</v>
      </c>
    </row>
    <row r="207" spans="1:18" customFormat="1">
      <c r="A207" t="e">
        <f>VLOOKUP(B207,[1]counties!$B:$C,2,FALSE)</f>
        <v>#N/A</v>
      </c>
      <c r="B207" s="18" t="s">
        <v>456</v>
      </c>
      <c r="C207" s="19">
        <v>1380800</v>
      </c>
      <c r="D207" t="s">
        <v>457</v>
      </c>
      <c r="E207" s="22" t="s">
        <v>458</v>
      </c>
      <c r="F207" s="20">
        <f>VLOOKUP(D207,[3]Sheet1!$A:$D,4,FALSE)</f>
        <v>8646.93</v>
      </c>
      <c r="G207" s="19">
        <v>145900</v>
      </c>
      <c r="H207" s="5">
        <f t="shared" si="3"/>
        <v>0.10566338354577057</v>
      </c>
      <c r="I207" s="98" t="e">
        <f>VLOOKUP(J207,[1]counties!$B:$C,2,FALSE)</f>
        <v>#N/A</v>
      </c>
      <c r="J207" s="98" t="s">
        <v>456</v>
      </c>
      <c r="L207">
        <v>47</v>
      </c>
      <c r="M207" t="e">
        <v>#N/A</v>
      </c>
      <c r="N207" t="e">
        <f>VLOOKUP(D207,Redistribution!G:I,3,FALSE)</f>
        <v>#N/A</v>
      </c>
      <c r="P207" s="21"/>
      <c r="Q207">
        <f>VLOOKUP(D207,'[2]P1E form'!$A:$O,15,FALSE)</f>
        <v>15</v>
      </c>
      <c r="R207">
        <v>15</v>
      </c>
    </row>
    <row r="208" spans="1:18" customFormat="1">
      <c r="A208" t="e">
        <f>VLOOKUP(B208,[1]counties!$B:$C,2,FALSE)</f>
        <v>#N/A</v>
      </c>
      <c r="B208" s="18" t="s">
        <v>456</v>
      </c>
      <c r="C208" s="19">
        <v>1380800</v>
      </c>
      <c r="D208" t="s">
        <v>459</v>
      </c>
      <c r="E208" t="s">
        <v>460</v>
      </c>
      <c r="F208" s="20">
        <f>VLOOKUP(D208,[3]Sheet1!$A:$D,4,FALSE)</f>
        <v>11184.35</v>
      </c>
      <c r="G208" s="19">
        <v>465700</v>
      </c>
      <c r="H208" s="5">
        <f t="shared" si="3"/>
        <v>0.33726825028968715</v>
      </c>
      <c r="I208" s="98" t="e">
        <f>VLOOKUP(J208,[1]counties!$B:$C,2,FALSE)</f>
        <v>#N/A</v>
      </c>
      <c r="J208" s="98" t="s">
        <v>456</v>
      </c>
      <c r="L208">
        <v>41</v>
      </c>
      <c r="M208" t="e">
        <v>#N/A</v>
      </c>
      <c r="N208" t="e">
        <f>VLOOKUP(D208,Redistribution!G:I,3,FALSE)</f>
        <v>#N/A</v>
      </c>
      <c r="P208" s="21"/>
      <c r="Q208">
        <f>VLOOKUP(D208,'[2]P1E form'!$A:$O,15,FALSE)</f>
        <v>62</v>
      </c>
      <c r="R208">
        <v>62</v>
      </c>
    </row>
    <row r="209" spans="1:18" customFormat="1">
      <c r="A209" t="e">
        <f>VLOOKUP(B209,[1]counties!$B:$C,2,FALSE)</f>
        <v>#N/A</v>
      </c>
      <c r="B209" s="18" t="s">
        <v>456</v>
      </c>
      <c r="C209" s="19">
        <v>1380800</v>
      </c>
      <c r="D209" t="s">
        <v>461</v>
      </c>
      <c r="E209" t="s">
        <v>462</v>
      </c>
      <c r="F209" s="20">
        <f>VLOOKUP(D209,[3]Sheet1!$A:$D,4,FALSE)</f>
        <v>15313.61</v>
      </c>
      <c r="G209" s="19">
        <v>274000</v>
      </c>
      <c r="H209" s="5">
        <f t="shared" si="3"/>
        <v>0.19843568945538817</v>
      </c>
      <c r="I209" s="98" t="e">
        <f>VLOOKUP(J209,[1]counties!$B:$C,2,FALSE)</f>
        <v>#N/A</v>
      </c>
      <c r="J209" s="98" t="s">
        <v>456</v>
      </c>
      <c r="L209">
        <v>0</v>
      </c>
      <c r="M209" t="e">
        <v>#N/A</v>
      </c>
      <c r="N209" t="e">
        <f>VLOOKUP(D209,Redistribution!G:I,3,FALSE)</f>
        <v>#N/A</v>
      </c>
      <c r="P209" s="21"/>
      <c r="Q209">
        <f>VLOOKUP(D209,'[2]P1E form'!$A:$O,15,FALSE)</f>
        <v>12</v>
      </c>
      <c r="R209">
        <v>12</v>
      </c>
    </row>
    <row r="210" spans="1:18" customFormat="1">
      <c r="A210" t="e">
        <f>VLOOKUP(B210,[1]counties!$B:$C,2,FALSE)</f>
        <v>#N/A</v>
      </c>
      <c r="B210" s="18" t="s">
        <v>456</v>
      </c>
      <c r="C210" s="19">
        <v>1380800</v>
      </c>
      <c r="D210" t="s">
        <v>463</v>
      </c>
      <c r="E210" s="22" t="s">
        <v>464</v>
      </c>
      <c r="F210" s="20">
        <f>VLOOKUP(D210,[3]Sheet1!$A:$D,4,FALSE)</f>
        <v>13638.25</v>
      </c>
      <c r="G210" s="19">
        <v>175400</v>
      </c>
      <c r="H210" s="5">
        <f t="shared" si="3"/>
        <v>0.12702780996523755</v>
      </c>
      <c r="I210" s="98" t="e">
        <f>VLOOKUP(J210,[1]counties!$B:$C,2,FALSE)</f>
        <v>#N/A</v>
      </c>
      <c r="J210" s="98" t="s">
        <v>456</v>
      </c>
      <c r="L210">
        <v>97</v>
      </c>
      <c r="M210" t="e">
        <v>#N/A</v>
      </c>
      <c r="N210" t="e">
        <f>VLOOKUP(D210,Redistribution!G:I,3,FALSE)</f>
        <v>#N/A</v>
      </c>
      <c r="P210" s="21"/>
      <c r="Q210">
        <f>VLOOKUP(D210,'[2]P1E form'!$A:$O,15,FALSE)</f>
        <v>63</v>
      </c>
      <c r="R210">
        <v>63</v>
      </c>
    </row>
    <row r="211" spans="1:18" customFormat="1">
      <c r="A211" t="e">
        <f>VLOOKUP(B211,[1]counties!$B:$C,2,FALSE)</f>
        <v>#N/A</v>
      </c>
      <c r="B211" s="18" t="s">
        <v>456</v>
      </c>
      <c r="C211" s="19">
        <v>1380800</v>
      </c>
      <c r="D211" t="s">
        <v>465</v>
      </c>
      <c r="E211" t="s">
        <v>466</v>
      </c>
      <c r="F211" s="20">
        <f>VLOOKUP(D211,[3]Sheet1!$A:$D,4,FALSE)</f>
        <v>15704.94</v>
      </c>
      <c r="G211" s="19">
        <v>319800</v>
      </c>
      <c r="H211" s="5">
        <f t="shared" si="3"/>
        <v>0.23160486674391656</v>
      </c>
      <c r="I211" s="98" t="e">
        <f>VLOOKUP(J211,[1]counties!$B:$C,2,FALSE)</f>
        <v>#N/A</v>
      </c>
      <c r="J211" s="98" t="s">
        <v>456</v>
      </c>
      <c r="L211">
        <v>0</v>
      </c>
      <c r="M211" t="e">
        <v>#N/A</v>
      </c>
      <c r="N211" t="e">
        <f>VLOOKUP(D211,Redistribution!G:I,3,FALSE)</f>
        <v>#N/A</v>
      </c>
      <c r="P211" s="21"/>
      <c r="Q211">
        <f>VLOOKUP(D211,'[2]P1E form'!$A:$O,15,FALSE)</f>
        <v>36</v>
      </c>
      <c r="R211">
        <v>36</v>
      </c>
    </row>
    <row r="212" spans="1:18" customFormat="1">
      <c r="A212" t="str">
        <f>VLOOKUP(B212,[1]counties!$B:$C,2,FALSE)</f>
        <v>E10000020</v>
      </c>
      <c r="B212" s="18" t="s">
        <v>467</v>
      </c>
      <c r="C212" s="19">
        <v>859400</v>
      </c>
      <c r="D212" t="s">
        <v>468</v>
      </c>
      <c r="E212" s="22" t="s">
        <v>469</v>
      </c>
      <c r="F212" s="20">
        <f>VLOOKUP(D212,[3]Sheet1!$A:$D,4,FALSE)</f>
        <v>130511.64</v>
      </c>
      <c r="G212" s="19">
        <v>131000</v>
      </c>
      <c r="H212" s="5">
        <f t="shared" si="3"/>
        <v>0.1524319292529672</v>
      </c>
      <c r="I212" s="98" t="str">
        <f>VLOOKUP(J212,[1]counties!$B:$C,2,FALSE)</f>
        <v>E10000020</v>
      </c>
      <c r="J212" s="98" t="s">
        <v>467</v>
      </c>
      <c r="L212" s="24">
        <v>15</v>
      </c>
      <c r="M212" s="24">
        <v>0</v>
      </c>
      <c r="N212" t="e">
        <f>VLOOKUP(D212,Redistribution!G:I,3,FALSE)</f>
        <v>#N/A</v>
      </c>
      <c r="O212" s="24"/>
      <c r="P212" s="21"/>
      <c r="Q212">
        <f>VLOOKUP(D212,'[2]P1E form'!$A:$O,15,FALSE)</f>
        <v>17</v>
      </c>
      <c r="R212">
        <v>17</v>
      </c>
    </row>
    <row r="213" spans="1:18" customFormat="1">
      <c r="A213" t="str">
        <f>VLOOKUP(B213,[1]counties!$B:$C,2,FALSE)</f>
        <v>E10000020</v>
      </c>
      <c r="B213" s="18" t="s">
        <v>467</v>
      </c>
      <c r="C213" s="19">
        <v>859400</v>
      </c>
      <c r="D213" t="s">
        <v>470</v>
      </c>
      <c r="E213" s="22" t="s">
        <v>471</v>
      </c>
      <c r="F213" s="20">
        <f>VLOOKUP(D213,[3]Sheet1!$A:$D,4,FALSE)</f>
        <v>55239.88</v>
      </c>
      <c r="G213" s="19">
        <v>124700</v>
      </c>
      <c r="H213" s="5">
        <f t="shared" si="3"/>
        <v>0.14510123341866418</v>
      </c>
      <c r="I213" s="98" t="str">
        <f>VLOOKUP(J213,[1]counties!$B:$C,2,FALSE)</f>
        <v>E10000020</v>
      </c>
      <c r="J213" s="98" t="s">
        <v>467</v>
      </c>
      <c r="L213" s="24"/>
      <c r="M213" s="24">
        <v>0</v>
      </c>
      <c r="N213" t="e">
        <f>VLOOKUP(D213,Redistribution!G:I,3,FALSE)</f>
        <v>#N/A</v>
      </c>
      <c r="O213" s="24"/>
      <c r="P213" s="21"/>
      <c r="Q213">
        <f>VLOOKUP(D213,'[2]P1E form'!$A:$O,15,FALSE)</f>
        <v>39</v>
      </c>
      <c r="R213">
        <v>39</v>
      </c>
    </row>
    <row r="214" spans="1:18" customFormat="1">
      <c r="A214" t="str">
        <f>VLOOKUP(B214,[1]counties!$B:$C,2,FALSE)</f>
        <v>E10000020</v>
      </c>
      <c r="B214" s="18" t="s">
        <v>467</v>
      </c>
      <c r="C214" s="19">
        <v>859400</v>
      </c>
      <c r="D214" t="s">
        <v>472</v>
      </c>
      <c r="E214" t="s">
        <v>473</v>
      </c>
      <c r="F214" s="20">
        <f>VLOOKUP(D214,[3]Sheet1!$A:$D,4,FALSE)</f>
        <v>17418.830000000002</v>
      </c>
      <c r="G214" s="19">
        <v>97400</v>
      </c>
      <c r="H214" s="5">
        <f t="shared" si="3"/>
        <v>0.11333488480335117</v>
      </c>
      <c r="I214" s="98" t="str">
        <f>VLOOKUP(J214,[1]counties!$B:$C,2,FALSE)</f>
        <v>E10000020</v>
      </c>
      <c r="J214" s="98" t="s">
        <v>467</v>
      </c>
      <c r="L214" s="24"/>
      <c r="M214" s="24">
        <v>0</v>
      </c>
      <c r="N214" t="e">
        <f>VLOOKUP(D214,Redistribution!G:I,3,FALSE)</f>
        <v>#N/A</v>
      </c>
      <c r="O214" s="24"/>
      <c r="P214" s="21"/>
      <c r="Q214">
        <f>VLOOKUP(D214,'[2]P1E form'!$A:$O,15,FALSE)</f>
        <v>80</v>
      </c>
      <c r="R214">
        <v>80</v>
      </c>
    </row>
    <row r="215" spans="1:18" customFormat="1">
      <c r="A215" t="str">
        <f>VLOOKUP(B215,[1]counties!$B:$C,2,FALSE)</f>
        <v>E10000020</v>
      </c>
      <c r="B215" s="18" t="s">
        <v>467</v>
      </c>
      <c r="C215" s="19">
        <v>859400</v>
      </c>
      <c r="D215" t="s">
        <v>474</v>
      </c>
      <c r="E215" s="25" t="s">
        <v>475</v>
      </c>
      <c r="F215" s="20">
        <f>VLOOKUP(D215,[3]Sheet1!$A:$D,4,FALSE)</f>
        <v>142879.4</v>
      </c>
      <c r="G215" s="19">
        <v>147900</v>
      </c>
      <c r="H215" s="5">
        <f t="shared" si="3"/>
        <v>0.17209681172911334</v>
      </c>
      <c r="I215" s="98" t="str">
        <f>VLOOKUP(J215,[1]counties!$B:$C,2,FALSE)</f>
        <v>E10000020</v>
      </c>
      <c r="J215" s="98" t="s">
        <v>467</v>
      </c>
      <c r="L215" s="24">
        <v>40</v>
      </c>
      <c r="M215" s="24">
        <v>0</v>
      </c>
      <c r="N215" t="e">
        <f>VLOOKUP(D215,Redistribution!G:I,3,FALSE)</f>
        <v>#N/A</v>
      </c>
      <c r="O215" s="24"/>
      <c r="P215" s="21"/>
      <c r="Q215">
        <f>VLOOKUP(D215,'[2]P1E form'!$A:$O,15,FALSE)</f>
        <v>65</v>
      </c>
      <c r="R215">
        <v>65</v>
      </c>
    </row>
    <row r="216" spans="1:18" customFormat="1">
      <c r="A216" t="str">
        <f>VLOOKUP(B216,[1]counties!$B:$C,2,FALSE)</f>
        <v>E10000020</v>
      </c>
      <c r="B216" s="18" t="s">
        <v>467</v>
      </c>
      <c r="C216" s="19">
        <v>859400</v>
      </c>
      <c r="D216" t="s">
        <v>476</v>
      </c>
      <c r="E216" t="s">
        <v>477</v>
      </c>
      <c r="F216" s="20">
        <f>VLOOKUP(D216,[3]Sheet1!$A:$D,4,FALSE)</f>
        <v>96333.07</v>
      </c>
      <c r="G216" s="19">
        <v>101700</v>
      </c>
      <c r="H216" s="5">
        <f t="shared" si="3"/>
        <v>0.11833837561089132</v>
      </c>
      <c r="I216" s="98" t="str">
        <f>VLOOKUP(J216,[1]counties!$B:$C,2,FALSE)</f>
        <v>E10000020</v>
      </c>
      <c r="J216" s="98" t="s">
        <v>467</v>
      </c>
      <c r="L216" s="24">
        <v>4</v>
      </c>
      <c r="M216" s="24">
        <v>0</v>
      </c>
      <c r="N216" t="e">
        <f>VLOOKUP(D216,Redistribution!G:I,3,FALSE)</f>
        <v>#N/A</v>
      </c>
      <c r="O216" s="24"/>
      <c r="P216" s="21"/>
      <c r="Q216">
        <f>VLOOKUP(D216,'[2]P1E form'!$A:$O,15,FALSE)</f>
        <v>38</v>
      </c>
      <c r="R216">
        <v>38</v>
      </c>
    </row>
    <row r="217" spans="1:18" customFormat="1">
      <c r="A217" t="str">
        <f>VLOOKUP(B217,[1]counties!$B:$C,2,FALSE)</f>
        <v>E10000020</v>
      </c>
      <c r="B217" s="18" t="s">
        <v>467</v>
      </c>
      <c r="C217" s="19">
        <v>859400</v>
      </c>
      <c r="D217" t="s">
        <v>478</v>
      </c>
      <c r="E217" t="s">
        <v>479</v>
      </c>
      <c r="F217" s="20">
        <f>VLOOKUP(D217,[3]Sheet1!$A:$D,4,FALSE)</f>
        <v>3902.6</v>
      </c>
      <c r="G217" s="19">
        <v>132200</v>
      </c>
      <c r="H217" s="5">
        <f t="shared" si="3"/>
        <v>0.15382825226902491</v>
      </c>
      <c r="I217" s="98" t="str">
        <f>VLOOKUP(J217,[1]counties!$B:$C,2,FALSE)</f>
        <v>E10000020</v>
      </c>
      <c r="J217" s="98" t="s">
        <v>467</v>
      </c>
      <c r="L217" s="24">
        <v>0</v>
      </c>
      <c r="M217" s="24">
        <v>0</v>
      </c>
      <c r="N217" t="e">
        <f>VLOOKUP(D217,Redistribution!G:I,3,FALSE)</f>
        <v>#N/A</v>
      </c>
      <c r="O217" s="24"/>
      <c r="P217" s="21"/>
      <c r="Q217">
        <f>VLOOKUP(D217,'[2]P1E form'!$A:$O,15,FALSE)</f>
        <v>21</v>
      </c>
      <c r="R217">
        <v>21</v>
      </c>
    </row>
    <row r="218" spans="1:18" customFormat="1">
      <c r="A218" t="str">
        <f>VLOOKUP(B218,[1]counties!$B:$C,2,FALSE)</f>
        <v>E10000020</v>
      </c>
      <c r="B218" s="18" t="s">
        <v>467</v>
      </c>
      <c r="C218" s="19">
        <v>859400</v>
      </c>
      <c r="D218" t="s">
        <v>480</v>
      </c>
      <c r="E218" s="22" t="s">
        <v>481</v>
      </c>
      <c r="F218" s="20">
        <f>VLOOKUP(D218,[3]Sheet1!$A:$D,4,FALSE)</f>
        <v>90770.68</v>
      </c>
      <c r="G218" s="19">
        <v>124500</v>
      </c>
      <c r="H218" s="5">
        <f t="shared" si="3"/>
        <v>0.1448685129159879</v>
      </c>
      <c r="I218" s="98" t="str">
        <f>VLOOKUP(J218,[1]counties!$B:$C,2,FALSE)</f>
        <v>E10000020</v>
      </c>
      <c r="J218" s="98" t="s">
        <v>467</v>
      </c>
      <c r="L218" s="24">
        <v>1</v>
      </c>
      <c r="M218" s="24">
        <v>0</v>
      </c>
      <c r="N218" t="e">
        <f>VLOOKUP(D218,Redistribution!G:I,3,FALSE)</f>
        <v>#N/A</v>
      </c>
      <c r="O218" s="24"/>
      <c r="P218" s="21"/>
      <c r="Q218">
        <f>VLOOKUP(D218,'[2]P1E form'!$A:$O,15,FALSE)</f>
        <v>16</v>
      </c>
      <c r="R218">
        <v>16</v>
      </c>
    </row>
    <row r="219" spans="1:18" customFormat="1">
      <c r="A219" t="str">
        <f>VLOOKUP(B219,[1]counties!$B:$C,2,FALSE)</f>
        <v>E10000023</v>
      </c>
      <c r="B219" s="22" t="s">
        <v>482</v>
      </c>
      <c r="C219" s="19">
        <v>1072600</v>
      </c>
      <c r="D219" t="s">
        <v>483</v>
      </c>
      <c r="E219" s="22" t="s">
        <v>484</v>
      </c>
      <c r="F219" s="20">
        <f>VLOOKUP(D219,[3]Sheet1!$A:$D,4,FALSE)</f>
        <v>117738.81</v>
      </c>
      <c r="G219" s="19">
        <v>55500</v>
      </c>
      <c r="H219" s="5">
        <f t="shared" si="3"/>
        <v>5.1743427186276336E-2</v>
      </c>
      <c r="I219" s="98" t="str">
        <f>VLOOKUP(J219,[1]counties!$B:$C,2,FALSE)</f>
        <v>E10000023</v>
      </c>
      <c r="J219" s="98" t="s">
        <v>482</v>
      </c>
      <c r="L219">
        <v>11</v>
      </c>
      <c r="N219" t="e">
        <f>VLOOKUP(D219,Redistribution!G:I,3,FALSE)</f>
        <v>#N/A</v>
      </c>
      <c r="P219" s="21"/>
      <c r="Q219">
        <f>VLOOKUP(D219,'[2]P1E form'!$A:$O,15,FALSE)</f>
        <v>5</v>
      </c>
      <c r="R219">
        <v>5</v>
      </c>
    </row>
    <row r="220" spans="1:18" customFormat="1">
      <c r="A220" t="str">
        <f>VLOOKUP(B220,[1]counties!$B:$C,2,FALSE)</f>
        <v>E10000023</v>
      </c>
      <c r="B220" s="22" t="s">
        <v>482</v>
      </c>
      <c r="C220" s="19">
        <v>1072600</v>
      </c>
      <c r="D220" t="s">
        <v>485</v>
      </c>
      <c r="E220" s="22" t="s">
        <v>486</v>
      </c>
      <c r="F220" s="20">
        <f>VLOOKUP(D220,[3]Sheet1!$A:$D,4,FALSE)</f>
        <v>131116.95000000001</v>
      </c>
      <c r="G220" s="19">
        <v>89600</v>
      </c>
      <c r="H220" s="5">
        <f t="shared" si="3"/>
        <v>8.3535334700727201E-2</v>
      </c>
      <c r="I220" s="98" t="str">
        <f>VLOOKUP(J220,[1]counties!$B:$C,2,FALSE)</f>
        <v>E10000023</v>
      </c>
      <c r="J220" s="98" t="s">
        <v>482</v>
      </c>
      <c r="L220">
        <v>4</v>
      </c>
      <c r="N220" t="e">
        <f>VLOOKUP(D220,Redistribution!G:I,3,FALSE)</f>
        <v>#N/A</v>
      </c>
      <c r="P220" s="21"/>
      <c r="Q220">
        <f>VLOOKUP(D220,'[2]P1E form'!$A:$O,15,FALSE)</f>
        <v>26</v>
      </c>
      <c r="R220">
        <v>26</v>
      </c>
    </row>
    <row r="221" spans="1:18" customFormat="1">
      <c r="A221" t="str">
        <f>VLOOKUP(B221,[1]counties!$B:$C,2,FALSE)</f>
        <v>E10000023</v>
      </c>
      <c r="B221" s="22" t="s">
        <v>482</v>
      </c>
      <c r="C221" s="19">
        <v>1072600</v>
      </c>
      <c r="D221" t="s">
        <v>487</v>
      </c>
      <c r="E221" s="22" t="s">
        <v>488</v>
      </c>
      <c r="F221" s="20">
        <f>VLOOKUP(D221,[3]Sheet1!$A:$D,4,FALSE)</f>
        <v>130793.68</v>
      </c>
      <c r="G221" s="19">
        <v>158700</v>
      </c>
      <c r="H221" s="5">
        <f t="shared" si="3"/>
        <v>0.14795823233264963</v>
      </c>
      <c r="I221" s="98" t="str">
        <f>VLOOKUP(J221,[1]counties!$B:$C,2,FALSE)</f>
        <v>E10000023</v>
      </c>
      <c r="J221" s="98" t="s">
        <v>482</v>
      </c>
      <c r="L221">
        <v>87</v>
      </c>
      <c r="N221" t="e">
        <f>VLOOKUP(D221,Redistribution!G:I,3,FALSE)</f>
        <v>#N/A</v>
      </c>
      <c r="P221" s="21"/>
      <c r="Q221">
        <f>VLOOKUP(D221,'[2]P1E form'!$A:$O,15,FALSE)</f>
        <v>26</v>
      </c>
      <c r="R221">
        <v>26</v>
      </c>
    </row>
    <row r="222" spans="1:18" customFormat="1">
      <c r="A222" t="str">
        <f>VLOOKUP(B222,[1]counties!$B:$C,2,FALSE)</f>
        <v>E10000023</v>
      </c>
      <c r="B222" s="22" t="s">
        <v>482</v>
      </c>
      <c r="C222" s="19">
        <v>1072600</v>
      </c>
      <c r="D222" t="s">
        <v>489</v>
      </c>
      <c r="E222" t="s">
        <v>490</v>
      </c>
      <c r="F222" s="20">
        <f>VLOOKUP(D222,[3]Sheet1!$A:$D,4,FALSE)</f>
        <v>5387.47</v>
      </c>
      <c r="G222" s="19">
        <v>138400</v>
      </c>
      <c r="H222" s="5">
        <f t="shared" si="3"/>
        <v>0.12903225806451613</v>
      </c>
      <c r="I222" s="98" t="str">
        <f>VLOOKUP(J222,[1]counties!$B:$C,2,FALSE)</f>
        <v>E10000023</v>
      </c>
      <c r="J222" s="98" t="s">
        <v>482</v>
      </c>
      <c r="L222">
        <v>89</v>
      </c>
      <c r="N222" t="e">
        <f>VLOOKUP(D222,Redistribution!G:I,3,FALSE)</f>
        <v>#N/A</v>
      </c>
      <c r="P222" s="21"/>
      <c r="Q222">
        <f>VLOOKUP(D222,'[2]P1E form'!$A:$O,15,FALSE)</f>
        <v>28</v>
      </c>
      <c r="R222">
        <v>28</v>
      </c>
    </row>
    <row r="223" spans="1:18" customFormat="1">
      <c r="A223" t="str">
        <f>VLOOKUP(B223,[1]counties!$B:$C,2,FALSE)</f>
        <v>E10000023</v>
      </c>
      <c r="B223" s="22" t="s">
        <v>482</v>
      </c>
      <c r="C223" s="19">
        <v>1072600</v>
      </c>
      <c r="D223" t="s">
        <v>491</v>
      </c>
      <c r="E223" t="s">
        <v>492</v>
      </c>
      <c r="F223" s="20">
        <f>VLOOKUP(D223,[3]Sheet1!$A:$D,4,FALSE)</f>
        <v>24489.51</v>
      </c>
      <c r="G223" s="19">
        <v>135200</v>
      </c>
      <c r="H223" s="5">
        <f t="shared" si="3"/>
        <v>0.12604885325377588</v>
      </c>
      <c r="I223" s="98" t="str">
        <f>VLOOKUP(J223,[1]counties!$B:$C,2,FALSE)</f>
        <v>E10000023</v>
      </c>
      <c r="J223" s="98" t="s">
        <v>482</v>
      </c>
      <c r="L223">
        <v>28</v>
      </c>
      <c r="N223" t="e">
        <f>VLOOKUP(D223,Redistribution!G:I,3,FALSE)</f>
        <v>#N/A</v>
      </c>
      <c r="P223" s="21"/>
      <c r="Q223">
        <f>VLOOKUP(D223,'[2]P1E form'!$A:$O,15,FALSE)</f>
        <v>0</v>
      </c>
      <c r="R223">
        <v>0</v>
      </c>
    </row>
    <row r="224" spans="1:18" customFormat="1">
      <c r="A224" t="str">
        <f>VLOOKUP(B224,[1]counties!$B:$C,2,FALSE)</f>
        <v>E10000023</v>
      </c>
      <c r="B224" s="22" t="s">
        <v>482</v>
      </c>
      <c r="C224" s="19">
        <v>1072600</v>
      </c>
      <c r="D224" t="s">
        <v>493</v>
      </c>
      <c r="E224" t="s">
        <v>494</v>
      </c>
      <c r="F224" s="20">
        <f>VLOOKUP(D224,[3]Sheet1!$A:$D,4,FALSE)</f>
        <v>131867.12</v>
      </c>
      <c r="G224" s="19">
        <v>53300</v>
      </c>
      <c r="H224" s="5">
        <f t="shared" si="3"/>
        <v>4.9692336378892414E-2</v>
      </c>
      <c r="I224" s="98" t="str">
        <f>VLOOKUP(J224,[1]counties!$B:$C,2,FALSE)</f>
        <v>E10000023</v>
      </c>
      <c r="J224" s="98" t="s">
        <v>482</v>
      </c>
      <c r="L224">
        <v>20</v>
      </c>
      <c r="N224" t="e">
        <f>VLOOKUP(D224,Redistribution!G:I,3,FALSE)</f>
        <v>#N/A</v>
      </c>
      <c r="P224" s="21"/>
      <c r="Q224">
        <f>VLOOKUP(D224,'[2]P1E form'!$A:$O,15,FALSE)</f>
        <v>29</v>
      </c>
      <c r="R224">
        <v>29</v>
      </c>
    </row>
    <row r="225" spans="1:18" customFormat="1">
      <c r="A225" t="str">
        <f>VLOOKUP(B225,[1]counties!$B:$C,2,FALSE)</f>
        <v>E10000023</v>
      </c>
      <c r="B225" s="22" t="s">
        <v>482</v>
      </c>
      <c r="C225" s="19">
        <v>1072600</v>
      </c>
      <c r="D225" t="s">
        <v>495</v>
      </c>
      <c r="E225" t="s">
        <v>496</v>
      </c>
      <c r="F225" s="20">
        <f>VLOOKUP(D225,[3]Sheet1!$A:$D,4,FALSE)</f>
        <v>150659.41</v>
      </c>
      <c r="G225" s="19">
        <v>51900</v>
      </c>
      <c r="H225" s="5">
        <f t="shared" si="3"/>
        <v>4.8387096774193547E-2</v>
      </c>
      <c r="I225" s="98" t="str">
        <f>VLOOKUP(J225,[1]counties!$B:$C,2,FALSE)</f>
        <v>E10000023</v>
      </c>
      <c r="J225" s="98" t="s">
        <v>482</v>
      </c>
      <c r="L225">
        <v>36</v>
      </c>
      <c r="N225" t="e">
        <f>VLOOKUP(D225,Redistribution!G:I,3,FALSE)</f>
        <v>#N/A</v>
      </c>
      <c r="P225" s="21"/>
      <c r="Q225">
        <f>VLOOKUP(D225,'[2]P1E form'!$A:$O,15,FALSE)</f>
        <v>0</v>
      </c>
      <c r="R225">
        <v>0</v>
      </c>
    </row>
    <row r="226" spans="1:18" customFormat="1">
      <c r="A226" t="str">
        <f>VLOOKUP(B226,[1]counties!$B:$C,2,FALSE)</f>
        <v>E10000023</v>
      </c>
      <c r="B226" s="22" t="s">
        <v>482</v>
      </c>
      <c r="C226" s="19">
        <v>1072600</v>
      </c>
      <c r="D226" t="s">
        <v>497</v>
      </c>
      <c r="E226" s="22" t="s">
        <v>498</v>
      </c>
      <c r="F226" s="20">
        <f>VLOOKUP(D226,[3]Sheet1!$A:$D,4,FALSE)</f>
        <v>81654.13</v>
      </c>
      <c r="G226" s="19">
        <v>108700</v>
      </c>
      <c r="H226" s="5">
        <f t="shared" si="3"/>
        <v>0.10134253216483312</v>
      </c>
      <c r="I226" s="98" t="str">
        <f>VLOOKUP(J226,[1]counties!$B:$C,2,FALSE)</f>
        <v>E10000023</v>
      </c>
      <c r="J226" s="98" t="s">
        <v>482</v>
      </c>
      <c r="L226">
        <v>1</v>
      </c>
      <c r="N226" t="e">
        <f>VLOOKUP(D226,Redistribution!G:I,3,FALSE)</f>
        <v>#N/A</v>
      </c>
      <c r="P226" s="21"/>
      <c r="Q226">
        <f>VLOOKUP(D226,'[2]P1E form'!$A:$O,15,FALSE)</f>
        <v>24</v>
      </c>
      <c r="R226">
        <v>24</v>
      </c>
    </row>
    <row r="227" spans="1:18" customFormat="1">
      <c r="A227" t="str">
        <f>VLOOKUP(B227,[1]counties!$B:$C,2,FALSE)</f>
        <v>E10000023</v>
      </c>
      <c r="B227" s="22" t="s">
        <v>482</v>
      </c>
      <c r="C227" s="19">
        <v>1072600</v>
      </c>
      <c r="D227" t="s">
        <v>499</v>
      </c>
      <c r="E227" s="22" t="s">
        <v>500</v>
      </c>
      <c r="F227" s="20">
        <f>VLOOKUP(D227,[3]Sheet1!$A:$D,4,FALSE)</f>
        <v>59931.19</v>
      </c>
      <c r="G227" s="19">
        <v>83500</v>
      </c>
      <c r="H227" s="5">
        <f t="shared" si="3"/>
        <v>7.7848219280253594E-2</v>
      </c>
      <c r="I227" s="98" t="str">
        <f>VLOOKUP(J227,[1]counties!$B:$C,2,FALSE)</f>
        <v>E10000023</v>
      </c>
      <c r="J227" s="98" t="s">
        <v>482</v>
      </c>
      <c r="L227">
        <v>9</v>
      </c>
      <c r="N227" t="e">
        <f>VLOOKUP(D227,Redistribution!G:I,3,FALSE)</f>
        <v>#N/A</v>
      </c>
      <c r="P227" s="21"/>
      <c r="Q227">
        <f>VLOOKUP(D227,'[2]P1E form'!$A:$O,15,FALSE)</f>
        <v>0</v>
      </c>
      <c r="R227">
        <v>0</v>
      </c>
    </row>
    <row r="228" spans="1:18" customFormat="1">
      <c r="A228" t="str">
        <f>VLOOKUP(B228,[1]counties!$B:$C,2,FALSE)</f>
        <v>E10000023</v>
      </c>
      <c r="B228" s="22" t="s">
        <v>482</v>
      </c>
      <c r="C228" s="19">
        <v>1072600</v>
      </c>
      <c r="D228" t="s">
        <v>501</v>
      </c>
      <c r="E228" s="22" t="s">
        <v>502</v>
      </c>
      <c r="F228" s="20">
        <f>VLOOKUP(D228,[3]Sheet1!$A:$D,4,FALSE)</f>
        <v>27193.63</v>
      </c>
      <c r="G228" s="19">
        <v>197800</v>
      </c>
      <c r="H228" s="5">
        <f t="shared" si="3"/>
        <v>0.18441170986388217</v>
      </c>
      <c r="I228" s="98" t="str">
        <f>VLOOKUP(J228,[1]counties!$B:$C,2,FALSE)</f>
        <v>E10000023</v>
      </c>
      <c r="J228" s="98" t="s">
        <v>482</v>
      </c>
      <c r="L228">
        <v>1</v>
      </c>
      <c r="N228" t="e">
        <f>VLOOKUP(D228,Redistribution!G:I,3,FALSE)</f>
        <v>#N/A</v>
      </c>
      <c r="P228" s="21"/>
      <c r="Q228">
        <f>VLOOKUP(D228,'[2]P1E form'!$A:$O,15,FALSE)</f>
        <v>41</v>
      </c>
      <c r="R228">
        <v>41</v>
      </c>
    </row>
    <row r="229" spans="1:18" customFormat="1">
      <c r="A229" t="str">
        <f>VLOOKUP(B229,[1]counties!$B:$C,2,FALSE)</f>
        <v>E10000021</v>
      </c>
      <c r="B229" s="22" t="s">
        <v>503</v>
      </c>
      <c r="C229" s="19">
        <v>693900</v>
      </c>
      <c r="D229" t="s">
        <v>504</v>
      </c>
      <c r="E229" s="22" t="s">
        <v>505</v>
      </c>
      <c r="F229" s="20">
        <f>VLOOKUP(D229,[3]Sheet1!$A:$D,4,FALSE)</f>
        <v>8028.28</v>
      </c>
      <c r="G229" s="19">
        <v>61600</v>
      </c>
      <c r="H229" s="5">
        <f t="shared" si="3"/>
        <v>8.877359850122496E-2</v>
      </c>
      <c r="I229" s="98" t="str">
        <f>VLOOKUP(J229,[1]counties!$B:$C,2,FALSE)</f>
        <v>E10000021</v>
      </c>
      <c r="J229" s="98" t="s">
        <v>503</v>
      </c>
      <c r="L229" s="24">
        <v>9</v>
      </c>
      <c r="M229" s="24">
        <v>85</v>
      </c>
      <c r="N229" s="5">
        <f>VLOOKUP(D229,Redistribution!G:I,3,FALSE)</f>
        <v>8.877359850122496E-2</v>
      </c>
      <c r="O229" s="24"/>
      <c r="P229" s="21"/>
      <c r="Q229">
        <f>VLOOKUP(D229,'[2]P1E form'!$A:$O,15,FALSE)</f>
        <v>6</v>
      </c>
      <c r="R229">
        <v>6</v>
      </c>
    </row>
    <row r="230" spans="1:18" customFormat="1">
      <c r="A230" t="str">
        <f>VLOOKUP(B230,[1]counties!$B:$C,2,FALSE)</f>
        <v>E10000021</v>
      </c>
      <c r="B230" s="22" t="s">
        <v>503</v>
      </c>
      <c r="C230" s="19">
        <v>693900</v>
      </c>
      <c r="D230" t="s">
        <v>506</v>
      </c>
      <c r="E230" s="22" t="s">
        <v>507</v>
      </c>
      <c r="F230" s="20">
        <f>VLOOKUP(D230,[3]Sheet1!$A:$D,4,FALSE)</f>
        <v>66259.009999999995</v>
      </c>
      <c r="G230" s="19">
        <v>78100</v>
      </c>
      <c r="H230" s="5">
        <f t="shared" si="3"/>
        <v>0.11255224095691022</v>
      </c>
      <c r="I230" s="98" t="str">
        <f>VLOOKUP(J230,[1]counties!$B:$C,2,FALSE)</f>
        <v>E10000021</v>
      </c>
      <c r="J230" s="98" t="s">
        <v>503</v>
      </c>
      <c r="L230" s="24">
        <v>3</v>
      </c>
      <c r="M230" s="24">
        <v>85</v>
      </c>
      <c r="N230" s="5">
        <f>VLOOKUP(D230,Redistribution!G:I,3,FALSE)</f>
        <v>0.11255224095691022</v>
      </c>
      <c r="O230" s="24"/>
      <c r="P230" s="21"/>
      <c r="Q230">
        <f>VLOOKUP(D230,'[2]P1E form'!$A:$O,15,FALSE)</f>
        <v>6</v>
      </c>
      <c r="R230">
        <v>6</v>
      </c>
    </row>
    <row r="231" spans="1:18" customFormat="1">
      <c r="A231" t="str">
        <f>VLOOKUP(B231,[1]counties!$B:$C,2,FALSE)</f>
        <v>E10000021</v>
      </c>
      <c r="B231" s="22" t="s">
        <v>503</v>
      </c>
      <c r="C231" s="19">
        <v>693900</v>
      </c>
      <c r="D231" t="s">
        <v>508</v>
      </c>
      <c r="E231" s="22" t="s">
        <v>509</v>
      </c>
      <c r="F231" s="20">
        <f>VLOOKUP(D231,[3]Sheet1!$A:$D,4,FALSE)</f>
        <v>50978.8</v>
      </c>
      <c r="G231" s="19">
        <v>86900</v>
      </c>
      <c r="H231" s="5">
        <f t="shared" si="3"/>
        <v>0.12523418359994234</v>
      </c>
      <c r="I231" s="98" t="str">
        <f>VLOOKUP(J231,[1]counties!$B:$C,2,FALSE)</f>
        <v>E10000021</v>
      </c>
      <c r="J231" s="98" t="s">
        <v>503</v>
      </c>
      <c r="L231" s="24">
        <v>5</v>
      </c>
      <c r="M231" s="24">
        <v>85</v>
      </c>
      <c r="N231" s="5">
        <f>VLOOKUP(D231,Redistribution!G:I,3,FALSE)</f>
        <v>0.12523418359994234</v>
      </c>
      <c r="O231" s="24"/>
      <c r="P231" s="21"/>
      <c r="Q231">
        <f>VLOOKUP(D231,'[2]P1E form'!$A:$O,15,FALSE)</f>
        <v>9</v>
      </c>
      <c r="R231">
        <v>9</v>
      </c>
    </row>
    <row r="232" spans="1:18" customFormat="1">
      <c r="A232" t="str">
        <f>VLOOKUP(B232,[1]counties!$B:$C,2,FALSE)</f>
        <v>E10000021</v>
      </c>
      <c r="B232" s="22" t="s">
        <v>503</v>
      </c>
      <c r="C232" s="19">
        <v>693900</v>
      </c>
      <c r="D232" t="s">
        <v>510</v>
      </c>
      <c r="E232" s="22" t="s">
        <v>511</v>
      </c>
      <c r="F232" s="20">
        <f>VLOOKUP(D232,[3]Sheet1!$A:$D,4,FALSE)</f>
        <v>23349.24</v>
      </c>
      <c r="G232" s="19">
        <v>93800</v>
      </c>
      <c r="H232" s="5">
        <f t="shared" si="3"/>
        <v>0.1351779795359562</v>
      </c>
      <c r="I232" s="98" t="str">
        <f>VLOOKUP(J232,[1]counties!$B:$C,2,FALSE)</f>
        <v>E10000021</v>
      </c>
      <c r="J232" s="98" t="s">
        <v>503</v>
      </c>
      <c r="L232" s="24">
        <v>15</v>
      </c>
      <c r="M232" s="24">
        <v>85</v>
      </c>
      <c r="N232" s="5">
        <f>VLOOKUP(D232,Redistribution!G:I,3,FALSE)</f>
        <v>0.1351779795359562</v>
      </c>
      <c r="O232" s="24"/>
      <c r="P232" s="21"/>
      <c r="Q232">
        <f>VLOOKUP(D232,'[2]P1E form'!$A:$O,15,FALSE)</f>
        <v>22</v>
      </c>
      <c r="R232">
        <v>22</v>
      </c>
    </row>
    <row r="233" spans="1:18" customFormat="1">
      <c r="A233" t="str">
        <f>VLOOKUP(B233,[1]counties!$B:$C,2,FALSE)</f>
        <v>E10000021</v>
      </c>
      <c r="B233" s="22" t="s">
        <v>503</v>
      </c>
      <c r="C233" s="19">
        <v>693900</v>
      </c>
      <c r="D233" t="s">
        <v>512</v>
      </c>
      <c r="E233" s="22" t="s">
        <v>513</v>
      </c>
      <c r="F233" s="20">
        <f>VLOOKUP(D233,[3]Sheet1!$A:$D,4,FALSE)</f>
        <v>8076.17</v>
      </c>
      <c r="G233" s="19">
        <v>212500</v>
      </c>
      <c r="H233" s="5">
        <f t="shared" si="3"/>
        <v>0.30624009223231013</v>
      </c>
      <c r="I233" s="98" t="str">
        <f>VLOOKUP(J233,[1]counties!$B:$C,2,FALSE)</f>
        <v>E10000021</v>
      </c>
      <c r="J233" s="98" t="s">
        <v>503</v>
      </c>
      <c r="L233" s="24"/>
      <c r="M233" s="24">
        <v>85</v>
      </c>
      <c r="N233" s="5">
        <f>VLOOKUP(D233,Redistribution!G:I,3,FALSE)</f>
        <v>0.30624009223231013</v>
      </c>
      <c r="O233" s="24"/>
      <c r="P233" s="21"/>
      <c r="Q233">
        <f>VLOOKUP(D233,'[2]P1E form'!$A:$O,15,FALSE)</f>
        <v>182</v>
      </c>
      <c r="R233">
        <v>182</v>
      </c>
    </row>
    <row r="234" spans="1:18" customFormat="1">
      <c r="A234" t="str">
        <f>VLOOKUP(B234,[1]counties!$B:$C,2,FALSE)</f>
        <v>E10000021</v>
      </c>
      <c r="B234" s="22" t="s">
        <v>503</v>
      </c>
      <c r="C234" s="19">
        <v>693900</v>
      </c>
      <c r="D234" t="s">
        <v>514</v>
      </c>
      <c r="E234" s="22" t="s">
        <v>515</v>
      </c>
      <c r="F234" s="20">
        <f>VLOOKUP(D234,[3]Sheet1!$A:$D,4,FALSE)</f>
        <v>63401.85</v>
      </c>
      <c r="G234" s="19">
        <v>85400</v>
      </c>
      <c r="H234" s="5">
        <f t="shared" si="3"/>
        <v>0.12307248883124369</v>
      </c>
      <c r="I234" s="98" t="str">
        <f>VLOOKUP(J234,[1]counties!$B:$C,2,FALSE)</f>
        <v>E10000021</v>
      </c>
      <c r="J234" s="98" t="s">
        <v>503</v>
      </c>
      <c r="L234" s="24">
        <v>1</v>
      </c>
      <c r="M234" s="24">
        <v>85</v>
      </c>
      <c r="N234" s="5">
        <f>VLOOKUP(D234,Redistribution!G:I,3,FALSE)</f>
        <v>0.12307248883124369</v>
      </c>
      <c r="O234" s="24"/>
      <c r="P234" s="21"/>
      <c r="Q234">
        <f>VLOOKUP(D234,'[2]P1E form'!$A:$O,15,FALSE)</f>
        <v>0</v>
      </c>
      <c r="R234">
        <v>0</v>
      </c>
    </row>
    <row r="235" spans="1:18" customFormat="1">
      <c r="A235" t="str">
        <f>VLOOKUP(B235,[1]counties!$B:$C,2,FALSE)</f>
        <v>E10000021</v>
      </c>
      <c r="B235" s="22" t="s">
        <v>503</v>
      </c>
      <c r="C235" s="19">
        <v>693900</v>
      </c>
      <c r="D235" t="s">
        <v>516</v>
      </c>
      <c r="E235" s="22" t="s">
        <v>517</v>
      </c>
      <c r="F235" s="20">
        <f>VLOOKUP(D235,[3]Sheet1!$A:$D,4,FALSE)</f>
        <v>16303.94</v>
      </c>
      <c r="G235" s="19">
        <v>75600</v>
      </c>
      <c r="H235" s="5">
        <f t="shared" si="3"/>
        <v>0.10894941634241245</v>
      </c>
      <c r="I235" s="98" t="str">
        <f>VLOOKUP(J235,[1]counties!$B:$C,2,FALSE)</f>
        <v>E10000021</v>
      </c>
      <c r="J235" s="98" t="s">
        <v>503</v>
      </c>
      <c r="L235" s="24">
        <v>7</v>
      </c>
      <c r="M235" s="24">
        <v>85</v>
      </c>
      <c r="N235" s="5">
        <f>VLOOKUP(D235,Redistribution!G:I,3,FALSE)</f>
        <v>0.10894941634241245</v>
      </c>
      <c r="O235" s="24"/>
      <c r="P235" s="21"/>
      <c r="Q235">
        <f>VLOOKUP(D235,'[2]P1E form'!$A:$O,15,FALSE)</f>
        <v>31</v>
      </c>
      <c r="R235">
        <v>31</v>
      </c>
    </row>
    <row r="236" spans="1:18" customFormat="1">
      <c r="A236" s="23" t="s">
        <v>518</v>
      </c>
      <c r="B236" s="18" t="s">
        <v>519</v>
      </c>
      <c r="C236" s="19">
        <v>316300</v>
      </c>
      <c r="D236" t="s">
        <v>518</v>
      </c>
      <c r="E236" t="s">
        <v>519</v>
      </c>
      <c r="F236" s="20">
        <f>VLOOKUP(D236,[3]Sheet1!$A:$D,4,FALSE)</f>
        <v>501301.83</v>
      </c>
      <c r="G236" s="19">
        <v>316300</v>
      </c>
      <c r="H236" s="5">
        <f t="shared" si="3"/>
        <v>1</v>
      </c>
      <c r="I236" s="99" t="s">
        <v>518</v>
      </c>
      <c r="J236" s="98" t="s">
        <v>519</v>
      </c>
      <c r="L236">
        <v>5</v>
      </c>
      <c r="M236" t="e">
        <v>#N/A</v>
      </c>
      <c r="N236" t="e">
        <f>VLOOKUP(D236,Redistribution!G:I,3,FALSE)</f>
        <v>#N/A</v>
      </c>
      <c r="P236" s="21"/>
      <c r="Q236" t="e">
        <f>VLOOKUP(D236,'[2]P1E form'!$A:$O,15,FALSE)</f>
        <v>#N/A</v>
      </c>
      <c r="R236">
        <v>71</v>
      </c>
    </row>
    <row r="237" spans="1:18" customFormat="1">
      <c r="A237" t="str">
        <f>VLOOKUP(B237,[1]counties!$B:$C,2,FALSE)</f>
        <v>E10000024</v>
      </c>
      <c r="B237" s="18" t="s">
        <v>520</v>
      </c>
      <c r="C237" s="19">
        <v>1090600</v>
      </c>
      <c r="D237" t="s">
        <v>521</v>
      </c>
      <c r="E237" s="22" t="s">
        <v>522</v>
      </c>
      <c r="F237" s="20">
        <f>VLOOKUP(D237,[3]Sheet1!$A:$D,4,FALSE)</f>
        <v>10955.69</v>
      </c>
      <c r="G237" s="19">
        <v>119500</v>
      </c>
      <c r="H237" s="5">
        <f t="shared" si="3"/>
        <v>0.10957271226847606</v>
      </c>
      <c r="I237" s="98" t="str">
        <f>VLOOKUP(J237,[1]counties!$B:$C,2,FALSE)</f>
        <v>E10000024</v>
      </c>
      <c r="J237" s="98" t="s">
        <v>520</v>
      </c>
      <c r="L237" s="24"/>
      <c r="M237" s="24">
        <v>528</v>
      </c>
      <c r="N237" s="5">
        <f>VLOOKUP(D237,Redistribution!G:I,3,FALSE)</f>
        <v>0.10957271226847606</v>
      </c>
      <c r="O237" s="24"/>
      <c r="P237" s="21"/>
      <c r="Q237">
        <f>VLOOKUP(D237,'[2]P1E form'!$A:$O,15,FALSE)</f>
        <v>52</v>
      </c>
      <c r="R237">
        <v>52</v>
      </c>
    </row>
    <row r="238" spans="1:18" customFormat="1">
      <c r="A238" t="str">
        <f>VLOOKUP(B238,[1]counties!$B:$C,2,FALSE)</f>
        <v>E10000024</v>
      </c>
      <c r="B238" s="18" t="s">
        <v>520</v>
      </c>
      <c r="C238" s="19">
        <v>1090600</v>
      </c>
      <c r="D238" t="s">
        <v>523</v>
      </c>
      <c r="E238" t="s">
        <v>524</v>
      </c>
      <c r="F238" s="20">
        <f>VLOOKUP(D238,[3]Sheet1!$A:$D,4,FALSE)</f>
        <v>63787.08</v>
      </c>
      <c r="G238" s="19">
        <v>113000</v>
      </c>
      <c r="H238" s="5">
        <f t="shared" si="3"/>
        <v>0.10361269026224097</v>
      </c>
      <c r="I238" s="98" t="str">
        <f>VLOOKUP(J238,[1]counties!$B:$C,2,FALSE)</f>
        <v>E10000024</v>
      </c>
      <c r="J238" s="98" t="s">
        <v>520</v>
      </c>
      <c r="L238" s="24">
        <v>0</v>
      </c>
      <c r="M238" s="24">
        <v>528</v>
      </c>
      <c r="N238" s="5">
        <f>VLOOKUP(D238,Redistribution!G:I,3,FALSE)</f>
        <v>0.10361269026224097</v>
      </c>
      <c r="O238" s="24"/>
      <c r="P238" s="21"/>
      <c r="Q238">
        <f>VLOOKUP(D238,'[2]P1E form'!$A:$O,15,FALSE)</f>
        <v>20</v>
      </c>
      <c r="R238">
        <v>20</v>
      </c>
    </row>
    <row r="239" spans="1:18" customFormat="1">
      <c r="A239" t="str">
        <f>VLOOKUP(B239,[1]counties!$B:$C,2,FALSE)</f>
        <v>E10000024</v>
      </c>
      <c r="B239" s="18" t="s">
        <v>520</v>
      </c>
      <c r="C239" s="19">
        <v>1090600</v>
      </c>
      <c r="D239" t="s">
        <v>525</v>
      </c>
      <c r="E239" s="22" t="s">
        <v>526</v>
      </c>
      <c r="F239" s="20">
        <f>VLOOKUP(D239,[3]Sheet1!$A:$D,4,FALSE)</f>
        <v>8009.84</v>
      </c>
      <c r="G239" s="19">
        <v>109700</v>
      </c>
      <c r="H239" s="5">
        <f t="shared" si="3"/>
        <v>0.10058683293599853</v>
      </c>
      <c r="I239" s="98" t="str">
        <f>VLOOKUP(J239,[1]counties!$B:$C,2,FALSE)</f>
        <v>E10000024</v>
      </c>
      <c r="J239" s="98" t="s">
        <v>520</v>
      </c>
      <c r="L239" s="24">
        <v>3</v>
      </c>
      <c r="M239" s="24">
        <v>528</v>
      </c>
      <c r="N239" s="5">
        <f>VLOOKUP(D239,Redistribution!G:I,3,FALSE)</f>
        <v>0.10058683293599853</v>
      </c>
      <c r="O239" s="24"/>
      <c r="P239" s="21"/>
      <c r="Q239">
        <f>VLOOKUP(D239,'[2]P1E form'!$A:$O,15,FALSE)</f>
        <v>0</v>
      </c>
      <c r="R239">
        <v>0</v>
      </c>
    </row>
    <row r="240" spans="1:18" customFormat="1">
      <c r="A240" t="str">
        <f>VLOOKUP(B240,[1]counties!$B:$C,2,FALSE)</f>
        <v>E10000024</v>
      </c>
      <c r="B240" s="18" t="s">
        <v>520</v>
      </c>
      <c r="C240" s="19">
        <v>1090600</v>
      </c>
      <c r="D240" t="s">
        <v>527</v>
      </c>
      <c r="E240" s="22" t="s">
        <v>528</v>
      </c>
      <c r="F240" s="20">
        <f>VLOOKUP(D240,[3]Sheet1!$A:$D,4,FALSE)</f>
        <v>11997.63</v>
      </c>
      <c r="G240" s="19">
        <v>113700</v>
      </c>
      <c r="H240" s="5">
        <f t="shared" si="3"/>
        <v>0.10425453878598936</v>
      </c>
      <c r="I240" s="98" t="str">
        <f>VLOOKUP(J240,[1]counties!$B:$C,2,FALSE)</f>
        <v>E10000024</v>
      </c>
      <c r="J240" s="98" t="s">
        <v>520</v>
      </c>
      <c r="L240" s="24"/>
      <c r="M240" s="24">
        <v>528</v>
      </c>
      <c r="N240" s="5">
        <f>VLOOKUP(D240,Redistribution!G:I,3,FALSE)</f>
        <v>0.10425453878598936</v>
      </c>
      <c r="O240" s="24"/>
      <c r="P240" s="21"/>
      <c r="Q240">
        <f>VLOOKUP(D240,'[2]P1E form'!$A:$O,15,FALSE)</f>
        <v>11</v>
      </c>
      <c r="R240">
        <v>11</v>
      </c>
    </row>
    <row r="241" spans="1:18" customFormat="1">
      <c r="A241" t="str">
        <f>VLOOKUP(B241,[1]counties!$B:$C,2,FALSE)</f>
        <v>E10000024</v>
      </c>
      <c r="B241" s="18" t="s">
        <v>520</v>
      </c>
      <c r="C241" s="19">
        <v>1090600</v>
      </c>
      <c r="D241" t="s">
        <v>529</v>
      </c>
      <c r="E241" s="22" t="s">
        <v>530</v>
      </c>
      <c r="F241" s="20">
        <f>VLOOKUP(D241,[3]Sheet1!$A:$D,4,FALSE)</f>
        <v>7671.65</v>
      </c>
      <c r="G241" s="19">
        <v>104600</v>
      </c>
      <c r="H241" s="5">
        <f t="shared" si="3"/>
        <v>9.5910507977260223E-2</v>
      </c>
      <c r="I241" s="98" t="str">
        <f>VLOOKUP(J241,[1]counties!$B:$C,2,FALSE)</f>
        <v>E10000024</v>
      </c>
      <c r="J241" s="98" t="s">
        <v>520</v>
      </c>
      <c r="L241" s="24">
        <v>25</v>
      </c>
      <c r="M241" s="24">
        <v>528</v>
      </c>
      <c r="N241" s="5">
        <f>VLOOKUP(D241,Redistribution!G:I,3,FALSE)</f>
        <v>9.5910507977260223E-2</v>
      </c>
      <c r="O241" s="24"/>
      <c r="P241" s="21"/>
      <c r="Q241">
        <f>VLOOKUP(D241,'[2]P1E form'!$A:$O,15,FALSE)</f>
        <v>57</v>
      </c>
      <c r="R241">
        <v>57</v>
      </c>
    </row>
    <row r="242" spans="1:18" customFormat="1">
      <c r="A242" t="str">
        <f>VLOOKUP(B242,[1]counties!$B:$C,2,FALSE)</f>
        <v>E10000024</v>
      </c>
      <c r="B242" s="18" t="s">
        <v>520</v>
      </c>
      <c r="C242" s="19">
        <v>1090600</v>
      </c>
      <c r="D242" t="s">
        <v>531</v>
      </c>
      <c r="E242" t="s">
        <v>532</v>
      </c>
      <c r="F242" s="20">
        <f>VLOOKUP(D242,[3]Sheet1!$A:$D,4,FALSE)</f>
        <v>65131.85</v>
      </c>
      <c r="G242" s="19">
        <v>115000</v>
      </c>
      <c r="H242" s="5">
        <f t="shared" si="3"/>
        <v>0.10544654318723638</v>
      </c>
      <c r="I242" s="98" t="str">
        <f>VLOOKUP(J242,[1]counties!$B:$C,2,FALSE)</f>
        <v>E10000024</v>
      </c>
      <c r="J242" s="98" t="s">
        <v>520</v>
      </c>
      <c r="L242" s="24">
        <v>4</v>
      </c>
      <c r="M242" s="24">
        <v>528</v>
      </c>
      <c r="N242" s="5">
        <f>VLOOKUP(D242,Redistribution!G:I,3,FALSE)</f>
        <v>0.10544654318723638</v>
      </c>
      <c r="O242" s="24"/>
      <c r="P242" s="21"/>
      <c r="Q242">
        <f>VLOOKUP(D242,'[2]P1E form'!$A:$O,15,FALSE)</f>
        <v>79</v>
      </c>
      <c r="R242">
        <v>79</v>
      </c>
    </row>
    <row r="243" spans="1:18" customFormat="1">
      <c r="A243" t="str">
        <f>VLOOKUP(B243,[1]counties!$B:$C,2,FALSE)</f>
        <v>E10000024</v>
      </c>
      <c r="B243" s="18" t="s">
        <v>520</v>
      </c>
      <c r="C243" s="19">
        <v>1090600</v>
      </c>
      <c r="D243" t="s">
        <v>533</v>
      </c>
      <c r="E243" t="s">
        <v>534</v>
      </c>
      <c r="F243" s="20">
        <f>VLOOKUP(D243,[3]Sheet1!$A:$D,4,FALSE)</f>
        <v>7461.16</v>
      </c>
      <c r="G243" s="19">
        <v>303900</v>
      </c>
      <c r="H243" s="5">
        <f t="shared" si="3"/>
        <v>0.27865395195305337</v>
      </c>
      <c r="I243" s="98" t="str">
        <f>VLOOKUP(J243,[1]counties!$B:$C,2,FALSE)</f>
        <v>E10000024</v>
      </c>
      <c r="J243" s="98" t="s">
        <v>520</v>
      </c>
      <c r="L243" s="24">
        <v>211</v>
      </c>
      <c r="M243" s="24">
        <v>528</v>
      </c>
      <c r="N243" s="5">
        <f>VLOOKUP(D243,Redistribution!G:I,3,FALSE)</f>
        <v>0.27865395195305337</v>
      </c>
      <c r="O243" s="24"/>
      <c r="P243" s="21"/>
      <c r="Q243">
        <f>VLOOKUP(D243,'[2]P1E form'!$A:$O,15,FALSE)</f>
        <v>266</v>
      </c>
      <c r="R243">
        <v>100</v>
      </c>
    </row>
    <row r="244" spans="1:18" customFormat="1">
      <c r="A244" t="str">
        <f>VLOOKUP(B244,[1]counties!$B:$C,2,FALSE)</f>
        <v>E10000024</v>
      </c>
      <c r="B244" s="18" t="s">
        <v>520</v>
      </c>
      <c r="C244" s="19">
        <v>1090600</v>
      </c>
      <c r="D244" t="s">
        <v>535</v>
      </c>
      <c r="E244" s="22" t="s">
        <v>536</v>
      </c>
      <c r="F244" s="20">
        <f>VLOOKUP(D244,[3]Sheet1!$A:$D,4,FALSE)</f>
        <v>40923.64</v>
      </c>
      <c r="G244" s="19">
        <v>111200</v>
      </c>
      <c r="H244" s="5">
        <f t="shared" si="3"/>
        <v>0.10196222262974509</v>
      </c>
      <c r="I244" s="98" t="str">
        <f>VLOOKUP(J244,[1]counties!$B:$C,2,FALSE)</f>
        <v>E10000024</v>
      </c>
      <c r="J244" s="98" t="s">
        <v>520</v>
      </c>
      <c r="L244" s="24">
        <v>0</v>
      </c>
      <c r="M244" s="24">
        <v>528</v>
      </c>
      <c r="N244" s="5">
        <f>VLOOKUP(D244,Redistribution!G:I,3,FALSE)</f>
        <v>0.10196222262974509</v>
      </c>
      <c r="O244" s="24"/>
      <c r="P244" s="21"/>
      <c r="Q244">
        <f>VLOOKUP(D244,'[2]P1E form'!$A:$O,15,FALSE)</f>
        <v>0</v>
      </c>
      <c r="R244">
        <v>0</v>
      </c>
    </row>
    <row r="245" spans="1:18" customFormat="1">
      <c r="A245" t="str">
        <f>VLOOKUP(B245,[1]counties!$B:$C,2,FALSE)</f>
        <v>E10000025</v>
      </c>
      <c r="B245" s="22" t="s">
        <v>537</v>
      </c>
      <c r="C245" s="19">
        <v>654800</v>
      </c>
      <c r="D245" t="s">
        <v>538</v>
      </c>
      <c r="E245" t="s">
        <v>539</v>
      </c>
      <c r="F245" s="20">
        <f>VLOOKUP(D245,[3]Sheet1!$A:$D,4,FALSE)</f>
        <v>58876.86</v>
      </c>
      <c r="G245" s="19">
        <v>142300</v>
      </c>
      <c r="H245" s="5">
        <f t="shared" si="3"/>
        <v>0.21731826511912034</v>
      </c>
      <c r="I245" s="98" t="str">
        <f>VLOOKUP(J245,[1]counties!$B:$C,2,FALSE)</f>
        <v>E10000025</v>
      </c>
      <c r="J245" s="98" t="s">
        <v>537</v>
      </c>
      <c r="L245" s="24"/>
      <c r="M245" s="24">
        <v>89</v>
      </c>
      <c r="N245" s="5">
        <f>VLOOKUP(D245,Redistribution!G:I,3,FALSE)</f>
        <v>0.21731826511912034</v>
      </c>
      <c r="O245" s="24"/>
      <c r="P245" s="21"/>
      <c r="Q245">
        <f>VLOOKUP(D245,'[2]P1E form'!$A:$O,15,FALSE)</f>
        <v>16</v>
      </c>
      <c r="R245">
        <v>16</v>
      </c>
    </row>
    <row r="246" spans="1:18" customFormat="1">
      <c r="A246" t="str">
        <f>VLOOKUP(B246,[1]counties!$B:$C,2,FALSE)</f>
        <v>E10000025</v>
      </c>
      <c r="B246" s="22" t="s">
        <v>537</v>
      </c>
      <c r="C246" s="19">
        <v>654800</v>
      </c>
      <c r="D246" t="s">
        <v>540</v>
      </c>
      <c r="E246" s="22" t="s">
        <v>541</v>
      </c>
      <c r="F246" s="20">
        <f>VLOOKUP(D246,[3]Sheet1!$A:$D,4,FALSE)</f>
        <v>4559.58</v>
      </c>
      <c r="G246" s="19">
        <v>150200</v>
      </c>
      <c r="H246" s="5">
        <f t="shared" si="3"/>
        <v>0.22938301771533293</v>
      </c>
      <c r="I246" s="98" t="str">
        <f>VLOOKUP(J246,[1]counties!$B:$C,2,FALSE)</f>
        <v>E10000025</v>
      </c>
      <c r="J246" s="98" t="s">
        <v>537</v>
      </c>
      <c r="L246" s="24">
        <v>0</v>
      </c>
      <c r="M246" s="24">
        <v>89</v>
      </c>
      <c r="N246" s="5">
        <f>VLOOKUP(D246,Redistribution!G:I,3,FALSE)</f>
        <v>0.22938301771533293</v>
      </c>
      <c r="O246" s="24"/>
      <c r="P246" s="21"/>
      <c r="Q246">
        <f>VLOOKUP(D246,'[2]P1E form'!$A:$O,15,FALSE)</f>
        <v>37</v>
      </c>
      <c r="R246">
        <v>37</v>
      </c>
    </row>
    <row r="247" spans="1:18" customFormat="1">
      <c r="A247" t="str">
        <f>VLOOKUP(B247,[1]counties!$B:$C,2,FALSE)</f>
        <v>E10000025</v>
      </c>
      <c r="B247" s="22" t="s">
        <v>537</v>
      </c>
      <c r="C247" s="19">
        <v>654800</v>
      </c>
      <c r="D247" t="s">
        <v>542</v>
      </c>
      <c r="E247" t="s">
        <v>543</v>
      </c>
      <c r="F247" s="20">
        <f>VLOOKUP(D247,[3]Sheet1!$A:$D,4,FALSE)</f>
        <v>67853.37</v>
      </c>
      <c r="G247" s="19">
        <v>135000</v>
      </c>
      <c r="H247" s="5">
        <f t="shared" si="3"/>
        <v>0.20616982284667074</v>
      </c>
      <c r="I247" s="98" t="str">
        <f>VLOOKUP(J247,[1]counties!$B:$C,2,FALSE)</f>
        <v>E10000025</v>
      </c>
      <c r="J247" s="98" t="s">
        <v>537</v>
      </c>
      <c r="L247" s="24">
        <v>0</v>
      </c>
      <c r="M247" s="24">
        <v>89</v>
      </c>
      <c r="N247" s="5">
        <f>VLOOKUP(D247,Redistribution!G:I,3,FALSE)</f>
        <v>0.20616982284667074</v>
      </c>
      <c r="O247" s="24"/>
      <c r="P247" s="21"/>
      <c r="Q247">
        <f>VLOOKUP(D247,'[2]P1E form'!$A:$O,15,FALSE)</f>
        <v>8</v>
      </c>
      <c r="R247">
        <v>8</v>
      </c>
    </row>
    <row r="248" spans="1:18" customFormat="1">
      <c r="A248" t="str">
        <f>VLOOKUP(B248,[1]counties!$B:$C,2,FALSE)</f>
        <v>E10000025</v>
      </c>
      <c r="B248" s="22" t="s">
        <v>537</v>
      </c>
      <c r="C248" s="19">
        <v>654800</v>
      </c>
      <c r="D248" t="s">
        <v>544</v>
      </c>
      <c r="E248" t="s">
        <v>545</v>
      </c>
      <c r="F248" s="20">
        <f>VLOOKUP(D248,[3]Sheet1!$A:$D,4,FALSE)</f>
        <v>57761.77</v>
      </c>
      <c r="G248" s="19">
        <v>121900</v>
      </c>
      <c r="H248" s="5">
        <f t="shared" si="3"/>
        <v>0.18616371411117899</v>
      </c>
      <c r="I248" s="98" t="str">
        <f>VLOOKUP(J248,[1]counties!$B:$C,2,FALSE)</f>
        <v>E10000025</v>
      </c>
      <c r="J248" s="98" t="s">
        <v>537</v>
      </c>
      <c r="L248" s="24">
        <v>1</v>
      </c>
      <c r="M248" s="24">
        <v>89</v>
      </c>
      <c r="N248" s="5">
        <f>VLOOKUP(D248,Redistribution!G:I,3,FALSE)</f>
        <v>0.18616371411117899</v>
      </c>
      <c r="O248" s="24"/>
      <c r="P248" s="21"/>
      <c r="Q248">
        <f>VLOOKUP(D248,'[2]P1E form'!$A:$O,15,FALSE)</f>
        <v>10</v>
      </c>
      <c r="R248">
        <v>10</v>
      </c>
    </row>
    <row r="249" spans="1:18" customFormat="1">
      <c r="A249" t="str">
        <f>VLOOKUP(B249,[1]counties!$B:$C,2,FALSE)</f>
        <v>E10000025</v>
      </c>
      <c r="B249" s="22" t="s">
        <v>537</v>
      </c>
      <c r="C249" s="19">
        <v>654800</v>
      </c>
      <c r="D249" t="s">
        <v>546</v>
      </c>
      <c r="E249" t="s">
        <v>547</v>
      </c>
      <c r="F249" s="20">
        <f>VLOOKUP(D249,[3]Sheet1!$A:$D,4,FALSE)</f>
        <v>71439.929999999993</v>
      </c>
      <c r="G249" s="19">
        <v>105400</v>
      </c>
      <c r="H249" s="5">
        <f t="shared" si="3"/>
        <v>0.16096518020769701</v>
      </c>
      <c r="I249" s="98" t="str">
        <f>VLOOKUP(J249,[1]counties!$B:$C,2,FALSE)</f>
        <v>E10000025</v>
      </c>
      <c r="J249" s="98" t="s">
        <v>537</v>
      </c>
      <c r="L249" s="24">
        <v>34</v>
      </c>
      <c r="M249" s="24">
        <v>89</v>
      </c>
      <c r="N249" s="5">
        <f>VLOOKUP(D249,Redistribution!G:I,3,FALSE)</f>
        <v>0.16096518020769701</v>
      </c>
      <c r="O249" s="24"/>
      <c r="P249" s="21"/>
      <c r="Q249">
        <f>VLOOKUP(D249,'[2]P1E form'!$A:$O,15,FALSE)</f>
        <v>27</v>
      </c>
      <c r="R249">
        <v>27</v>
      </c>
    </row>
    <row r="250" spans="1:18" customFormat="1">
      <c r="A250" t="e">
        <f>VLOOKUP(B250,[1]counties!$B:$C,2,FALSE)</f>
        <v>#N/A</v>
      </c>
      <c r="B250" s="18" t="s">
        <v>548</v>
      </c>
      <c r="C250" s="19">
        <v>37600</v>
      </c>
      <c r="D250" t="s">
        <v>549</v>
      </c>
      <c r="E250" t="s">
        <v>548</v>
      </c>
      <c r="F250" s="20">
        <f>VLOOKUP(D250,[3]Sheet1!$A:$D,4,FALSE)</f>
        <v>38151.51</v>
      </c>
      <c r="G250" s="19">
        <v>37600</v>
      </c>
      <c r="H250" s="5">
        <f t="shared" si="3"/>
        <v>1</v>
      </c>
      <c r="I250" s="98" t="e">
        <f>VLOOKUP(J250,[1]counties!$B:$C,2,FALSE)</f>
        <v>#N/A</v>
      </c>
      <c r="J250" s="98" t="s">
        <v>548</v>
      </c>
      <c r="L250">
        <v>3</v>
      </c>
      <c r="M250" t="e">
        <v>#N/A</v>
      </c>
      <c r="N250" s="5" t="e">
        <f>VLOOKUP(D250,Redistribution!G:I,3,FALSE)</f>
        <v>#N/A</v>
      </c>
      <c r="P250" s="21"/>
      <c r="Q250">
        <f>VLOOKUP(D250,'[2]P1E form'!$A:$O,15,FALSE)</f>
        <v>0</v>
      </c>
      <c r="R250">
        <v>0</v>
      </c>
    </row>
    <row r="251" spans="1:18" customFormat="1">
      <c r="A251" t="e">
        <f>VLOOKUP(B251,[1]counties!$B:$C,2,FALSE)</f>
        <v>#N/A</v>
      </c>
      <c r="B251" s="18" t="s">
        <v>550</v>
      </c>
      <c r="C251" s="19">
        <v>473900</v>
      </c>
      <c r="D251" t="s">
        <v>551</v>
      </c>
      <c r="E251" t="s">
        <v>550</v>
      </c>
      <c r="F251" s="20">
        <f>VLOOKUP(D251,[3]Sheet1!$A:$D,4,FALSE)</f>
        <v>319730.32</v>
      </c>
      <c r="G251" s="19">
        <v>307100</v>
      </c>
      <c r="H251" s="5">
        <f t="shared" si="3"/>
        <v>0.64802700991770412</v>
      </c>
      <c r="I251" s="98" t="e">
        <f>VLOOKUP(J251,[1]counties!$B:$C,2,FALSE)</f>
        <v>#N/A</v>
      </c>
      <c r="J251" s="98" t="s">
        <v>550</v>
      </c>
      <c r="L251">
        <v>0</v>
      </c>
      <c r="M251" t="e">
        <v>#N/A</v>
      </c>
      <c r="N251" s="5" t="e">
        <f>VLOOKUP(D251,Redistribution!G:I,3,FALSE)</f>
        <v>#N/A</v>
      </c>
      <c r="P251" s="21"/>
      <c r="Q251">
        <f>VLOOKUP(D251,'[2]P1E form'!$A:$O,15,FALSE)</f>
        <v>122</v>
      </c>
      <c r="R251">
        <v>122</v>
      </c>
    </row>
    <row r="252" spans="1:18" customFormat="1">
      <c r="A252" t="e">
        <f>VLOOKUP(B252,[1]counties!$B:$C,2,FALSE)</f>
        <v>#N/A</v>
      </c>
      <c r="B252" s="18" t="s">
        <v>550</v>
      </c>
      <c r="C252" s="19">
        <v>473900</v>
      </c>
      <c r="D252" t="s">
        <v>552</v>
      </c>
      <c r="E252" t="s">
        <v>553</v>
      </c>
      <c r="F252" s="20">
        <f>VLOOKUP(D252,[3]Sheet1!$A:$D,4,FALSE)</f>
        <v>29031.32</v>
      </c>
      <c r="G252" s="19">
        <v>166800</v>
      </c>
      <c r="H252" s="5">
        <f t="shared" si="3"/>
        <v>0.35197299008229582</v>
      </c>
      <c r="I252" s="98" t="e">
        <f>VLOOKUP(J252,[1]counties!$B:$C,2,FALSE)</f>
        <v>#N/A</v>
      </c>
      <c r="J252" s="98" t="s">
        <v>550</v>
      </c>
      <c r="L252">
        <v>55</v>
      </c>
      <c r="M252" t="e">
        <v>#N/A</v>
      </c>
      <c r="N252" s="5" t="e">
        <f>VLOOKUP(D252,Redistribution!G:I,3,FALSE)</f>
        <v>#N/A</v>
      </c>
      <c r="P252" s="21"/>
      <c r="Q252">
        <f>VLOOKUP(D252,'[2]P1E form'!$A:$O,15,FALSE)</f>
        <v>95</v>
      </c>
      <c r="R252">
        <v>95</v>
      </c>
    </row>
    <row r="253" spans="1:18" customFormat="1">
      <c r="A253" t="str">
        <f>VLOOKUP(B253,[1]counties!$B:$C,2,FALSE)</f>
        <v>E10000027</v>
      </c>
      <c r="B253" s="22" t="s">
        <v>554</v>
      </c>
      <c r="C253" s="19">
        <v>910200</v>
      </c>
      <c r="D253" t="s">
        <v>555</v>
      </c>
      <c r="E253" t="s">
        <v>556</v>
      </c>
      <c r="F253" s="20">
        <f>VLOOKUP(D253,[3]Sheet1!$A:$D,4,FALSE)</f>
        <v>34574.080000000002</v>
      </c>
      <c r="G253" s="19">
        <v>175500</v>
      </c>
      <c r="H253" s="5">
        <f t="shared" si="3"/>
        <v>0.19281476598549768</v>
      </c>
      <c r="I253" s="98" t="str">
        <f>VLOOKUP(J253,[1]counties!$B:$C,2,FALSE)</f>
        <v>E10000027</v>
      </c>
      <c r="J253" s="98" t="s">
        <v>554</v>
      </c>
      <c r="L253" s="24">
        <v>1</v>
      </c>
      <c r="M253" s="24">
        <v>82</v>
      </c>
      <c r="N253" s="5">
        <f>VLOOKUP(D253,Redistribution!G:I,3,FALSE)</f>
        <v>0.19281476598549768</v>
      </c>
      <c r="O253" s="24"/>
      <c r="P253" s="21"/>
      <c r="Q253">
        <f>VLOOKUP(D253,'[2]P1E form'!$A:$O,15,FALSE)</f>
        <v>16</v>
      </c>
      <c r="R253">
        <v>16</v>
      </c>
    </row>
    <row r="254" spans="1:18" customFormat="1">
      <c r="A254" t="str">
        <f>VLOOKUP(B254,[1]counties!$B:$C,2,FALSE)</f>
        <v>E10000027</v>
      </c>
      <c r="B254" s="22" t="s">
        <v>554</v>
      </c>
      <c r="C254" s="19">
        <v>910200</v>
      </c>
      <c r="D254" t="s">
        <v>557</v>
      </c>
      <c r="E254" s="22" t="s">
        <v>558</v>
      </c>
      <c r="F254" s="20">
        <f>VLOOKUP(D254,[3]Sheet1!$A:$D,4,FALSE)</f>
        <v>73943.509999999995</v>
      </c>
      <c r="G254" s="19">
        <v>109400</v>
      </c>
      <c r="H254" s="5">
        <f t="shared" si="3"/>
        <v>0.12019336409580313</v>
      </c>
      <c r="I254" s="98" t="str">
        <f>VLOOKUP(J254,[1]counties!$B:$C,2,FALSE)</f>
        <v>E10000027</v>
      </c>
      <c r="J254" s="98" t="s">
        <v>554</v>
      </c>
      <c r="L254" s="24">
        <v>12</v>
      </c>
      <c r="M254" s="24">
        <v>82</v>
      </c>
      <c r="N254" s="5">
        <f>VLOOKUP(D254,Redistribution!G:I,3,FALSE)</f>
        <v>0.12019336409580313</v>
      </c>
      <c r="O254" s="24"/>
      <c r="P254" s="21"/>
      <c r="Q254">
        <f>VLOOKUP(D254,'[2]P1E form'!$A:$O,15,FALSE)</f>
        <v>42</v>
      </c>
      <c r="R254">
        <v>42</v>
      </c>
    </row>
    <row r="255" spans="1:18" customFormat="1">
      <c r="A255" t="str">
        <f>VLOOKUP(B255,[1]counties!$B:$C,2,FALSE)</f>
        <v>E10000027</v>
      </c>
      <c r="B255" s="22" t="s">
        <v>554</v>
      </c>
      <c r="C255" s="19">
        <v>910200</v>
      </c>
      <c r="D255" t="s">
        <v>559</v>
      </c>
      <c r="E255" t="s">
        <v>560</v>
      </c>
      <c r="F255" s="20">
        <f>VLOOKUP(D255,[3]Sheet1!$A:$D,4,FALSE)</f>
        <v>37378.6</v>
      </c>
      <c r="G255" s="19">
        <v>203100</v>
      </c>
      <c r="H255" s="5">
        <f t="shared" si="3"/>
        <v>0.22313777191825973</v>
      </c>
      <c r="I255" s="98" t="str">
        <f>VLOOKUP(J255,[1]counties!$B:$C,2,FALSE)</f>
        <v>E10000027</v>
      </c>
      <c r="J255" s="98" t="s">
        <v>554</v>
      </c>
      <c r="L255" s="24">
        <v>114</v>
      </c>
      <c r="M255" s="24">
        <v>82</v>
      </c>
      <c r="N255" s="5">
        <f>VLOOKUP(D255,Redistribution!G:I,3,FALSE)</f>
        <v>0.22313777191825973</v>
      </c>
      <c r="O255" s="24"/>
      <c r="P255" s="21"/>
      <c r="Q255">
        <f>VLOOKUP(D255,'[2]P1E form'!$A:$O,15,FALSE)</f>
        <v>38</v>
      </c>
      <c r="R255">
        <v>38</v>
      </c>
    </row>
    <row r="256" spans="1:18" customFormat="1">
      <c r="A256" t="str">
        <f>VLOOKUP(B256,[1]counties!$B:$C,2,FALSE)</f>
        <v>E10000027</v>
      </c>
      <c r="B256" s="22" t="s">
        <v>554</v>
      </c>
      <c r="C256" s="19">
        <v>910200</v>
      </c>
      <c r="D256" t="s">
        <v>561</v>
      </c>
      <c r="E256" t="s">
        <v>562</v>
      </c>
      <c r="F256" s="20">
        <f>VLOOKUP(D256,[3]Sheet1!$A:$D,4,FALSE)</f>
        <v>56436.28</v>
      </c>
      <c r="G256" s="19">
        <v>114900</v>
      </c>
      <c r="H256" s="5">
        <f t="shared" si="3"/>
        <v>0.12623599208965064</v>
      </c>
      <c r="I256" s="98" t="str">
        <f>VLOOKUP(J256,[1]counties!$B:$C,2,FALSE)</f>
        <v>E10000027</v>
      </c>
      <c r="J256" s="98" t="s">
        <v>554</v>
      </c>
      <c r="L256" s="24">
        <v>1</v>
      </c>
      <c r="M256" s="24">
        <v>82</v>
      </c>
      <c r="N256" s="5">
        <f>VLOOKUP(D256,Redistribution!G:I,3,FALSE)</f>
        <v>0.12623599208965064</v>
      </c>
      <c r="O256" s="24"/>
      <c r="P256" s="21"/>
      <c r="Q256">
        <f>VLOOKUP(D256,'[2]P1E form'!$A:$O,15,FALSE)</f>
        <v>5</v>
      </c>
      <c r="R256">
        <v>5</v>
      </c>
    </row>
    <row r="257" spans="1:18" customFormat="1">
      <c r="A257" t="str">
        <f>VLOOKUP(B257,[1]counties!$B:$C,2,FALSE)</f>
        <v>E10000027</v>
      </c>
      <c r="B257" s="22" t="s">
        <v>554</v>
      </c>
      <c r="C257" s="19">
        <v>910200</v>
      </c>
      <c r="D257" t="s">
        <v>563</v>
      </c>
      <c r="E257" t="s">
        <v>564</v>
      </c>
      <c r="F257" s="20">
        <f>VLOOKUP(D257,[3]Sheet1!$A:$D,4,FALSE)</f>
        <v>95904.23</v>
      </c>
      <c r="G257" s="19">
        <v>162100</v>
      </c>
      <c r="H257" s="5">
        <f t="shared" si="3"/>
        <v>0.17809272687321467</v>
      </c>
      <c r="I257" s="98" t="str">
        <f>VLOOKUP(J257,[1]counties!$B:$C,2,FALSE)</f>
        <v>E10000027</v>
      </c>
      <c r="J257" s="98" t="s">
        <v>554</v>
      </c>
      <c r="L257" s="24">
        <v>0</v>
      </c>
      <c r="M257" s="24">
        <v>82</v>
      </c>
      <c r="N257" s="5">
        <f>VLOOKUP(D257,Redistribution!G:I,3,FALSE)</f>
        <v>0.17809272687321467</v>
      </c>
      <c r="O257" s="24"/>
      <c r="P257" s="21"/>
      <c r="Q257">
        <f>VLOOKUP(D257,'[2]P1E form'!$A:$O,15,FALSE)</f>
        <v>100</v>
      </c>
      <c r="R257">
        <v>100</v>
      </c>
    </row>
    <row r="258" spans="1:18" customFormat="1">
      <c r="A258" t="str">
        <f>VLOOKUP(B258,[1]counties!$B:$C,2,FALSE)</f>
        <v>E10000027</v>
      </c>
      <c r="B258" s="22" t="s">
        <v>554</v>
      </c>
      <c r="C258" s="19">
        <v>910200</v>
      </c>
      <c r="D258" t="s">
        <v>565</v>
      </c>
      <c r="E258" s="22" t="s">
        <v>566</v>
      </c>
      <c r="F258" s="20">
        <f>VLOOKUP(D258,[3]Sheet1!$A:$D,4,FALSE)</f>
        <v>46236.29</v>
      </c>
      <c r="G258" s="19">
        <v>110600</v>
      </c>
      <c r="H258" s="5">
        <f t="shared" si="3"/>
        <v>0.12151175565809712</v>
      </c>
      <c r="I258" s="98" t="str">
        <f>VLOOKUP(J258,[1]counties!$B:$C,2,FALSE)</f>
        <v>E10000027</v>
      </c>
      <c r="J258" s="98" t="s">
        <v>554</v>
      </c>
      <c r="L258" s="24"/>
      <c r="M258" s="24">
        <v>82</v>
      </c>
      <c r="N258" s="5">
        <f>VLOOKUP(D258,Redistribution!G:I,3,FALSE)</f>
        <v>0.12151175565809712</v>
      </c>
      <c r="O258" s="24"/>
      <c r="P258" s="21"/>
      <c r="Q258">
        <f>VLOOKUP(D258,'[2]P1E form'!$A:$O,15,FALSE)</f>
        <v>55</v>
      </c>
      <c r="R258">
        <v>55</v>
      </c>
    </row>
    <row r="259" spans="1:18" customFormat="1">
      <c r="A259" t="str">
        <f>VLOOKUP(B259,[1]counties!$B:$C,2,FALSE)</f>
        <v>E10000027</v>
      </c>
      <c r="B259" s="22" t="s">
        <v>554</v>
      </c>
      <c r="C259" s="19">
        <v>910200</v>
      </c>
      <c r="D259" t="s">
        <v>567</v>
      </c>
      <c r="E259" t="s">
        <v>568</v>
      </c>
      <c r="F259" s="20">
        <f>VLOOKUP(D259,[3]Sheet1!$A:$D,4,FALSE)</f>
        <v>72534.509999999995</v>
      </c>
      <c r="G259" s="19">
        <v>34600</v>
      </c>
      <c r="H259" s="5">
        <f t="shared" ref="H259:H322" si="4">G259/C259</f>
        <v>3.8013623379477036E-2</v>
      </c>
      <c r="I259" s="98" t="str">
        <f>VLOOKUP(J259,[1]counties!$B:$C,2,FALSE)</f>
        <v>E10000027</v>
      </c>
      <c r="J259" s="98" t="s">
        <v>554</v>
      </c>
      <c r="L259" s="24">
        <v>1</v>
      </c>
      <c r="M259" s="24">
        <v>82</v>
      </c>
      <c r="N259" s="5">
        <f>VLOOKUP(D259,Redistribution!G:I,3,FALSE)</f>
        <v>3.8013623379477036E-2</v>
      </c>
      <c r="O259" s="24"/>
      <c r="P259" s="21"/>
      <c r="Q259">
        <f>VLOOKUP(D259,'[2]P1E form'!$A:$O,15,FALSE)</f>
        <v>8</v>
      </c>
      <c r="R259">
        <v>8</v>
      </c>
    </row>
    <row r="260" spans="1:18" customFormat="1">
      <c r="A260" t="e">
        <f>VLOOKUP(B260,[1]counties!$B:$C,2,FALSE)</f>
        <v>#N/A</v>
      </c>
      <c r="B260" s="18" t="s">
        <v>569</v>
      </c>
      <c r="C260" s="19">
        <v>1343900</v>
      </c>
      <c r="D260" t="s">
        <v>570</v>
      </c>
      <c r="E260" t="s">
        <v>571</v>
      </c>
      <c r="F260" s="20">
        <f>VLOOKUP(D260,[3]Sheet1!$A:$D,4,FALSE)</f>
        <v>32905.31</v>
      </c>
      <c r="G260" s="19">
        <v>231900</v>
      </c>
      <c r="H260" s="5">
        <f t="shared" si="4"/>
        <v>0.17255748195550263</v>
      </c>
      <c r="I260" s="98" t="e">
        <f>VLOOKUP(J260,[1]counties!$B:$C,2,FALSE)</f>
        <v>#N/A</v>
      </c>
      <c r="J260" s="98" t="s">
        <v>569</v>
      </c>
      <c r="L260">
        <v>35</v>
      </c>
      <c r="M260" t="e">
        <v>#N/A</v>
      </c>
      <c r="N260" t="e">
        <f>VLOOKUP(D260,Redistribution!G:I,3,FALSE)</f>
        <v>#N/A</v>
      </c>
      <c r="P260" s="21"/>
      <c r="Q260">
        <f>VLOOKUP(D260,'[2]P1E form'!$A:$O,15,FALSE)</f>
        <v>0</v>
      </c>
      <c r="R260">
        <v>0</v>
      </c>
    </row>
    <row r="261" spans="1:18" customFormat="1">
      <c r="A261" t="e">
        <f>VLOOKUP(B261,[1]counties!$B:$C,2,FALSE)</f>
        <v>#N/A</v>
      </c>
      <c r="B261" s="18" t="s">
        <v>569</v>
      </c>
      <c r="C261" s="19">
        <v>1343900</v>
      </c>
      <c r="D261" t="s">
        <v>572</v>
      </c>
      <c r="E261" t="s">
        <v>573</v>
      </c>
      <c r="F261" s="20">
        <f>VLOOKUP(D261,[3]Sheet1!$A:$D,4,FALSE)</f>
        <v>56799.22</v>
      </c>
      <c r="G261" s="19">
        <v>302500</v>
      </c>
      <c r="H261" s="5">
        <f t="shared" si="4"/>
        <v>0.22509115261552198</v>
      </c>
      <c r="I261" s="98" t="e">
        <f>VLOOKUP(J261,[1]counties!$B:$C,2,FALSE)</f>
        <v>#N/A</v>
      </c>
      <c r="J261" s="98" t="s">
        <v>569</v>
      </c>
      <c r="L261">
        <v>24</v>
      </c>
      <c r="M261" t="e">
        <v>#N/A</v>
      </c>
      <c r="N261" t="e">
        <f>VLOOKUP(D261,Redistribution!G:I,3,FALSE)</f>
        <v>#N/A</v>
      </c>
      <c r="P261" s="21"/>
      <c r="Q261">
        <f>VLOOKUP(D261,'[2]P1E form'!$A:$O,15,FALSE)</f>
        <v>69</v>
      </c>
      <c r="R261">
        <v>69</v>
      </c>
    </row>
    <row r="262" spans="1:18" customFormat="1">
      <c r="A262" t="e">
        <f>VLOOKUP(B262,[1]counties!$B:$C,2,FALSE)</f>
        <v>#N/A</v>
      </c>
      <c r="B262" s="18" t="s">
        <v>569</v>
      </c>
      <c r="C262" s="19">
        <v>1343900</v>
      </c>
      <c r="D262" t="s">
        <v>574</v>
      </c>
      <c r="E262" t="s">
        <v>575</v>
      </c>
      <c r="F262" s="20">
        <f>VLOOKUP(D262,[3]Sheet1!$A:$D,4,FALSE)</f>
        <v>28653.77</v>
      </c>
      <c r="G262" s="19">
        <v>257700</v>
      </c>
      <c r="H262" s="5">
        <f t="shared" si="4"/>
        <v>0.19175533893890914</v>
      </c>
      <c r="I262" s="98" t="e">
        <f>VLOOKUP(J262,[1]counties!$B:$C,2,FALSE)</f>
        <v>#N/A</v>
      </c>
      <c r="J262" s="98" t="s">
        <v>569</v>
      </c>
      <c r="L262">
        <v>0</v>
      </c>
      <c r="M262" t="e">
        <v>#N/A</v>
      </c>
      <c r="N262" t="e">
        <f>VLOOKUP(D262,Redistribution!G:I,3,FALSE)</f>
        <v>#N/A</v>
      </c>
      <c r="P262" s="21"/>
      <c r="Q262">
        <f>VLOOKUP(D262,'[2]P1E form'!$A:$O,15,FALSE)</f>
        <v>37</v>
      </c>
      <c r="R262">
        <v>37</v>
      </c>
    </row>
    <row r="263" spans="1:18" customFormat="1">
      <c r="A263" t="e">
        <f>VLOOKUP(B263,[1]counties!$B:$C,2,FALSE)</f>
        <v>#N/A</v>
      </c>
      <c r="B263" s="18" t="s">
        <v>569</v>
      </c>
      <c r="C263" s="19">
        <v>1343900</v>
      </c>
      <c r="D263" t="s">
        <v>576</v>
      </c>
      <c r="E263" s="22" t="s">
        <v>577</v>
      </c>
      <c r="F263" s="20">
        <f>VLOOKUP(D263,[3]Sheet1!$A:$D,4,FALSE)</f>
        <v>36794.79</v>
      </c>
      <c r="G263" s="19">
        <v>551800</v>
      </c>
      <c r="H263" s="5">
        <f t="shared" si="4"/>
        <v>0.41059602649006621</v>
      </c>
      <c r="I263" s="98" t="e">
        <f>VLOOKUP(J263,[1]counties!$B:$C,2,FALSE)</f>
        <v>#N/A</v>
      </c>
      <c r="J263" s="98" t="s">
        <v>569</v>
      </c>
      <c r="L263">
        <v>165</v>
      </c>
      <c r="M263" t="e">
        <v>#N/A</v>
      </c>
      <c r="N263" t="e">
        <f>VLOOKUP(D263,Redistribution!G:I,3,FALSE)</f>
        <v>#N/A</v>
      </c>
      <c r="P263" s="21"/>
      <c r="Q263">
        <f>VLOOKUP(D263,'[2]P1E form'!$A:$O,15,FALSE)</f>
        <v>209</v>
      </c>
      <c r="R263">
        <v>209</v>
      </c>
    </row>
    <row r="264" spans="1:18" customFormat="1">
      <c r="A264" t="str">
        <f>VLOOKUP(B264,[1]counties!$B:$C,2,FALSE)</f>
        <v>E10000028</v>
      </c>
      <c r="B264" s="18" t="s">
        <v>578</v>
      </c>
      <c r="C264" s="19">
        <v>1098300</v>
      </c>
      <c r="D264" t="s">
        <v>579</v>
      </c>
      <c r="E264" s="22" t="s">
        <v>580</v>
      </c>
      <c r="F264" s="20">
        <f>VLOOKUP(D264,[3]Sheet1!$A:$D,4,FALSE)</f>
        <v>7888.09</v>
      </c>
      <c r="G264" s="19">
        <v>97600</v>
      </c>
      <c r="H264" s="5">
        <f t="shared" si="4"/>
        <v>8.8864608941090772E-2</v>
      </c>
      <c r="I264" s="98" t="str">
        <f>VLOOKUP(J264,[1]counties!$B:$C,2,FALSE)</f>
        <v>E10000028</v>
      </c>
      <c r="J264" s="98" t="s">
        <v>578</v>
      </c>
      <c r="L264" s="24">
        <v>0</v>
      </c>
      <c r="M264" s="24">
        <v>0</v>
      </c>
      <c r="N264" t="e">
        <f>VLOOKUP(D264,Redistribution!G:I,3,FALSE)</f>
        <v>#N/A</v>
      </c>
      <c r="O264" s="24"/>
      <c r="P264" s="21"/>
      <c r="Q264">
        <f>VLOOKUP(D264,'[2]P1E form'!$A:$O,15,FALSE)</f>
        <v>12</v>
      </c>
      <c r="R264">
        <v>12</v>
      </c>
    </row>
    <row r="265" spans="1:18" customFormat="1">
      <c r="A265" t="str">
        <f>VLOOKUP(B265,[1]counties!$B:$C,2,FALSE)</f>
        <v>E10000028</v>
      </c>
      <c r="B265" s="18" t="s">
        <v>578</v>
      </c>
      <c r="C265" s="19">
        <v>1098300</v>
      </c>
      <c r="D265" t="s">
        <v>581</v>
      </c>
      <c r="E265" s="22" t="s">
        <v>582</v>
      </c>
      <c r="F265" s="20">
        <f>VLOOKUP(D265,[3]Sheet1!$A:$D,4,FALSE)</f>
        <v>38696.29</v>
      </c>
      <c r="G265" s="19">
        <v>113900</v>
      </c>
      <c r="H265" s="5">
        <f t="shared" si="4"/>
        <v>0.10370572703268688</v>
      </c>
      <c r="I265" s="98" t="str">
        <f>VLOOKUP(J265,[1]counties!$B:$C,2,FALSE)</f>
        <v>E10000028</v>
      </c>
      <c r="J265" s="98" t="s">
        <v>578</v>
      </c>
      <c r="L265" s="24">
        <v>34</v>
      </c>
      <c r="M265" s="24">
        <v>0</v>
      </c>
      <c r="N265" t="e">
        <f>VLOOKUP(D265,Redistribution!G:I,3,FALSE)</f>
        <v>#N/A</v>
      </c>
      <c r="O265" s="24"/>
      <c r="P265" s="21"/>
      <c r="Q265">
        <f>VLOOKUP(D265,'[2]P1E form'!$A:$O,15,FALSE)</f>
        <v>42</v>
      </c>
      <c r="R265">
        <v>42</v>
      </c>
    </row>
    <row r="266" spans="1:18" customFormat="1">
      <c r="A266" t="str">
        <f>VLOOKUP(B266,[1]counties!$B:$C,2,FALSE)</f>
        <v>E10000028</v>
      </c>
      <c r="B266" s="18" t="s">
        <v>578</v>
      </c>
      <c r="C266" s="19">
        <v>1098300</v>
      </c>
      <c r="D266" t="s">
        <v>583</v>
      </c>
      <c r="E266" s="22" t="s">
        <v>584</v>
      </c>
      <c r="F266" s="20">
        <f>VLOOKUP(D266,[3]Sheet1!$A:$D,4,FALSE)</f>
        <v>33129.71</v>
      </c>
      <c r="G266" s="19">
        <v>100900</v>
      </c>
      <c r="H266" s="5">
        <f t="shared" si="4"/>
        <v>9.1869252481107166E-2</v>
      </c>
      <c r="I266" s="98" t="str">
        <f>VLOOKUP(J266,[1]counties!$B:$C,2,FALSE)</f>
        <v>E10000028</v>
      </c>
      <c r="J266" s="98" t="s">
        <v>578</v>
      </c>
      <c r="L266" s="24">
        <v>27</v>
      </c>
      <c r="M266" s="24">
        <v>0</v>
      </c>
      <c r="N266" t="e">
        <f>VLOOKUP(D266,Redistribution!G:I,3,FALSE)</f>
        <v>#N/A</v>
      </c>
      <c r="O266" s="24"/>
      <c r="P266" s="21"/>
      <c r="Q266">
        <f>VLOOKUP(D266,'[2]P1E form'!$A:$O,15,FALSE)</f>
        <v>11</v>
      </c>
      <c r="R266">
        <v>11</v>
      </c>
    </row>
    <row r="267" spans="1:18" customFormat="1">
      <c r="A267" t="str">
        <f>VLOOKUP(B267,[1]counties!$B:$C,2,FALSE)</f>
        <v>E10000028</v>
      </c>
      <c r="B267" s="18" t="s">
        <v>578</v>
      </c>
      <c r="C267" s="19">
        <v>1098300</v>
      </c>
      <c r="D267" t="s">
        <v>585</v>
      </c>
      <c r="E267" t="s">
        <v>586</v>
      </c>
      <c r="F267" s="20">
        <f>VLOOKUP(D267,[3]Sheet1!$A:$D,4,FALSE)</f>
        <v>21095.75</v>
      </c>
      <c r="G267" s="19">
        <v>123900</v>
      </c>
      <c r="H267" s="5">
        <f t="shared" si="4"/>
        <v>0.11281070745697896</v>
      </c>
      <c r="I267" s="98" t="str">
        <f>VLOOKUP(J267,[1]counties!$B:$C,2,FALSE)</f>
        <v>E10000028</v>
      </c>
      <c r="J267" s="98" t="s">
        <v>578</v>
      </c>
      <c r="L267" s="24">
        <v>2</v>
      </c>
      <c r="M267" s="24">
        <v>0</v>
      </c>
      <c r="N267" t="e">
        <f>VLOOKUP(D267,Redistribution!G:I,3,FALSE)</f>
        <v>#N/A</v>
      </c>
      <c r="O267" s="24"/>
      <c r="P267" s="21"/>
      <c r="Q267">
        <f>VLOOKUP(D267,'[2]P1E form'!$A:$O,15,FALSE)</f>
        <v>0</v>
      </c>
      <c r="R267">
        <v>0</v>
      </c>
    </row>
    <row r="268" spans="1:18" customFormat="1">
      <c r="A268" t="str">
        <f>VLOOKUP(B268,[1]counties!$B:$C,2,FALSE)</f>
        <v>E10000028</v>
      </c>
      <c r="B268" s="18" t="s">
        <v>578</v>
      </c>
      <c r="C268" s="19">
        <v>1098300</v>
      </c>
      <c r="D268" t="s">
        <v>587</v>
      </c>
      <c r="E268" t="s">
        <v>588</v>
      </c>
      <c r="F268" s="20">
        <f>VLOOKUP(D268,[3]Sheet1!$A:$D,4,FALSE)</f>
        <v>40731.519999999997</v>
      </c>
      <c r="G268" s="19">
        <v>108300</v>
      </c>
      <c r="H268" s="5">
        <f t="shared" si="4"/>
        <v>9.8606937995083313E-2</v>
      </c>
      <c r="I268" s="98" t="str">
        <f>VLOOKUP(J268,[1]counties!$B:$C,2,FALSE)</f>
        <v>E10000028</v>
      </c>
      <c r="J268" s="98" t="s">
        <v>578</v>
      </c>
      <c r="L268" s="24">
        <v>0</v>
      </c>
      <c r="M268" s="24">
        <v>0</v>
      </c>
      <c r="N268" t="e">
        <f>VLOOKUP(D268,Redistribution!G:I,3,FALSE)</f>
        <v>#N/A</v>
      </c>
      <c r="O268" s="24"/>
      <c r="P268" s="21"/>
      <c r="Q268">
        <f>VLOOKUP(D268,'[2]P1E form'!$A:$O,15,FALSE)</f>
        <v>16</v>
      </c>
      <c r="R268">
        <v>16</v>
      </c>
    </row>
    <row r="269" spans="1:18" customFormat="1">
      <c r="A269" t="str">
        <f>VLOOKUP(B269,[1]counties!$B:$C,2,FALSE)</f>
        <v>E10000028</v>
      </c>
      <c r="B269" s="18" t="s">
        <v>578</v>
      </c>
      <c r="C269" s="19">
        <v>1098300</v>
      </c>
      <c r="D269" t="s">
        <v>589</v>
      </c>
      <c r="E269" s="22" t="s">
        <v>590</v>
      </c>
      <c r="F269" s="20">
        <f>VLOOKUP(D269,[3]Sheet1!$A:$D,4,FALSE)</f>
        <v>59817.26</v>
      </c>
      <c r="G269" s="19">
        <v>130900</v>
      </c>
      <c r="H269" s="5">
        <f t="shared" si="4"/>
        <v>0.11918419375398343</v>
      </c>
      <c r="I269" s="98" t="str">
        <f>VLOOKUP(J269,[1]counties!$B:$C,2,FALSE)</f>
        <v>E10000028</v>
      </c>
      <c r="J269" s="98" t="s">
        <v>578</v>
      </c>
      <c r="L269" s="24">
        <v>1</v>
      </c>
      <c r="M269" s="24">
        <v>0</v>
      </c>
      <c r="N269" t="e">
        <f>VLOOKUP(D269,Redistribution!G:I,3,FALSE)</f>
        <v>#N/A</v>
      </c>
      <c r="O269" s="24"/>
      <c r="P269" s="21"/>
      <c r="Q269">
        <f>VLOOKUP(D269,'[2]P1E form'!$A:$O,15,FALSE)</f>
        <v>13</v>
      </c>
      <c r="R269">
        <v>13</v>
      </c>
    </row>
    <row r="270" spans="1:18" customFormat="1">
      <c r="A270" t="str">
        <f>VLOOKUP(B270,[1]counties!$B:$C,2,FALSE)</f>
        <v>E10000028</v>
      </c>
      <c r="B270" s="18" t="s">
        <v>578</v>
      </c>
      <c r="C270" s="19">
        <v>1098300</v>
      </c>
      <c r="D270" t="s">
        <v>591</v>
      </c>
      <c r="E270" s="22" t="s">
        <v>592</v>
      </c>
      <c r="F270" s="20">
        <f>VLOOKUP(D270,[3]Sheet1!$A:$D,4,FALSE)</f>
        <v>57584.71</v>
      </c>
      <c r="G270" s="19">
        <v>97200</v>
      </c>
      <c r="H270" s="5">
        <f t="shared" si="4"/>
        <v>8.8500409724119086E-2</v>
      </c>
      <c r="I270" s="98" t="str">
        <f>VLOOKUP(J270,[1]counties!$B:$C,2,FALSE)</f>
        <v>E10000028</v>
      </c>
      <c r="J270" s="98" t="s">
        <v>578</v>
      </c>
      <c r="L270" s="24">
        <v>1</v>
      </c>
      <c r="M270" s="24">
        <v>0</v>
      </c>
      <c r="N270" t="e">
        <f>VLOOKUP(D270,Redistribution!G:I,3,FALSE)</f>
        <v>#N/A</v>
      </c>
      <c r="O270" s="24"/>
      <c r="P270" s="21"/>
      <c r="Q270">
        <f>VLOOKUP(D270,'[2]P1E form'!$A:$O,15,FALSE)</f>
        <v>36</v>
      </c>
      <c r="R270">
        <v>36</v>
      </c>
    </row>
    <row r="271" spans="1:18" customFormat="1">
      <c r="A271" t="str">
        <f>VLOOKUP(B271,[1]counties!$B:$C,2,FALSE)</f>
        <v>E10000028</v>
      </c>
      <c r="B271" s="18" t="s">
        <v>578</v>
      </c>
      <c r="C271" s="19">
        <v>1098300</v>
      </c>
      <c r="D271" t="s">
        <v>593</v>
      </c>
      <c r="E271" t="s">
        <v>594</v>
      </c>
      <c r="F271" s="20">
        <f>VLOOKUP(D271,[3]Sheet1!$A:$D,4,FALSE)</f>
        <v>9345.02</v>
      </c>
      <c r="G271" s="19">
        <v>248700</v>
      </c>
      <c r="H271" s="5">
        <f t="shared" si="4"/>
        <v>0.22644086315214423</v>
      </c>
      <c r="I271" s="98" t="str">
        <f>VLOOKUP(J271,[1]counties!$B:$C,2,FALSE)</f>
        <v>E10000028</v>
      </c>
      <c r="J271" s="98" t="s">
        <v>578</v>
      </c>
      <c r="L271" s="24">
        <v>0</v>
      </c>
      <c r="M271" s="24">
        <v>0</v>
      </c>
      <c r="N271" t="e">
        <f>VLOOKUP(D271,Redistribution!G:I,3,FALSE)</f>
        <v>#N/A</v>
      </c>
      <c r="O271" s="24"/>
      <c r="P271" s="21"/>
      <c r="Q271">
        <f>VLOOKUP(D271,'[2]P1E form'!$A:$O,15,FALSE)</f>
        <v>111</v>
      </c>
      <c r="R271">
        <v>111</v>
      </c>
    </row>
    <row r="272" spans="1:18" customFormat="1">
      <c r="A272" t="str">
        <f>VLOOKUP(B272,[1]counties!$B:$C,2,FALSE)</f>
        <v>E10000028</v>
      </c>
      <c r="B272" s="18" t="s">
        <v>578</v>
      </c>
      <c r="C272" s="19">
        <v>1098300</v>
      </c>
      <c r="D272" t="s">
        <v>595</v>
      </c>
      <c r="E272" s="22" t="s">
        <v>596</v>
      </c>
      <c r="F272" s="20">
        <f>VLOOKUP(D272,[3]Sheet1!$A:$D,4,FALSE)</f>
        <v>3084.62</v>
      </c>
      <c r="G272" s="19">
        <v>76900</v>
      </c>
      <c r="H272" s="5">
        <f t="shared" si="4"/>
        <v>7.001729946280616E-2</v>
      </c>
      <c r="I272" s="98" t="str">
        <f>VLOOKUP(J272,[1]counties!$B:$C,2,FALSE)</f>
        <v>E10000028</v>
      </c>
      <c r="J272" s="98" t="s">
        <v>578</v>
      </c>
      <c r="L272" s="24">
        <v>16</v>
      </c>
      <c r="M272" s="24">
        <v>0</v>
      </c>
      <c r="N272" t="e">
        <f>VLOOKUP(D272,Redistribution!G:I,3,FALSE)</f>
        <v>#N/A</v>
      </c>
      <c r="O272" s="24"/>
      <c r="P272" s="21"/>
      <c r="Q272">
        <f>VLOOKUP(D272,'[2]P1E form'!$A:$O,15,FALSE)</f>
        <v>39</v>
      </c>
      <c r="R272">
        <v>39</v>
      </c>
    </row>
    <row r="273" spans="1:18" customFormat="1">
      <c r="A273" t="str">
        <f>VLOOKUP(B273,[1]counties!$B:$C,2,FALSE)</f>
        <v>E10000029</v>
      </c>
      <c r="B273" s="18" t="s">
        <v>597</v>
      </c>
      <c r="C273" s="19">
        <v>730100</v>
      </c>
      <c r="D273" t="s">
        <v>598</v>
      </c>
      <c r="E273" s="22" t="s">
        <v>599</v>
      </c>
      <c r="F273" s="20">
        <f>VLOOKUP(D273,[3]Sheet1!$A:$D,4,FALSE)</f>
        <v>59377.66</v>
      </c>
      <c r="G273" s="19">
        <v>87900</v>
      </c>
      <c r="H273" s="5">
        <f t="shared" si="4"/>
        <v>0.12039446651143679</v>
      </c>
      <c r="I273" s="98" t="str">
        <f>VLOOKUP(J273,[1]counties!$B:$C,2,FALSE)</f>
        <v>E10000029</v>
      </c>
      <c r="J273" s="98" t="s">
        <v>597</v>
      </c>
      <c r="N273" t="e">
        <f>VLOOKUP(D273,Redistribution!G:I,3,FALSE)</f>
        <v>#N/A</v>
      </c>
      <c r="P273" s="21"/>
      <c r="Q273">
        <f>VLOOKUP(D273,'[2]P1E form'!$A:$O,15,FALSE)</f>
        <v>46</v>
      </c>
      <c r="R273">
        <v>46</v>
      </c>
    </row>
    <row r="274" spans="1:18" customFormat="1">
      <c r="A274" t="str">
        <f>VLOOKUP(B274,[1]counties!$B:$C,2,FALSE)</f>
        <v>E10000029</v>
      </c>
      <c r="B274" s="18" t="s">
        <v>597</v>
      </c>
      <c r="C274" s="19">
        <v>730100</v>
      </c>
      <c r="D274" t="s">
        <v>600</v>
      </c>
      <c r="E274" t="s">
        <v>601</v>
      </c>
      <c r="F274" s="20">
        <f>VLOOKUP(D274,[3]Sheet1!$A:$D,4,FALSE)</f>
        <v>37771.06</v>
      </c>
      <c r="G274" s="19">
        <v>60000</v>
      </c>
      <c r="H274" s="5">
        <f t="shared" si="4"/>
        <v>8.2180523215997808E-2</v>
      </c>
      <c r="I274" s="98" t="str">
        <f>VLOOKUP(J274,[1]counties!$B:$C,2,FALSE)</f>
        <v>E10000029</v>
      </c>
      <c r="J274" s="98" t="s">
        <v>597</v>
      </c>
      <c r="L274">
        <v>0</v>
      </c>
      <c r="N274" t="e">
        <f>VLOOKUP(D274,Redistribution!G:I,3,FALSE)</f>
        <v>#N/A</v>
      </c>
      <c r="P274" s="21"/>
      <c r="Q274">
        <f>VLOOKUP(D274,'[2]P1E form'!$A:$O,15,FALSE)</f>
        <v>35</v>
      </c>
      <c r="R274">
        <v>35</v>
      </c>
    </row>
    <row r="275" spans="1:18" customFormat="1">
      <c r="A275" t="str">
        <f>VLOOKUP(B275,[1]counties!$B:$C,2,FALSE)</f>
        <v>E10000029</v>
      </c>
      <c r="B275" s="18" t="s">
        <v>597</v>
      </c>
      <c r="C275" s="19">
        <v>730100</v>
      </c>
      <c r="D275" t="s">
        <v>602</v>
      </c>
      <c r="E275" t="s">
        <v>603</v>
      </c>
      <c r="F275" s="20">
        <f>VLOOKUP(D275,[3]Sheet1!$A:$D,4,FALSE)</f>
        <v>3941.46</v>
      </c>
      <c r="G275" s="19">
        <v>133700</v>
      </c>
      <c r="H275" s="5">
        <f t="shared" si="4"/>
        <v>0.18312559923298177</v>
      </c>
      <c r="I275" s="98" t="str">
        <f>VLOOKUP(J275,[1]counties!$B:$C,2,FALSE)</f>
        <v>E10000029</v>
      </c>
      <c r="J275" s="98" t="s">
        <v>597</v>
      </c>
      <c r="L275">
        <v>2</v>
      </c>
      <c r="N275" t="e">
        <f>VLOOKUP(D275,Redistribution!G:I,3,FALSE)</f>
        <v>#N/A</v>
      </c>
      <c r="P275" s="21"/>
      <c r="Q275">
        <f>VLOOKUP(D275,'[2]P1E form'!$A:$O,15,FALSE)</f>
        <v>72</v>
      </c>
      <c r="R275">
        <v>72</v>
      </c>
    </row>
    <row r="276" spans="1:18" customFormat="1">
      <c r="A276" t="str">
        <f>VLOOKUP(B276,[1]counties!$B:$C,2,FALSE)</f>
        <v>E10000029</v>
      </c>
      <c r="B276" s="18" t="s">
        <v>597</v>
      </c>
      <c r="C276" s="19">
        <v>730100</v>
      </c>
      <c r="D276" t="s">
        <v>604</v>
      </c>
      <c r="E276" s="22" t="s">
        <v>605</v>
      </c>
      <c r="F276" s="20">
        <f>VLOOKUP(D276,[3]Sheet1!$A:$D,4,FALSE)</f>
        <v>87107.11</v>
      </c>
      <c r="G276" s="19">
        <v>97100</v>
      </c>
      <c r="H276" s="5">
        <f t="shared" si="4"/>
        <v>0.13299548007122311</v>
      </c>
      <c r="I276" s="98" t="str">
        <f>VLOOKUP(J276,[1]counties!$B:$C,2,FALSE)</f>
        <v>E10000029</v>
      </c>
      <c r="J276" s="98" t="s">
        <v>597</v>
      </c>
      <c r="L276">
        <v>0</v>
      </c>
      <c r="N276" t="e">
        <f>VLOOKUP(D276,Redistribution!G:I,3,FALSE)</f>
        <v>#N/A</v>
      </c>
      <c r="P276" s="21"/>
      <c r="Q276">
        <f>VLOOKUP(D276,'[2]P1E form'!$A:$O,15,FALSE)</f>
        <v>23</v>
      </c>
      <c r="R276">
        <v>23</v>
      </c>
    </row>
    <row r="277" spans="1:18" customFormat="1">
      <c r="A277" t="str">
        <f>VLOOKUP(B277,[1]counties!$B:$C,2,FALSE)</f>
        <v>E10000029</v>
      </c>
      <c r="B277" s="18" t="s">
        <v>597</v>
      </c>
      <c r="C277" s="19">
        <v>730100</v>
      </c>
      <c r="D277" t="s">
        <v>606</v>
      </c>
      <c r="E277" t="s">
        <v>607</v>
      </c>
      <c r="F277" s="20">
        <f>VLOOKUP(D277,[3]Sheet1!$A:$D,4,FALSE)</f>
        <v>65696.41</v>
      </c>
      <c r="G277" s="19">
        <v>111400</v>
      </c>
      <c r="H277" s="5">
        <f t="shared" si="4"/>
        <v>0.15258183810436926</v>
      </c>
      <c r="I277" s="98" t="str">
        <f>VLOOKUP(J277,[1]counties!$B:$C,2,FALSE)</f>
        <v>E10000029</v>
      </c>
      <c r="J277" s="98" t="s">
        <v>597</v>
      </c>
      <c r="L277">
        <v>0</v>
      </c>
      <c r="N277" t="e">
        <f>VLOOKUP(D277,Redistribution!G:I,3,FALSE)</f>
        <v>#N/A</v>
      </c>
      <c r="P277" s="21"/>
      <c r="Q277">
        <f>VLOOKUP(D277,'[2]P1E form'!$A:$O,15,FALSE)</f>
        <v>70</v>
      </c>
      <c r="R277">
        <v>70</v>
      </c>
    </row>
    <row r="278" spans="1:18" customFormat="1">
      <c r="A278" t="str">
        <f>VLOOKUP(B278,[1]counties!$B:$C,2,FALSE)</f>
        <v>E10000029</v>
      </c>
      <c r="B278" s="18" t="s">
        <v>597</v>
      </c>
      <c r="C278" s="19">
        <v>730100</v>
      </c>
      <c r="D278" t="s">
        <v>608</v>
      </c>
      <c r="E278" s="22" t="s">
        <v>609</v>
      </c>
      <c r="F278" s="20">
        <f>VLOOKUP(D278,[3]Sheet1!$A:$D,4,FALSE)</f>
        <v>89156.43</v>
      </c>
      <c r="G278" s="19">
        <v>124600</v>
      </c>
      <c r="H278" s="5">
        <f t="shared" si="4"/>
        <v>0.17066155321188878</v>
      </c>
      <c r="I278" s="98" t="str">
        <f>VLOOKUP(J278,[1]counties!$B:$C,2,FALSE)</f>
        <v>E10000029</v>
      </c>
      <c r="J278" s="98" t="s">
        <v>597</v>
      </c>
      <c r="L278">
        <v>7</v>
      </c>
      <c r="N278" t="e">
        <f>VLOOKUP(D278,Redistribution!G:I,3,FALSE)</f>
        <v>#N/A</v>
      </c>
      <c r="P278" s="21"/>
      <c r="Q278">
        <f>VLOOKUP(D278,'[2]P1E form'!$A:$O,15,FALSE)</f>
        <v>0</v>
      </c>
      <c r="R278">
        <v>0</v>
      </c>
    </row>
    <row r="279" spans="1:18" customFormat="1">
      <c r="A279" t="str">
        <f>VLOOKUP(B279,[1]counties!$B:$C,2,FALSE)</f>
        <v>E10000029</v>
      </c>
      <c r="B279" s="18" t="s">
        <v>597</v>
      </c>
      <c r="C279" s="19">
        <v>730100</v>
      </c>
      <c r="D279" t="s">
        <v>610</v>
      </c>
      <c r="E279" s="22" t="s">
        <v>611</v>
      </c>
      <c r="F279" s="20">
        <f>VLOOKUP(D279,[3]Sheet1!$A:$D,4,FALSE)</f>
        <v>36968.26</v>
      </c>
      <c r="G279" s="19">
        <v>115400</v>
      </c>
      <c r="H279" s="5">
        <f t="shared" si="4"/>
        <v>0.15806053965210246</v>
      </c>
      <c r="I279" s="98" t="str">
        <f>VLOOKUP(J279,[1]counties!$B:$C,2,FALSE)</f>
        <v>E10000029</v>
      </c>
      <c r="J279" s="98" t="s">
        <v>597</v>
      </c>
      <c r="L279">
        <v>46</v>
      </c>
      <c r="N279" t="e">
        <f>VLOOKUP(D279,Redistribution!G:I,3,FALSE)</f>
        <v>#N/A</v>
      </c>
      <c r="P279" s="21"/>
      <c r="Q279">
        <f>VLOOKUP(D279,'[2]P1E form'!$A:$O,15,FALSE)</f>
        <v>6</v>
      </c>
      <c r="R279">
        <v>6</v>
      </c>
    </row>
    <row r="280" spans="1:18" customFormat="1">
      <c r="A280" t="str">
        <f>VLOOKUP(B280,[1]counties!$B:$C,2,FALSE)</f>
        <v>E10000030</v>
      </c>
      <c r="B280" s="18" t="s">
        <v>612</v>
      </c>
      <c r="C280" s="19">
        <v>1135500</v>
      </c>
      <c r="D280" t="s">
        <v>613</v>
      </c>
      <c r="E280" s="22" t="s">
        <v>614</v>
      </c>
      <c r="F280" s="20">
        <f>VLOOKUP(D280,[3]Sheet1!$A:$D,4,FALSE)</f>
        <v>9506.07</v>
      </c>
      <c r="G280" s="19">
        <v>131400</v>
      </c>
      <c r="H280" s="5">
        <f t="shared" si="4"/>
        <v>0.11571994715984148</v>
      </c>
      <c r="I280" s="98" t="str">
        <f>VLOOKUP(J280,[1]counties!$B:$C,2,FALSE)</f>
        <v>E10000030</v>
      </c>
      <c r="J280" s="98" t="s">
        <v>612</v>
      </c>
      <c r="L280" s="24">
        <v>0</v>
      </c>
      <c r="M280" s="24">
        <v>0</v>
      </c>
      <c r="N280" t="e">
        <f>VLOOKUP(D280,Redistribution!G:I,3,FALSE)</f>
        <v>#N/A</v>
      </c>
      <c r="O280" s="24"/>
      <c r="P280" s="21"/>
      <c r="Q280">
        <f>VLOOKUP(D280,'[2]P1E form'!$A:$O,15,FALSE)</f>
        <v>8</v>
      </c>
      <c r="R280">
        <v>8</v>
      </c>
    </row>
    <row r="281" spans="1:18" customFormat="1">
      <c r="A281" t="str">
        <f>VLOOKUP(B281,[1]counties!$B:$C,2,FALSE)</f>
        <v>E10000030</v>
      </c>
      <c r="B281" s="18" t="s">
        <v>612</v>
      </c>
      <c r="C281" s="19">
        <v>1135500</v>
      </c>
      <c r="D281" t="s">
        <v>615</v>
      </c>
      <c r="E281" s="22" t="s">
        <v>616</v>
      </c>
      <c r="F281" s="20">
        <f>VLOOKUP(D281,[3]Sheet1!$A:$D,4,FALSE)</f>
        <v>3407.29</v>
      </c>
      <c r="G281" s="19">
        <v>75200</v>
      </c>
      <c r="H281" s="5">
        <f t="shared" si="4"/>
        <v>6.6226332012329373E-2</v>
      </c>
      <c r="I281" s="98" t="str">
        <f>VLOOKUP(J281,[1]counties!$B:$C,2,FALSE)</f>
        <v>E10000030</v>
      </c>
      <c r="J281" s="98" t="s">
        <v>612</v>
      </c>
      <c r="L281" s="24">
        <v>0</v>
      </c>
      <c r="M281" s="24">
        <v>0</v>
      </c>
      <c r="N281" t="e">
        <f>VLOOKUP(D281,Redistribution!G:I,3,FALSE)</f>
        <v>#N/A</v>
      </c>
      <c r="O281" s="24"/>
      <c r="P281" s="21"/>
      <c r="Q281">
        <f>VLOOKUP(D281,'[2]P1E form'!$A:$O,15,FALSE)</f>
        <v>5</v>
      </c>
      <c r="R281">
        <v>5</v>
      </c>
    </row>
    <row r="282" spans="1:18" customFormat="1">
      <c r="A282" t="str">
        <f>VLOOKUP(B282,[1]counties!$B:$C,2,FALSE)</f>
        <v>E10000030</v>
      </c>
      <c r="B282" s="18" t="s">
        <v>612</v>
      </c>
      <c r="C282" s="19">
        <v>1135500</v>
      </c>
      <c r="D282" t="s">
        <v>617</v>
      </c>
      <c r="E282" s="22" t="s">
        <v>618</v>
      </c>
      <c r="F282" s="20">
        <f>VLOOKUP(D282,[3]Sheet1!$A:$D,4,FALSE)</f>
        <v>27093.26</v>
      </c>
      <c r="G282" s="19">
        <v>137600</v>
      </c>
      <c r="H282" s="5">
        <f t="shared" si="4"/>
        <v>0.12118009687362395</v>
      </c>
      <c r="I282" s="98" t="str">
        <f>VLOOKUP(J282,[1]counties!$B:$C,2,FALSE)</f>
        <v>E10000030</v>
      </c>
      <c r="J282" s="98" t="s">
        <v>612</v>
      </c>
      <c r="L282" s="24">
        <v>16</v>
      </c>
      <c r="M282" s="24">
        <v>0</v>
      </c>
      <c r="N282" t="e">
        <f>VLOOKUP(D282,Redistribution!G:I,3,FALSE)</f>
        <v>#N/A</v>
      </c>
      <c r="O282" s="24"/>
      <c r="P282" s="21"/>
      <c r="Q282">
        <f>VLOOKUP(D282,'[2]P1E form'!$A:$O,15,FALSE)</f>
        <v>5</v>
      </c>
      <c r="R282">
        <v>5</v>
      </c>
    </row>
    <row r="283" spans="1:18" customFormat="1">
      <c r="A283" t="str">
        <f>VLOOKUP(B283,[1]counties!$B:$C,2,FALSE)</f>
        <v>E10000030</v>
      </c>
      <c r="B283" s="18" t="s">
        <v>612</v>
      </c>
      <c r="C283" s="19">
        <v>1135500</v>
      </c>
      <c r="D283" t="s">
        <v>619</v>
      </c>
      <c r="E283" s="22" t="s">
        <v>620</v>
      </c>
      <c r="F283" s="20">
        <f>VLOOKUP(D283,[3]Sheet1!$A:$D,4,FALSE)</f>
        <v>25832.26</v>
      </c>
      <c r="G283" s="19">
        <v>85600</v>
      </c>
      <c r="H283" s="5">
        <f t="shared" si="4"/>
        <v>7.5385292822545136E-2</v>
      </c>
      <c r="I283" s="98" t="str">
        <f>VLOOKUP(J283,[1]counties!$B:$C,2,FALSE)</f>
        <v>E10000030</v>
      </c>
      <c r="J283" s="98" t="s">
        <v>612</v>
      </c>
      <c r="L283" s="24">
        <v>0</v>
      </c>
      <c r="M283" s="24">
        <v>0</v>
      </c>
      <c r="N283" t="e">
        <f>VLOOKUP(D283,Redistribution!G:I,3,FALSE)</f>
        <v>#N/A</v>
      </c>
      <c r="O283" s="24"/>
      <c r="P283" s="21"/>
      <c r="Q283">
        <f>VLOOKUP(D283,'[2]P1E form'!$A:$O,15,FALSE)</f>
        <v>7</v>
      </c>
      <c r="R283">
        <v>7</v>
      </c>
    </row>
    <row r="284" spans="1:18" customFormat="1">
      <c r="A284" t="str">
        <f>VLOOKUP(B284,[1]counties!$B:$C,2,FALSE)</f>
        <v>E10000030</v>
      </c>
      <c r="B284" s="18" t="s">
        <v>612</v>
      </c>
      <c r="C284" s="19">
        <v>1135500</v>
      </c>
      <c r="D284" t="s">
        <v>621</v>
      </c>
      <c r="E284" t="s">
        <v>622</v>
      </c>
      <c r="F284" s="20">
        <f>VLOOKUP(D284,[3]Sheet1!$A:$D,4,FALSE)</f>
        <v>12913.41</v>
      </c>
      <c r="G284" s="19">
        <v>138400</v>
      </c>
      <c r="H284" s="5">
        <f t="shared" si="4"/>
        <v>0.12188463232056362</v>
      </c>
      <c r="I284" s="98" t="str">
        <f>VLOOKUP(J284,[1]counties!$B:$C,2,FALSE)</f>
        <v>E10000030</v>
      </c>
      <c r="J284" s="98" t="s">
        <v>612</v>
      </c>
      <c r="L284" s="24">
        <v>0</v>
      </c>
      <c r="M284" s="24">
        <v>0</v>
      </c>
      <c r="N284" t="e">
        <f>VLOOKUP(D284,Redistribution!G:I,3,FALSE)</f>
        <v>#N/A</v>
      </c>
      <c r="O284" s="24"/>
      <c r="P284" s="21"/>
      <c r="Q284">
        <f>VLOOKUP(D284,'[2]P1E form'!$A:$O,15,FALSE)</f>
        <v>47</v>
      </c>
      <c r="R284">
        <v>47</v>
      </c>
    </row>
    <row r="285" spans="1:18" customFormat="1">
      <c r="A285" t="str">
        <f>VLOOKUP(B285,[1]counties!$B:$C,2,FALSE)</f>
        <v>E10000030</v>
      </c>
      <c r="B285" s="18" t="s">
        <v>612</v>
      </c>
      <c r="C285" s="19">
        <v>1135500</v>
      </c>
      <c r="D285" t="s">
        <v>623</v>
      </c>
      <c r="E285" s="22" t="s">
        <v>624</v>
      </c>
      <c r="F285" s="20">
        <f>VLOOKUP(D285,[3]Sheet1!$A:$D,4,FALSE)</f>
        <v>7804.32</v>
      </c>
      <c r="G285" s="19">
        <v>80500</v>
      </c>
      <c r="H285" s="5">
        <f t="shared" si="4"/>
        <v>7.0893879348304711E-2</v>
      </c>
      <c r="I285" s="98" t="str">
        <f>VLOOKUP(J285,[1]counties!$B:$C,2,FALSE)</f>
        <v>E10000030</v>
      </c>
      <c r="J285" s="98" t="s">
        <v>612</v>
      </c>
      <c r="L285" s="24">
        <v>9</v>
      </c>
      <c r="M285" s="24">
        <v>0</v>
      </c>
      <c r="N285" t="e">
        <f>VLOOKUP(D285,Redistribution!G:I,3,FALSE)</f>
        <v>#N/A</v>
      </c>
      <c r="O285" s="24"/>
      <c r="P285" s="21"/>
      <c r="Q285">
        <f>VLOOKUP(D285,'[2]P1E form'!$A:$O,15,FALSE)</f>
        <v>36</v>
      </c>
      <c r="R285">
        <v>36</v>
      </c>
    </row>
    <row r="286" spans="1:18" customFormat="1">
      <c r="A286" t="str">
        <f>VLOOKUP(B286,[1]counties!$B:$C,2,FALSE)</f>
        <v>E10000030</v>
      </c>
      <c r="B286" s="18" t="s">
        <v>612</v>
      </c>
      <c r="C286" s="19">
        <v>1135500</v>
      </c>
      <c r="D286" t="s">
        <v>625</v>
      </c>
      <c r="E286" t="s">
        <v>626</v>
      </c>
      <c r="F286" s="20">
        <f>VLOOKUP(D286,[3]Sheet1!$A:$D,4,FALSE)</f>
        <v>4488.4399999999996</v>
      </c>
      <c r="G286" s="19">
        <v>95900</v>
      </c>
      <c r="H286" s="5">
        <f t="shared" si="4"/>
        <v>8.4456186701893435E-2</v>
      </c>
      <c r="I286" s="98" t="str">
        <f>VLOOKUP(J286,[1]counties!$B:$C,2,FALSE)</f>
        <v>E10000030</v>
      </c>
      <c r="J286" s="98" t="s">
        <v>612</v>
      </c>
      <c r="L286" s="24">
        <v>0</v>
      </c>
      <c r="M286" s="24">
        <v>0</v>
      </c>
      <c r="N286" t="e">
        <f>VLOOKUP(D286,Redistribution!G:I,3,FALSE)</f>
        <v>#N/A</v>
      </c>
      <c r="O286" s="24"/>
      <c r="P286" s="21"/>
      <c r="Q286">
        <f>VLOOKUP(D286,'[2]P1E form'!$A:$O,15,FALSE)</f>
        <v>46</v>
      </c>
      <c r="R286">
        <v>46</v>
      </c>
    </row>
    <row r="287" spans="1:18" customFormat="1">
      <c r="A287" t="str">
        <f>VLOOKUP(B287,[1]counties!$B:$C,2,FALSE)</f>
        <v>E10000030</v>
      </c>
      <c r="B287" s="18" t="s">
        <v>612</v>
      </c>
      <c r="C287" s="19">
        <v>1135500</v>
      </c>
      <c r="D287" t="s">
        <v>627</v>
      </c>
      <c r="E287" s="22" t="s">
        <v>628</v>
      </c>
      <c r="F287" s="20">
        <f>VLOOKUP(D287,[3]Sheet1!$A:$D,4,FALSE)</f>
        <v>9509.2800000000007</v>
      </c>
      <c r="G287" s="19">
        <v>86400</v>
      </c>
      <c r="H287" s="5">
        <f t="shared" si="4"/>
        <v>7.6089828269484808E-2</v>
      </c>
      <c r="I287" s="98" t="str">
        <f>VLOOKUP(J287,[1]counties!$B:$C,2,FALSE)</f>
        <v>E10000030</v>
      </c>
      <c r="J287" s="98" t="s">
        <v>612</v>
      </c>
      <c r="L287" s="24">
        <v>0</v>
      </c>
      <c r="M287" s="24">
        <v>0</v>
      </c>
      <c r="N287" t="e">
        <f>VLOOKUP(D287,Redistribution!G:I,3,FALSE)</f>
        <v>#N/A</v>
      </c>
      <c r="O287" s="24"/>
      <c r="P287" s="21"/>
      <c r="Q287">
        <f>VLOOKUP(D287,'[2]P1E form'!$A:$O,15,FALSE)</f>
        <v>33</v>
      </c>
      <c r="R287">
        <v>33</v>
      </c>
    </row>
    <row r="288" spans="1:18" customFormat="1">
      <c r="A288" t="str">
        <f>VLOOKUP(B288,[1]counties!$B:$C,2,FALSE)</f>
        <v>E10000030</v>
      </c>
      <c r="B288" s="18" t="s">
        <v>612</v>
      </c>
      <c r="C288" s="19">
        <v>1135500</v>
      </c>
      <c r="D288" t="s">
        <v>629</v>
      </c>
      <c r="E288" s="22" t="s">
        <v>630</v>
      </c>
      <c r="F288" s="20">
        <f>VLOOKUP(D288,[3]Sheet1!$A:$D,4,FALSE)</f>
        <v>24818.98</v>
      </c>
      <c r="G288" s="19">
        <v>83200</v>
      </c>
      <c r="H288" s="5">
        <f t="shared" si="4"/>
        <v>7.3271686481726106E-2</v>
      </c>
      <c r="I288" s="98" t="str">
        <f>VLOOKUP(J288,[1]counties!$B:$C,2,FALSE)</f>
        <v>E10000030</v>
      </c>
      <c r="J288" s="98" t="s">
        <v>612</v>
      </c>
      <c r="L288" s="24"/>
      <c r="M288" s="24">
        <v>0</v>
      </c>
      <c r="N288" t="e">
        <f>VLOOKUP(D288,Redistribution!G:I,3,FALSE)</f>
        <v>#N/A</v>
      </c>
      <c r="O288" s="24"/>
      <c r="P288" s="21"/>
      <c r="Q288">
        <f>VLOOKUP(D288,'[2]P1E form'!$A:$O,15,FALSE)</f>
        <v>0</v>
      </c>
      <c r="R288">
        <v>0</v>
      </c>
    </row>
    <row r="289" spans="1:18" customFormat="1">
      <c r="A289" t="str">
        <f>VLOOKUP(B289,[1]counties!$B:$C,2,FALSE)</f>
        <v>E10000030</v>
      </c>
      <c r="B289" s="18" t="s">
        <v>612</v>
      </c>
      <c r="C289" s="19">
        <v>1135500</v>
      </c>
      <c r="D289" t="s">
        <v>631</v>
      </c>
      <c r="E289" s="22" t="s">
        <v>632</v>
      </c>
      <c r="F289" s="20">
        <f>VLOOKUP(D289,[3]Sheet1!$A:$D,4,FALSE)</f>
        <v>34516.93</v>
      </c>
      <c r="G289" s="19">
        <v>121800</v>
      </c>
      <c r="H289" s="5">
        <f t="shared" si="4"/>
        <v>0.10726552179656539</v>
      </c>
      <c r="I289" s="98" t="str">
        <f>VLOOKUP(J289,[1]counties!$B:$C,2,FALSE)</f>
        <v>E10000030</v>
      </c>
      <c r="J289" s="98" t="s">
        <v>612</v>
      </c>
      <c r="L289" s="24"/>
      <c r="M289" s="24">
        <v>0</v>
      </c>
      <c r="N289" t="e">
        <f>VLOOKUP(D289,Redistribution!G:I,3,FALSE)</f>
        <v>#N/A</v>
      </c>
      <c r="O289" s="24"/>
      <c r="P289" s="21"/>
      <c r="Q289">
        <f>VLOOKUP(D289,'[2]P1E form'!$A:$O,15,FALSE)</f>
        <v>0</v>
      </c>
      <c r="R289">
        <v>0</v>
      </c>
    </row>
    <row r="290" spans="1:18" customFormat="1">
      <c r="A290" t="str">
        <f>VLOOKUP(B290,[1]counties!$B:$C,2,FALSE)</f>
        <v>E10000030</v>
      </c>
      <c r="B290" s="18" t="s">
        <v>612</v>
      </c>
      <c r="C290" s="19">
        <v>1135500</v>
      </c>
      <c r="D290" t="s">
        <v>633</v>
      </c>
      <c r="E290" s="22" t="s">
        <v>634</v>
      </c>
      <c r="F290" s="20">
        <f>VLOOKUP(D290,[3]Sheet1!$A:$D,4,FALSE)</f>
        <v>6359.57</v>
      </c>
      <c r="G290" s="19">
        <v>99500</v>
      </c>
      <c r="H290" s="5">
        <f t="shared" si="4"/>
        <v>8.7626596213121979E-2</v>
      </c>
      <c r="I290" s="98" t="str">
        <f>VLOOKUP(J290,[1]counties!$B:$C,2,FALSE)</f>
        <v>E10000030</v>
      </c>
      <c r="J290" s="98" t="s">
        <v>612</v>
      </c>
      <c r="L290" s="24">
        <v>13</v>
      </c>
      <c r="M290" s="24">
        <v>0</v>
      </c>
      <c r="N290" t="e">
        <f>VLOOKUP(D290,Redistribution!G:I,3,FALSE)</f>
        <v>#N/A</v>
      </c>
      <c r="O290" s="24"/>
      <c r="P290" s="21"/>
      <c r="Q290">
        <f>VLOOKUP(D290,'[2]P1E form'!$A:$O,15,FALSE)</f>
        <v>8</v>
      </c>
      <c r="R290">
        <v>8</v>
      </c>
    </row>
    <row r="291" spans="1:18" customFormat="1">
      <c r="A291" t="e">
        <f>VLOOKUP(B291,[1]counties!$B:$C,2,FALSE)</f>
        <v>#N/A</v>
      </c>
      <c r="B291" s="18" t="s">
        <v>635</v>
      </c>
      <c r="C291" s="19">
        <v>1104100</v>
      </c>
      <c r="D291" s="23" t="s">
        <v>636</v>
      </c>
      <c r="E291" t="s">
        <v>637</v>
      </c>
      <c r="F291" s="20">
        <f>VLOOKUP(D291,[3]Sheet1!$A:$D,4,FALSE)</f>
        <v>14234.74</v>
      </c>
      <c r="G291" s="19">
        <v>200300</v>
      </c>
      <c r="H291" s="5">
        <f t="shared" si="4"/>
        <v>0.1814147269269088</v>
      </c>
      <c r="I291" s="98" t="e">
        <f>VLOOKUP(J291,[1]counties!$B:$C,2,FALSE)</f>
        <v>#N/A</v>
      </c>
      <c r="J291" s="98" t="s">
        <v>635</v>
      </c>
      <c r="L291">
        <v>27</v>
      </c>
      <c r="M291" t="e">
        <v>#N/A</v>
      </c>
      <c r="N291" t="e">
        <f>VLOOKUP(D291,Redistribution!G:I,3,FALSE)</f>
        <v>#N/A</v>
      </c>
      <c r="P291" s="21"/>
      <c r="Q291" t="e">
        <f>VLOOKUP(D291,'[2]P1E form'!$A:$O,15,FALSE)</f>
        <v>#N/A</v>
      </c>
      <c r="R291">
        <v>105</v>
      </c>
    </row>
    <row r="292" spans="1:18" customFormat="1">
      <c r="A292" t="e">
        <f>VLOOKUP(B292,[1]counties!$B:$C,2,FALSE)</f>
        <v>#N/A</v>
      </c>
      <c r="B292" s="18" t="s">
        <v>635</v>
      </c>
      <c r="C292" s="19">
        <v>1104100</v>
      </c>
      <c r="D292" t="s">
        <v>638</v>
      </c>
      <c r="E292" t="s">
        <v>639</v>
      </c>
      <c r="F292" s="20">
        <f>VLOOKUP(D292,[3]Sheet1!$A:$D,4,FALSE)</f>
        <v>11343.86</v>
      </c>
      <c r="G292" s="19">
        <v>279100</v>
      </c>
      <c r="H292" s="5">
        <f t="shared" si="4"/>
        <v>0.25278507381577758</v>
      </c>
      <c r="I292" s="98" t="e">
        <f>VLOOKUP(J292,[1]counties!$B:$C,2,FALSE)</f>
        <v>#N/A</v>
      </c>
      <c r="J292" s="98" t="s">
        <v>635</v>
      </c>
      <c r="L292">
        <v>106</v>
      </c>
      <c r="M292" t="e">
        <v>#N/A</v>
      </c>
      <c r="N292" t="e">
        <f>VLOOKUP(D292,Redistribution!G:I,3,FALSE)</f>
        <v>#N/A</v>
      </c>
      <c r="P292" s="21"/>
      <c r="Q292">
        <f>VLOOKUP(D292,'[2]P1E form'!$A:$O,15,FALSE)</f>
        <v>73</v>
      </c>
      <c r="R292">
        <v>73</v>
      </c>
    </row>
    <row r="293" spans="1:18" customFormat="1">
      <c r="A293" t="e">
        <f>VLOOKUP(B293,[1]counties!$B:$C,2,FALSE)</f>
        <v>#N/A</v>
      </c>
      <c r="B293" s="18" t="s">
        <v>635</v>
      </c>
      <c r="C293" s="19">
        <v>1104100</v>
      </c>
      <c r="D293" t="s">
        <v>640</v>
      </c>
      <c r="E293" t="s">
        <v>641</v>
      </c>
      <c r="F293" s="20">
        <f>VLOOKUP(D293,[3]Sheet1!$A:$D,4,FALSE)</f>
        <v>8239.1</v>
      </c>
      <c r="G293" s="19">
        <v>201200</v>
      </c>
      <c r="H293" s="5">
        <f t="shared" si="4"/>
        <v>0.18222987048274614</v>
      </c>
      <c r="I293" s="98" t="e">
        <f>VLOOKUP(J293,[1]counties!$B:$C,2,FALSE)</f>
        <v>#N/A</v>
      </c>
      <c r="J293" s="98" t="s">
        <v>635</v>
      </c>
      <c r="L293">
        <v>110</v>
      </c>
      <c r="M293" t="e">
        <v>#N/A</v>
      </c>
      <c r="N293" t="e">
        <f>VLOOKUP(D293,Redistribution!G:I,3,FALSE)</f>
        <v>#N/A</v>
      </c>
      <c r="P293" s="21"/>
      <c r="Q293">
        <f>VLOOKUP(D293,'[2]P1E form'!$A:$O,15,FALSE)</f>
        <v>84</v>
      </c>
      <c r="R293">
        <v>84</v>
      </c>
    </row>
    <row r="294" spans="1:18" customFormat="1">
      <c r="A294" t="e">
        <f>VLOOKUP(B294,[1]counties!$B:$C,2,FALSE)</f>
        <v>#N/A</v>
      </c>
      <c r="B294" s="18" t="s">
        <v>635</v>
      </c>
      <c r="C294" s="19">
        <v>1104100</v>
      </c>
      <c r="D294" t="s">
        <v>642</v>
      </c>
      <c r="E294" t="s">
        <v>643</v>
      </c>
      <c r="F294" s="20">
        <f>VLOOKUP(D294,[3]Sheet1!$A:$D,4,FALSE)</f>
        <v>6441.31</v>
      </c>
      <c r="G294" s="19">
        <v>148200</v>
      </c>
      <c r="H294" s="5">
        <f t="shared" si="4"/>
        <v>0.1342269721945476</v>
      </c>
      <c r="I294" s="98" t="e">
        <f>VLOOKUP(J294,[1]counties!$B:$C,2,FALSE)</f>
        <v>#N/A</v>
      </c>
      <c r="J294" s="98" t="s">
        <v>635</v>
      </c>
      <c r="L294">
        <v>0</v>
      </c>
      <c r="M294" t="e">
        <v>#N/A</v>
      </c>
      <c r="N294" t="e">
        <f>VLOOKUP(D294,Redistribution!G:I,3,FALSE)</f>
        <v>#N/A</v>
      </c>
      <c r="P294" s="21"/>
      <c r="Q294">
        <f>VLOOKUP(D294,'[2]P1E form'!$A:$O,15,FALSE)</f>
        <v>110</v>
      </c>
      <c r="R294">
        <v>110</v>
      </c>
    </row>
    <row r="295" spans="1:18" customFormat="1">
      <c r="A295" t="e">
        <f>VLOOKUP(B295,[1]counties!$B:$C,2,FALSE)</f>
        <v>#N/A</v>
      </c>
      <c r="B295" s="18" t="s">
        <v>635</v>
      </c>
      <c r="C295" s="19">
        <v>1104100</v>
      </c>
      <c r="D295" t="s">
        <v>644</v>
      </c>
      <c r="E295" t="s">
        <v>645</v>
      </c>
      <c r="F295" s="20">
        <f>VLOOKUP(D295,[3]Sheet1!$A:$D,4,FALSE)</f>
        <v>13746.17</v>
      </c>
      <c r="G295" s="19">
        <v>275300</v>
      </c>
      <c r="H295" s="5">
        <f t="shared" si="4"/>
        <v>0.24934335658001994</v>
      </c>
      <c r="I295" s="98" t="e">
        <f>VLOOKUP(J295,[1]counties!$B:$C,2,FALSE)</f>
        <v>#N/A</v>
      </c>
      <c r="J295" s="98" t="s">
        <v>635</v>
      </c>
      <c r="L295">
        <v>86</v>
      </c>
      <c r="M295" t="e">
        <v>#N/A</v>
      </c>
      <c r="N295" t="e">
        <f>VLOOKUP(D295,Redistribution!G:I,3,FALSE)</f>
        <v>#N/A</v>
      </c>
      <c r="P295" s="21"/>
      <c r="Q295">
        <f>VLOOKUP(D295,'[2]P1E form'!$A:$O,15,FALSE)</f>
        <v>58</v>
      </c>
      <c r="R295">
        <v>58</v>
      </c>
    </row>
    <row r="296" spans="1:18" customFormat="1">
      <c r="A296" t="str">
        <f>VLOOKUP(B296,[1]counties!$B:$C,2,FALSE)</f>
        <v>E10000031</v>
      </c>
      <c r="B296" s="18" t="s">
        <v>646</v>
      </c>
      <c r="C296" s="19">
        <v>546500</v>
      </c>
      <c r="D296" t="s">
        <v>647</v>
      </c>
      <c r="E296" s="22" t="s">
        <v>648</v>
      </c>
      <c r="F296" s="20">
        <f>VLOOKUP(D296,[3]Sheet1!$A:$D,4,FALSE)</f>
        <v>28426.69</v>
      </c>
      <c r="G296" s="19">
        <v>62100</v>
      </c>
      <c r="H296" s="5">
        <f t="shared" si="4"/>
        <v>0.11363220494053065</v>
      </c>
      <c r="I296" s="98" t="str">
        <f>VLOOKUP(J296,[1]counties!$B:$C,2,FALSE)</f>
        <v>E10000031</v>
      </c>
      <c r="J296" s="98" t="s">
        <v>646</v>
      </c>
      <c r="L296" s="24">
        <v>2</v>
      </c>
      <c r="M296" s="24">
        <v>0</v>
      </c>
      <c r="N296" t="e">
        <f>VLOOKUP(D296,Redistribution!G:I,3,FALSE)</f>
        <v>#N/A</v>
      </c>
      <c r="O296" s="24"/>
      <c r="P296" s="21"/>
      <c r="Q296">
        <f>VLOOKUP(D296,'[2]P1E form'!$A:$O,15,FALSE)</f>
        <v>18</v>
      </c>
      <c r="R296">
        <v>18</v>
      </c>
    </row>
    <row r="297" spans="1:18" customFormat="1">
      <c r="A297" t="str">
        <f>VLOOKUP(B297,[1]counties!$B:$C,2,FALSE)</f>
        <v>E10000031</v>
      </c>
      <c r="B297" s="18" t="s">
        <v>646</v>
      </c>
      <c r="C297" s="19">
        <v>546500</v>
      </c>
      <c r="D297" t="s">
        <v>649</v>
      </c>
      <c r="E297" t="s">
        <v>650</v>
      </c>
      <c r="F297" s="20">
        <f>VLOOKUP(D297,[3]Sheet1!$A:$D,4,FALSE)</f>
        <v>7895.14</v>
      </c>
      <c r="G297" s="19">
        <v>125400</v>
      </c>
      <c r="H297" s="5">
        <f t="shared" si="4"/>
        <v>0.22946020128087832</v>
      </c>
      <c r="I297" s="98" t="str">
        <f>VLOOKUP(J297,[1]counties!$B:$C,2,FALSE)</f>
        <v>E10000031</v>
      </c>
      <c r="J297" s="98" t="s">
        <v>646</v>
      </c>
      <c r="L297" s="24">
        <v>32</v>
      </c>
      <c r="M297" s="24">
        <v>0</v>
      </c>
      <c r="N297" t="e">
        <f>VLOOKUP(D297,Redistribution!G:I,3,FALSE)</f>
        <v>#N/A</v>
      </c>
      <c r="O297" s="24"/>
      <c r="P297" s="21"/>
      <c r="Q297">
        <f>VLOOKUP(D297,'[2]P1E form'!$A:$O,15,FALSE)</f>
        <v>100</v>
      </c>
      <c r="R297">
        <v>100</v>
      </c>
    </row>
    <row r="298" spans="1:18" customFormat="1">
      <c r="A298" t="str">
        <f>VLOOKUP(B298,[1]counties!$B:$C,2,FALSE)</f>
        <v>E10000031</v>
      </c>
      <c r="B298" s="18" t="s">
        <v>646</v>
      </c>
      <c r="C298" s="19">
        <v>546500</v>
      </c>
      <c r="D298" t="s">
        <v>651</v>
      </c>
      <c r="E298" t="s">
        <v>652</v>
      </c>
      <c r="F298" s="20">
        <f>VLOOKUP(D298,[3]Sheet1!$A:$D,4,FALSE)</f>
        <v>35111.410000000003</v>
      </c>
      <c r="G298" s="19">
        <v>100500</v>
      </c>
      <c r="H298" s="5">
        <f t="shared" si="4"/>
        <v>0.18389752973467521</v>
      </c>
      <c r="I298" s="98" t="str">
        <f>VLOOKUP(J298,[1]counties!$B:$C,2,FALSE)</f>
        <v>E10000031</v>
      </c>
      <c r="J298" s="98" t="s">
        <v>646</v>
      </c>
      <c r="L298" s="24"/>
      <c r="M298" s="24">
        <v>0</v>
      </c>
      <c r="N298" t="e">
        <f>VLOOKUP(D298,Redistribution!G:I,3,FALSE)</f>
        <v>#N/A</v>
      </c>
      <c r="O298" s="24"/>
      <c r="P298" s="21"/>
      <c r="Q298">
        <f>VLOOKUP(D298,'[2]P1E form'!$A:$O,15,FALSE)</f>
        <v>65</v>
      </c>
      <c r="R298">
        <v>65</v>
      </c>
    </row>
    <row r="299" spans="1:18" customFormat="1">
      <c r="A299" t="str">
        <f>VLOOKUP(B299,[1]counties!$B:$C,2,FALSE)</f>
        <v>E10000031</v>
      </c>
      <c r="B299" s="18" t="s">
        <v>646</v>
      </c>
      <c r="C299" s="19">
        <v>546500</v>
      </c>
      <c r="D299" t="s">
        <v>653</v>
      </c>
      <c r="E299" t="s">
        <v>654</v>
      </c>
      <c r="F299" s="20">
        <f>VLOOKUP(D299,[3]Sheet1!$A:$D,4,FALSE)</f>
        <v>97786.63</v>
      </c>
      <c r="G299" s="19">
        <v>120800</v>
      </c>
      <c r="H299" s="5">
        <f t="shared" si="4"/>
        <v>0.22104300091491308</v>
      </c>
      <c r="I299" s="98" t="str">
        <f>VLOOKUP(J299,[1]counties!$B:$C,2,FALSE)</f>
        <v>E10000031</v>
      </c>
      <c r="J299" s="98" t="s">
        <v>646</v>
      </c>
      <c r="L299" s="24">
        <v>0</v>
      </c>
      <c r="M299" s="24">
        <v>0</v>
      </c>
      <c r="N299" t="e">
        <f>VLOOKUP(D299,Redistribution!G:I,3,FALSE)</f>
        <v>#N/A</v>
      </c>
      <c r="O299" s="24"/>
      <c r="P299" s="21"/>
      <c r="Q299">
        <f>VLOOKUP(D299,'[2]P1E form'!$A:$O,15,FALSE)</f>
        <v>30</v>
      </c>
      <c r="R299">
        <v>30</v>
      </c>
    </row>
    <row r="300" spans="1:18" customFormat="1">
      <c r="A300" t="str">
        <f>VLOOKUP(B300,[1]counties!$B:$C,2,FALSE)</f>
        <v>E10000031</v>
      </c>
      <c r="B300" s="18" t="s">
        <v>646</v>
      </c>
      <c r="C300" s="19">
        <v>546500</v>
      </c>
      <c r="D300" t="s">
        <v>655</v>
      </c>
      <c r="E300" s="22" t="s">
        <v>656</v>
      </c>
      <c r="F300" s="20">
        <f>VLOOKUP(D300,[3]Sheet1!$A:$D,4,FALSE)</f>
        <v>28288.3</v>
      </c>
      <c r="G300" s="19">
        <v>137700</v>
      </c>
      <c r="H300" s="5">
        <f t="shared" si="4"/>
        <v>0.25196706312900274</v>
      </c>
      <c r="I300" s="98" t="str">
        <f>VLOOKUP(J300,[1]counties!$B:$C,2,FALSE)</f>
        <v>E10000031</v>
      </c>
      <c r="J300" s="98" t="s">
        <v>646</v>
      </c>
      <c r="L300" s="24">
        <v>1</v>
      </c>
      <c r="M300" s="24">
        <v>0</v>
      </c>
      <c r="N300" t="e">
        <f>VLOOKUP(D300,Redistribution!G:I,3,FALSE)</f>
        <v>#N/A</v>
      </c>
      <c r="O300" s="24"/>
      <c r="P300" s="21"/>
      <c r="Q300">
        <f>VLOOKUP(D300,'[2]P1E form'!$A:$O,15,FALSE)</f>
        <v>50</v>
      </c>
      <c r="R300">
        <v>50</v>
      </c>
    </row>
    <row r="301" spans="1:18" customFormat="1">
      <c r="A301" t="e">
        <f>VLOOKUP(B301,[1]counties!$B:$C,2,FALSE)</f>
        <v>#N/A</v>
      </c>
      <c r="B301" s="18" t="s">
        <v>657</v>
      </c>
      <c r="C301" s="19">
        <v>2739800</v>
      </c>
      <c r="D301" t="s">
        <v>658</v>
      </c>
      <c r="E301" t="s">
        <v>659</v>
      </c>
      <c r="F301" s="20">
        <f>VLOOKUP(D301,[3]Sheet1!$A:$D,4,FALSE)</f>
        <v>26778.82</v>
      </c>
      <c r="G301" s="19">
        <v>1074300</v>
      </c>
      <c r="H301" s="5">
        <f t="shared" si="4"/>
        <v>0.39210891305934742</v>
      </c>
      <c r="I301" s="98" t="e">
        <f>VLOOKUP(J301,[1]counties!$B:$C,2,FALSE)</f>
        <v>#N/A</v>
      </c>
      <c r="J301" s="98" t="s">
        <v>657</v>
      </c>
      <c r="L301">
        <v>159</v>
      </c>
      <c r="M301" t="e">
        <v>#N/A</v>
      </c>
      <c r="N301" t="e">
        <f>VLOOKUP(D301,Redistribution!G:I,3,FALSE)</f>
        <v>#N/A</v>
      </c>
      <c r="P301" s="21"/>
      <c r="Q301">
        <f>VLOOKUP(D301,'[2]P1E form'!$A:$O,15,FALSE)</f>
        <v>1189</v>
      </c>
      <c r="R301">
        <v>1189</v>
      </c>
    </row>
    <row r="302" spans="1:18" customFormat="1">
      <c r="A302" t="e">
        <f>VLOOKUP(B302,[1]counties!$B:$C,2,FALSE)</f>
        <v>#N/A</v>
      </c>
      <c r="B302" s="18" t="s">
        <v>657</v>
      </c>
      <c r="C302" s="19">
        <v>2739800</v>
      </c>
      <c r="D302" t="s">
        <v>660</v>
      </c>
      <c r="E302" t="s">
        <v>661</v>
      </c>
      <c r="F302" s="20">
        <f>VLOOKUP(D302,[3]Sheet1!$A:$D,4,FALSE)</f>
        <v>9864.42</v>
      </c>
      <c r="G302" s="19">
        <v>316900</v>
      </c>
      <c r="H302" s="5">
        <f t="shared" si="4"/>
        <v>0.11566537703482006</v>
      </c>
      <c r="I302" s="98" t="e">
        <f>VLOOKUP(J302,[1]counties!$B:$C,2,FALSE)</f>
        <v>#N/A</v>
      </c>
      <c r="J302" s="98" t="s">
        <v>657</v>
      </c>
      <c r="L302">
        <v>0</v>
      </c>
      <c r="M302" t="e">
        <v>#N/A</v>
      </c>
      <c r="N302" t="e">
        <f>VLOOKUP(D302,Redistribution!G:I,3,FALSE)</f>
        <v>#N/A</v>
      </c>
      <c r="P302" s="21"/>
      <c r="Q302">
        <f>VLOOKUP(D302,'[2]P1E form'!$A:$O,15,FALSE)</f>
        <v>173</v>
      </c>
      <c r="R302">
        <v>173</v>
      </c>
    </row>
    <row r="303" spans="1:18" customFormat="1">
      <c r="A303" t="e">
        <f>VLOOKUP(B303,[1]counties!$B:$C,2,FALSE)</f>
        <v>#N/A</v>
      </c>
      <c r="B303" s="18" t="s">
        <v>657</v>
      </c>
      <c r="C303" s="19">
        <v>2739800</v>
      </c>
      <c r="D303" t="s">
        <v>662</v>
      </c>
      <c r="E303" t="s">
        <v>663</v>
      </c>
      <c r="F303" s="20">
        <f>VLOOKUP(D303,[3]Sheet1!$A:$D,4,FALSE)</f>
        <v>9795.66</v>
      </c>
      <c r="G303" s="19">
        <v>313300</v>
      </c>
      <c r="H303" s="5">
        <f t="shared" si="4"/>
        <v>0.11435141251186218</v>
      </c>
      <c r="I303" s="98" t="e">
        <f>VLOOKUP(J303,[1]counties!$B:$C,2,FALSE)</f>
        <v>#N/A</v>
      </c>
      <c r="J303" s="98" t="s">
        <v>657</v>
      </c>
      <c r="L303">
        <v>0</v>
      </c>
      <c r="M303" t="e">
        <v>#N/A</v>
      </c>
      <c r="N303" t="e">
        <f>VLOOKUP(D303,Redistribution!G:I,3,FALSE)</f>
        <v>#N/A</v>
      </c>
      <c r="P303" s="21"/>
      <c r="Q303">
        <f>VLOOKUP(D303,'[2]P1E form'!$A:$O,15,FALSE)</f>
        <v>26</v>
      </c>
      <c r="R303">
        <v>26</v>
      </c>
    </row>
    <row r="304" spans="1:18" customFormat="1">
      <c r="A304" t="e">
        <f>VLOOKUP(B304,[1]counties!$B:$C,2,FALSE)</f>
        <v>#N/A</v>
      </c>
      <c r="B304" s="18" t="s">
        <v>657</v>
      </c>
      <c r="C304" s="19">
        <v>2739800</v>
      </c>
      <c r="D304" t="s">
        <v>664</v>
      </c>
      <c r="E304" t="s">
        <v>665</v>
      </c>
      <c r="F304" s="20">
        <f>VLOOKUP(D304,[3]Sheet1!$A:$D,4,FALSE)</f>
        <v>8556.73</v>
      </c>
      <c r="G304" s="19">
        <v>309000</v>
      </c>
      <c r="H304" s="5">
        <f t="shared" si="4"/>
        <v>0.11278195488721804</v>
      </c>
      <c r="I304" s="98" t="e">
        <f>VLOOKUP(J304,[1]counties!$B:$C,2,FALSE)</f>
        <v>#N/A</v>
      </c>
      <c r="J304" s="98" t="s">
        <v>657</v>
      </c>
      <c r="L304">
        <v>0</v>
      </c>
      <c r="M304" t="e">
        <v>#N/A</v>
      </c>
      <c r="N304" t="e">
        <f>VLOOKUP(D304,Redistribution!G:I,3,FALSE)</f>
        <v>#N/A</v>
      </c>
      <c r="P304" s="21"/>
      <c r="Q304">
        <f>VLOOKUP(D304,'[2]P1E form'!$A:$O,15,FALSE)</f>
        <v>197</v>
      </c>
      <c r="R304">
        <v>197</v>
      </c>
    </row>
    <row r="305" spans="1:18" customFormat="1">
      <c r="A305" t="e">
        <f>VLOOKUP(B305,[1]counties!$B:$C,2,FALSE)</f>
        <v>#N/A</v>
      </c>
      <c r="B305" s="18" t="s">
        <v>657</v>
      </c>
      <c r="C305" s="19">
        <v>2739800</v>
      </c>
      <c r="D305" t="s">
        <v>666</v>
      </c>
      <c r="E305" s="22" t="s">
        <v>667</v>
      </c>
      <c r="F305" s="20">
        <f>VLOOKUP(D305,[3]Sheet1!$A:$D,4,FALSE)</f>
        <v>17828.78</v>
      </c>
      <c r="G305" s="19">
        <v>206900</v>
      </c>
      <c r="H305" s="5">
        <f t="shared" si="4"/>
        <v>7.5516461055551501E-2</v>
      </c>
      <c r="I305" s="98" t="e">
        <f>VLOOKUP(J305,[1]counties!$B:$C,2,FALSE)</f>
        <v>#N/A</v>
      </c>
      <c r="J305" s="98" t="s">
        <v>657</v>
      </c>
      <c r="M305" t="e">
        <v>#N/A</v>
      </c>
      <c r="N305" t="e">
        <f>VLOOKUP(D305,Redistribution!G:I,3,FALSE)</f>
        <v>#N/A</v>
      </c>
      <c r="P305" s="21"/>
      <c r="Q305">
        <f>VLOOKUP(D305,'[2]P1E form'!$A:$O,15,FALSE)</f>
        <v>312</v>
      </c>
      <c r="R305">
        <v>312</v>
      </c>
    </row>
    <row r="306" spans="1:18" customFormat="1">
      <c r="A306" t="e">
        <f>VLOOKUP(B306,[1]counties!$B:$C,2,FALSE)</f>
        <v>#N/A</v>
      </c>
      <c r="B306" s="18" t="s">
        <v>657</v>
      </c>
      <c r="C306" s="19">
        <v>2739800</v>
      </c>
      <c r="D306" t="s">
        <v>668</v>
      </c>
      <c r="E306" t="s">
        <v>669</v>
      </c>
      <c r="F306" s="20">
        <f>VLOOKUP(D306,[3]Sheet1!$A:$D,4,FALSE)</f>
        <v>10395.49</v>
      </c>
      <c r="G306" s="19">
        <v>269500</v>
      </c>
      <c r="H306" s="5">
        <f t="shared" si="4"/>
        <v>9.8364844149207972E-2</v>
      </c>
      <c r="I306" s="98" t="e">
        <f>VLOOKUP(J306,[1]counties!$B:$C,2,FALSE)</f>
        <v>#N/A</v>
      </c>
      <c r="J306" s="98" t="s">
        <v>657</v>
      </c>
      <c r="L306">
        <v>0</v>
      </c>
      <c r="M306" t="e">
        <v>#N/A</v>
      </c>
      <c r="N306" t="e">
        <f>VLOOKUP(D306,Redistribution!G:I,3,FALSE)</f>
        <v>#N/A</v>
      </c>
      <c r="P306" s="21"/>
      <c r="Q306">
        <f>VLOOKUP(D306,'[2]P1E form'!$A:$O,15,FALSE)</f>
        <v>116</v>
      </c>
      <c r="R306">
        <v>116</v>
      </c>
    </row>
    <row r="307" spans="1:18" customFormat="1">
      <c r="A307" t="e">
        <f>VLOOKUP(B307,[1]counties!$B:$C,2,FALSE)</f>
        <v>#N/A</v>
      </c>
      <c r="B307" s="18" t="s">
        <v>657</v>
      </c>
      <c r="C307" s="19">
        <v>2739800</v>
      </c>
      <c r="D307" t="s">
        <v>670</v>
      </c>
      <c r="E307" t="s">
        <v>671</v>
      </c>
      <c r="F307" s="20">
        <f>VLOOKUP(D307,[3]Sheet1!$A:$D,4,FALSE)</f>
        <v>6943.95</v>
      </c>
      <c r="G307" s="19">
        <v>249900</v>
      </c>
      <c r="H307" s="5">
        <f t="shared" si="4"/>
        <v>9.1211037301992842E-2</v>
      </c>
      <c r="I307" s="98" t="e">
        <f>VLOOKUP(J307,[1]counties!$B:$C,2,FALSE)</f>
        <v>#N/A</v>
      </c>
      <c r="J307" s="98" t="s">
        <v>657</v>
      </c>
      <c r="L307">
        <v>108</v>
      </c>
      <c r="M307" t="e">
        <v>#N/A</v>
      </c>
      <c r="N307" s="5" t="e">
        <f>VLOOKUP(D307,Redistribution!G:I,3,FALSE)</f>
        <v>#N/A</v>
      </c>
      <c r="P307" s="21"/>
      <c r="Q307">
        <f>VLOOKUP(D307,'[2]P1E form'!$A:$O,15,FALSE)</f>
        <v>155</v>
      </c>
      <c r="R307">
        <v>155</v>
      </c>
    </row>
    <row r="308" spans="1:18" customFormat="1">
      <c r="A308" t="str">
        <f>VLOOKUP(B308,[1]counties!$B:$C,2,FALSE)</f>
        <v>E10000032</v>
      </c>
      <c r="B308" s="22" t="s">
        <v>672</v>
      </c>
      <c r="C308" s="19">
        <v>808900</v>
      </c>
      <c r="D308" t="s">
        <v>673</v>
      </c>
      <c r="E308" t="s">
        <v>674</v>
      </c>
      <c r="F308" s="20">
        <f>VLOOKUP(D308,[3]Sheet1!$A:$D,4,FALSE)</f>
        <v>4180.71</v>
      </c>
      <c r="G308" s="19">
        <v>61300</v>
      </c>
      <c r="H308" s="5">
        <f t="shared" si="4"/>
        <v>7.5781926072444064E-2</v>
      </c>
      <c r="I308" s="98" t="str">
        <f>VLOOKUP(J308,[1]counties!$B:$C,2,FALSE)</f>
        <v>E10000032</v>
      </c>
      <c r="J308" s="98" t="s">
        <v>672</v>
      </c>
      <c r="L308" s="24"/>
      <c r="M308" s="24">
        <v>267</v>
      </c>
      <c r="N308" s="5">
        <f>VLOOKUP(D308,Redistribution!G:I,3,FALSE)</f>
        <v>7.5781926072444064E-2</v>
      </c>
      <c r="O308" s="24"/>
      <c r="P308" s="21"/>
      <c r="Q308">
        <f>VLOOKUP(D308,'[2]P1E form'!$A:$O,15,FALSE)</f>
        <v>0</v>
      </c>
      <c r="R308">
        <v>0</v>
      </c>
    </row>
    <row r="309" spans="1:18" customFormat="1">
      <c r="A309" t="str">
        <f>VLOOKUP(B309,[1]counties!$B:$C,2,FALSE)</f>
        <v>E10000032</v>
      </c>
      <c r="B309" s="22" t="s">
        <v>672</v>
      </c>
      <c r="C309" s="19">
        <v>808900</v>
      </c>
      <c r="D309" t="s">
        <v>675</v>
      </c>
      <c r="E309" s="22" t="s">
        <v>676</v>
      </c>
      <c r="F309" s="20">
        <f>VLOOKUP(D309,[3]Sheet1!$A:$D,4,FALSE)</f>
        <v>22070.82</v>
      </c>
      <c r="G309" s="19">
        <v>149800</v>
      </c>
      <c r="H309" s="5">
        <f t="shared" si="4"/>
        <v>0.18518976387686983</v>
      </c>
      <c r="I309" s="98" t="str">
        <f>VLOOKUP(J309,[1]counties!$B:$C,2,FALSE)</f>
        <v>E10000032</v>
      </c>
      <c r="J309" s="98" t="s">
        <v>672</v>
      </c>
      <c r="L309" s="24">
        <v>58</v>
      </c>
      <c r="M309" s="24">
        <v>267</v>
      </c>
      <c r="N309" s="5">
        <f>VLOOKUP(D309,Redistribution!G:I,3,FALSE)</f>
        <v>0.18518976387686983</v>
      </c>
      <c r="O309" s="24"/>
      <c r="P309" s="21"/>
      <c r="Q309">
        <f>VLOOKUP(D309,'[2]P1E form'!$A:$O,15,FALSE)</f>
        <v>24</v>
      </c>
      <c r="R309">
        <v>24</v>
      </c>
    </row>
    <row r="310" spans="1:18" customFormat="1">
      <c r="A310" t="str">
        <f>VLOOKUP(B310,[1]counties!$B:$C,2,FALSE)</f>
        <v>E10000032</v>
      </c>
      <c r="B310" s="22" t="s">
        <v>672</v>
      </c>
      <c r="C310" s="19">
        <v>808900</v>
      </c>
      <c r="D310" t="s">
        <v>677</v>
      </c>
      <c r="E310" s="22" t="s">
        <v>678</v>
      </c>
      <c r="F310" s="20">
        <f>VLOOKUP(D310,[3]Sheet1!$A:$D,4,FALSE)</f>
        <v>78623.08</v>
      </c>
      <c r="G310" s="19">
        <v>114000</v>
      </c>
      <c r="H310" s="5">
        <f t="shared" si="4"/>
        <v>0.14093213005315861</v>
      </c>
      <c r="I310" s="98" t="str">
        <f>VLOOKUP(J310,[1]counties!$B:$C,2,FALSE)</f>
        <v>E10000032</v>
      </c>
      <c r="J310" s="98" t="s">
        <v>672</v>
      </c>
      <c r="L310" s="24">
        <v>2</v>
      </c>
      <c r="M310" s="24">
        <v>267</v>
      </c>
      <c r="N310" s="5">
        <f>VLOOKUP(D310,Redistribution!G:I,3,FALSE)</f>
        <v>0.14093213005315861</v>
      </c>
      <c r="O310" s="24"/>
      <c r="P310" s="21"/>
      <c r="Q310">
        <f>VLOOKUP(D310,'[2]P1E form'!$A:$O,15,FALSE)</f>
        <v>0</v>
      </c>
      <c r="R310">
        <v>0</v>
      </c>
    </row>
    <row r="311" spans="1:18" customFormat="1">
      <c r="A311" t="str">
        <f>VLOOKUP(B311,[1]counties!$B:$C,2,FALSE)</f>
        <v>E10000032</v>
      </c>
      <c r="B311" s="22" t="s">
        <v>672</v>
      </c>
      <c r="C311" s="19">
        <v>808900</v>
      </c>
      <c r="D311" t="s">
        <v>679</v>
      </c>
      <c r="E311" s="22" t="s">
        <v>680</v>
      </c>
      <c r="F311" s="20">
        <f>VLOOKUP(D311,[3]Sheet1!$A:$D,4,FALSE)</f>
        <v>4497.07</v>
      </c>
      <c r="G311" s="19">
        <v>107100</v>
      </c>
      <c r="H311" s="5">
        <f t="shared" si="4"/>
        <v>0.13240202744467797</v>
      </c>
      <c r="I311" s="98" t="str">
        <f>VLOOKUP(J311,[1]counties!$B:$C,2,FALSE)</f>
        <v>E10000032</v>
      </c>
      <c r="J311" s="98" t="s">
        <v>672</v>
      </c>
      <c r="L311" s="24"/>
      <c r="M311" s="24">
        <v>267</v>
      </c>
      <c r="N311" s="5">
        <f>VLOOKUP(D311,Redistribution!G:I,3,FALSE)</f>
        <v>0.13240202744467797</v>
      </c>
      <c r="O311" s="24"/>
      <c r="P311" s="21"/>
      <c r="Q311">
        <f>VLOOKUP(D311,'[2]P1E form'!$A:$O,15,FALSE)</f>
        <v>44</v>
      </c>
      <c r="R311">
        <v>44</v>
      </c>
    </row>
    <row r="312" spans="1:18" customFormat="1">
      <c r="A312" t="str">
        <f>VLOOKUP(B312,[1]counties!$B:$C,2,FALSE)</f>
        <v>E10000032</v>
      </c>
      <c r="B312" s="22" t="s">
        <v>672</v>
      </c>
      <c r="C312" s="19">
        <v>808900</v>
      </c>
      <c r="D312" t="s">
        <v>681</v>
      </c>
      <c r="E312" t="s">
        <v>682</v>
      </c>
      <c r="F312" s="20">
        <f>VLOOKUP(D312,[3]Sheet1!$A:$D,4,FALSE)</f>
        <v>53027.07</v>
      </c>
      <c r="G312" s="19">
        <v>131500</v>
      </c>
      <c r="H312" s="5">
        <f t="shared" si="4"/>
        <v>0.16256644826307332</v>
      </c>
      <c r="I312" s="98" t="str">
        <f>VLOOKUP(J312,[1]counties!$B:$C,2,FALSE)</f>
        <v>E10000032</v>
      </c>
      <c r="J312" s="98" t="s">
        <v>672</v>
      </c>
      <c r="L312" s="24">
        <v>0</v>
      </c>
      <c r="M312" s="24">
        <v>267</v>
      </c>
      <c r="N312" s="5">
        <f>VLOOKUP(D312,Redistribution!G:I,3,FALSE)</f>
        <v>0.16256644826307332</v>
      </c>
      <c r="O312" s="24"/>
      <c r="P312" s="21"/>
      <c r="Q312">
        <f>VLOOKUP(D312,'[2]P1E form'!$A:$O,15,FALSE)</f>
        <v>61</v>
      </c>
      <c r="R312">
        <v>61</v>
      </c>
    </row>
    <row r="313" spans="1:18" customFormat="1">
      <c r="A313" t="str">
        <f>VLOOKUP(B313,[1]counties!$B:$C,2,FALSE)</f>
        <v>E10000032</v>
      </c>
      <c r="B313" s="22" t="s">
        <v>672</v>
      </c>
      <c r="C313" s="19">
        <v>808900</v>
      </c>
      <c r="D313" t="s">
        <v>683</v>
      </c>
      <c r="E313" s="22" t="s">
        <v>684</v>
      </c>
      <c r="F313" s="20">
        <f>VLOOKUP(D313,[3]Sheet1!$A:$D,4,FALSE)</f>
        <v>33402.39</v>
      </c>
      <c r="G313" s="19">
        <v>140200</v>
      </c>
      <c r="H313" s="5">
        <f t="shared" si="4"/>
        <v>0.17332179503028805</v>
      </c>
      <c r="I313" s="98" t="str">
        <f>VLOOKUP(J313,[1]counties!$B:$C,2,FALSE)</f>
        <v>E10000032</v>
      </c>
      <c r="J313" s="98" t="s">
        <v>672</v>
      </c>
      <c r="L313" s="24">
        <v>15</v>
      </c>
      <c r="M313" s="24">
        <v>267</v>
      </c>
      <c r="N313" s="5">
        <f>VLOOKUP(D313,Redistribution!G:I,3,FALSE)</f>
        <v>0.17332179503028805</v>
      </c>
      <c r="O313" s="24"/>
      <c r="P313" s="21"/>
      <c r="Q313">
        <f>VLOOKUP(D313,'[2]P1E form'!$A:$O,15,FALSE)</f>
        <v>8</v>
      </c>
      <c r="R313">
        <v>8</v>
      </c>
    </row>
    <row r="314" spans="1:18" customFormat="1">
      <c r="A314" t="str">
        <f>VLOOKUP(B314,[1]counties!$B:$C,2,FALSE)</f>
        <v>E10000032</v>
      </c>
      <c r="B314" s="22" t="s">
        <v>672</v>
      </c>
      <c r="C314" s="19">
        <v>808900</v>
      </c>
      <c r="D314" t="s">
        <v>685</v>
      </c>
      <c r="E314" t="s">
        <v>686</v>
      </c>
      <c r="F314" s="20">
        <f>VLOOKUP(D314,[3]Sheet1!$A:$D,4,FALSE)</f>
        <v>3248.21</v>
      </c>
      <c r="G314" s="19">
        <v>105000</v>
      </c>
      <c r="H314" s="5">
        <f t="shared" si="4"/>
        <v>0.12980590925948821</v>
      </c>
      <c r="I314" s="98" t="str">
        <f>VLOOKUP(J314,[1]counties!$B:$C,2,FALSE)</f>
        <v>E10000032</v>
      </c>
      <c r="J314" s="98" t="s">
        <v>672</v>
      </c>
      <c r="L314" s="24"/>
      <c r="M314" s="24">
        <v>267</v>
      </c>
      <c r="N314" s="5">
        <f>VLOOKUP(D314,Redistribution!G:I,3,FALSE)</f>
        <v>0.12980590925948821</v>
      </c>
      <c r="O314" s="24"/>
      <c r="P314" s="21"/>
      <c r="Q314">
        <f>VLOOKUP(D314,'[2]P1E form'!$A:$O,15,FALSE)</f>
        <v>0</v>
      </c>
      <c r="R314">
        <v>0</v>
      </c>
    </row>
    <row r="315" spans="1:18" customFormat="1">
      <c r="A315" t="e">
        <f>VLOOKUP(B315,[1]counties!$B:$C,2,FALSE)</f>
        <v>#N/A</v>
      </c>
      <c r="B315" s="18" t="s">
        <v>687</v>
      </c>
      <c r="C315" s="19">
        <v>2227400</v>
      </c>
      <c r="D315" t="s">
        <v>688</v>
      </c>
      <c r="E315" s="22" t="s">
        <v>689</v>
      </c>
      <c r="F315" s="20">
        <f>VLOOKUP(D315,[3]Sheet1!$A:$D,4,FALSE)</f>
        <v>36641.72</v>
      </c>
      <c r="G315" s="19">
        <v>523100</v>
      </c>
      <c r="H315" s="5">
        <f t="shared" si="4"/>
        <v>0.23484780461524649</v>
      </c>
      <c r="I315" s="98" t="e">
        <f>VLOOKUP(J315,[1]counties!$B:$C,2,FALSE)</f>
        <v>#N/A</v>
      </c>
      <c r="J315" s="98" t="s">
        <v>687</v>
      </c>
      <c r="L315">
        <v>0</v>
      </c>
      <c r="M315" t="e">
        <v>#N/A</v>
      </c>
      <c r="N315" s="5" t="e">
        <f>VLOOKUP(D315,Redistribution!G:I,3,FALSE)</f>
        <v>#N/A</v>
      </c>
      <c r="P315" s="21"/>
      <c r="Q315">
        <f>VLOOKUP(D315,'[2]P1E form'!$A:$O,15,FALSE)</f>
        <v>150</v>
      </c>
      <c r="R315">
        <v>150</v>
      </c>
    </row>
    <row r="316" spans="1:18" customFormat="1">
      <c r="A316" t="e">
        <f>VLOOKUP(B316,[1]counties!$B:$C,2,FALSE)</f>
        <v>#N/A</v>
      </c>
      <c r="B316" s="18" t="s">
        <v>687</v>
      </c>
      <c r="C316" s="19">
        <v>2227400</v>
      </c>
      <c r="D316" t="s">
        <v>690</v>
      </c>
      <c r="E316" s="22" t="s">
        <v>691</v>
      </c>
      <c r="F316" s="20">
        <f>VLOOKUP(D316,[3]Sheet1!$A:$D,4,FALSE)</f>
        <v>36392.21</v>
      </c>
      <c r="G316" s="19">
        <v>204200</v>
      </c>
      <c r="H316" s="5">
        <f t="shared" si="4"/>
        <v>9.16763940019754E-2</v>
      </c>
      <c r="I316" s="98" t="e">
        <f>VLOOKUP(J316,[1]counties!$B:$C,2,FALSE)</f>
        <v>#N/A</v>
      </c>
      <c r="J316" s="98" t="s">
        <v>687</v>
      </c>
      <c r="L316">
        <v>16</v>
      </c>
      <c r="M316" t="e">
        <v>#N/A</v>
      </c>
      <c r="N316" s="5" t="e">
        <f>VLOOKUP(D316,Redistribution!G:I,3,FALSE)</f>
        <v>#N/A</v>
      </c>
      <c r="P316" s="21"/>
      <c r="Q316">
        <f>VLOOKUP(D316,'[2]P1E form'!$A:$O,15,FALSE)</f>
        <v>29</v>
      </c>
      <c r="R316">
        <v>29</v>
      </c>
    </row>
    <row r="317" spans="1:18" customFormat="1">
      <c r="A317" t="e">
        <f>VLOOKUP(B317,[1]counties!$B:$C,2,FALSE)</f>
        <v>#N/A</v>
      </c>
      <c r="B317" s="18" t="s">
        <v>687</v>
      </c>
      <c r="C317" s="19">
        <v>2227400</v>
      </c>
      <c r="D317" t="s">
        <v>692</v>
      </c>
      <c r="E317" s="22" t="s">
        <v>693</v>
      </c>
      <c r="F317" s="20">
        <f>VLOOKUP(D317,[3]Sheet1!$A:$D,4,FALSE)</f>
        <v>40859.65</v>
      </c>
      <c r="G317" s="19">
        <v>423000</v>
      </c>
      <c r="H317" s="5">
        <f t="shared" si="4"/>
        <v>0.18990751548891083</v>
      </c>
      <c r="I317" s="98" t="e">
        <f>VLOOKUP(J317,[1]counties!$B:$C,2,FALSE)</f>
        <v>#N/A</v>
      </c>
      <c r="J317" s="98" t="s">
        <v>687</v>
      </c>
      <c r="L317">
        <v>284</v>
      </c>
      <c r="M317" t="e">
        <v>#N/A</v>
      </c>
      <c r="N317" s="5" t="e">
        <f>VLOOKUP(D317,Redistribution!G:I,3,FALSE)</f>
        <v>#N/A</v>
      </c>
      <c r="P317" s="21"/>
      <c r="Q317">
        <f>VLOOKUP(D317,'[2]P1E form'!$A:$O,15,FALSE)</f>
        <v>133</v>
      </c>
      <c r="R317">
        <v>133</v>
      </c>
    </row>
    <row r="318" spans="1:18" customFormat="1">
      <c r="A318" t="e">
        <f>VLOOKUP(B318,[1]counties!$B:$C,2,FALSE)</f>
        <v>#N/A</v>
      </c>
      <c r="B318" s="18" t="s">
        <v>687</v>
      </c>
      <c r="C318" s="19">
        <v>2227400</v>
      </c>
      <c r="D318" t="s">
        <v>694</v>
      </c>
      <c r="E318" s="22" t="s">
        <v>695</v>
      </c>
      <c r="F318" s="20">
        <f>VLOOKUP(D318,[3]Sheet1!$A:$D,4,FALSE)</f>
        <v>55172.44</v>
      </c>
      <c r="G318" s="19">
        <v>750700</v>
      </c>
      <c r="H318" s="5">
        <f t="shared" si="4"/>
        <v>0.33702972075065096</v>
      </c>
      <c r="I318" s="98" t="e">
        <f>VLOOKUP(J318,[1]counties!$B:$C,2,FALSE)</f>
        <v>#N/A</v>
      </c>
      <c r="J318" s="98" t="s">
        <v>687</v>
      </c>
      <c r="L318">
        <v>0</v>
      </c>
      <c r="M318" t="e">
        <v>#N/A</v>
      </c>
      <c r="N318" s="5" t="e">
        <f>VLOOKUP(D318,Redistribution!G:I,3,FALSE)</f>
        <v>#N/A</v>
      </c>
      <c r="P318" s="21"/>
      <c r="Q318">
        <f>VLOOKUP(D318,'[2]P1E form'!$A:$O,15,FALSE)</f>
        <v>262</v>
      </c>
      <c r="R318">
        <v>262</v>
      </c>
    </row>
    <row r="319" spans="1:18" customFormat="1">
      <c r="A319" t="e">
        <f>VLOOKUP(B319,[1]counties!$B:$C,2,FALSE)</f>
        <v>#N/A</v>
      </c>
      <c r="B319" s="18" t="s">
        <v>687</v>
      </c>
      <c r="C319" s="19">
        <v>2227400</v>
      </c>
      <c r="D319" t="s">
        <v>696</v>
      </c>
      <c r="E319" s="22" t="s">
        <v>697</v>
      </c>
      <c r="F319" s="20">
        <f>VLOOKUP(D319,[3]Sheet1!$A:$D,4,FALSE)</f>
        <v>33861.24</v>
      </c>
      <c r="G319" s="19">
        <v>326400</v>
      </c>
      <c r="H319" s="5">
        <f t="shared" si="4"/>
        <v>0.14653856514321631</v>
      </c>
      <c r="I319" s="98" t="e">
        <f>VLOOKUP(J319,[1]counties!$B:$C,2,FALSE)</f>
        <v>#N/A</v>
      </c>
      <c r="J319" s="98" t="s">
        <v>687</v>
      </c>
      <c r="L319">
        <v>0</v>
      </c>
      <c r="M319" t="e">
        <v>#N/A</v>
      </c>
      <c r="N319" s="5" t="e">
        <f>VLOOKUP(D319,Redistribution!G:I,3,FALSE)</f>
        <v>#N/A</v>
      </c>
      <c r="P319" s="21"/>
      <c r="Q319">
        <f>VLOOKUP(D319,'[2]P1E form'!$A:$O,15,FALSE)</f>
        <v>86</v>
      </c>
      <c r="R319">
        <v>86</v>
      </c>
    </row>
    <row r="320" spans="1:18" customFormat="1">
      <c r="A320" t="e">
        <f>VLOOKUP(B320,[1]counties!$B:$C,2,FALSE)</f>
        <v>#N/A</v>
      </c>
      <c r="B320" s="18" t="s">
        <v>698</v>
      </c>
      <c r="C320" s="19">
        <v>684000</v>
      </c>
      <c r="D320" t="s">
        <v>699</v>
      </c>
      <c r="E320" t="s">
        <v>700</v>
      </c>
      <c r="F320" s="20">
        <f>VLOOKUP(D320,[3]Sheet1!$A:$D,4,FALSE)</f>
        <v>23010.36</v>
      </c>
      <c r="G320" s="19">
        <v>209700</v>
      </c>
      <c r="H320" s="5">
        <f t="shared" si="4"/>
        <v>0.30657894736842106</v>
      </c>
      <c r="I320" s="98" t="e">
        <f>VLOOKUP(J320,[1]counties!$B:$C,2,FALSE)</f>
        <v>#N/A</v>
      </c>
      <c r="J320" s="98" t="s">
        <v>698</v>
      </c>
      <c r="M320" t="e">
        <v>#N/A</v>
      </c>
      <c r="N320" s="5" t="e">
        <f>VLOOKUP(D320,Redistribution!G:I,3,FALSE)</f>
        <v>#N/A</v>
      </c>
      <c r="P320" s="21"/>
      <c r="Q320">
        <f>VLOOKUP(D320,'[2]P1E form'!$A:$O,15,FALSE)</f>
        <v>93</v>
      </c>
      <c r="R320">
        <v>93</v>
      </c>
    </row>
    <row r="321" spans="1:18" customFormat="1">
      <c r="A321" t="e">
        <f>VLOOKUP(B321,[1]counties!$B:$C,2,FALSE)</f>
        <v>#N/A</v>
      </c>
      <c r="B321" s="18" t="s">
        <v>698</v>
      </c>
      <c r="C321" s="19">
        <v>684000</v>
      </c>
      <c r="D321" t="s">
        <v>701</v>
      </c>
      <c r="E321" t="s">
        <v>698</v>
      </c>
      <c r="F321" s="20">
        <f>VLOOKUP(D321,[3]Sheet1!$A:$D,4,FALSE)</f>
        <v>325534.12</v>
      </c>
      <c r="G321" s="19">
        <v>474300</v>
      </c>
      <c r="H321" s="5">
        <f t="shared" si="4"/>
        <v>0.69342105263157894</v>
      </c>
      <c r="I321" s="98" t="e">
        <f>VLOOKUP(J321,[1]counties!$B:$C,2,FALSE)</f>
        <v>#N/A</v>
      </c>
      <c r="J321" s="98" t="s">
        <v>698</v>
      </c>
      <c r="L321">
        <v>0</v>
      </c>
      <c r="M321" t="e">
        <v>#N/A</v>
      </c>
      <c r="N321" s="5" t="e">
        <f>VLOOKUP(D321,Redistribution!G:I,3,FALSE)</f>
        <v>#N/A</v>
      </c>
      <c r="P321" s="21"/>
      <c r="Q321">
        <f>VLOOKUP(D321,'[2]P1E form'!$A:$O,15,FALSE)</f>
        <v>188</v>
      </c>
      <c r="R321">
        <v>188</v>
      </c>
    </row>
    <row r="322" spans="1:18" customFormat="1">
      <c r="A322" t="str">
        <f>VLOOKUP(B322,[1]counties!$B:$C,2,FALSE)</f>
        <v>E10000034</v>
      </c>
      <c r="B322" s="22" t="s">
        <v>702</v>
      </c>
      <c r="C322" s="19">
        <v>566500</v>
      </c>
      <c r="D322" t="s">
        <v>703</v>
      </c>
      <c r="E322" s="22" t="s">
        <v>704</v>
      </c>
      <c r="F322" s="20">
        <f>VLOOKUP(D322,[3]Sheet1!$A:$D,4,FALSE)</f>
        <v>21696.91</v>
      </c>
      <c r="G322" s="19">
        <v>93700</v>
      </c>
      <c r="H322" s="5">
        <f t="shared" si="4"/>
        <v>0.16540158870255958</v>
      </c>
      <c r="I322" s="98" t="str">
        <f>VLOOKUP(J322,[1]counties!$B:$C,2,FALSE)</f>
        <v>E10000034</v>
      </c>
      <c r="J322" s="98" t="s">
        <v>702</v>
      </c>
      <c r="L322" s="24"/>
      <c r="M322" s="24">
        <v>109</v>
      </c>
      <c r="N322" s="5">
        <f>VLOOKUP(D322,Redistribution!G:I,3,FALSE)</f>
        <v>0.16540158870255958</v>
      </c>
      <c r="O322" s="24"/>
      <c r="P322" s="21"/>
      <c r="Q322">
        <f>VLOOKUP(D322,'[2]P1E form'!$A:$O,15,FALSE)</f>
        <v>24</v>
      </c>
      <c r="R322">
        <v>24</v>
      </c>
    </row>
    <row r="323" spans="1:18" customFormat="1">
      <c r="A323" t="str">
        <f>VLOOKUP(B323,[1]counties!$B:$C,2,FALSE)</f>
        <v>E10000034</v>
      </c>
      <c r="B323" s="22" t="s">
        <v>702</v>
      </c>
      <c r="C323" s="19">
        <v>566500</v>
      </c>
      <c r="D323" t="s">
        <v>705</v>
      </c>
      <c r="E323" t="s">
        <v>706</v>
      </c>
      <c r="F323" s="20">
        <f>VLOOKUP(D323,[3]Sheet1!$A:$D,4,FALSE)</f>
        <v>57707.13</v>
      </c>
      <c r="G323" s="19">
        <v>74700</v>
      </c>
      <c r="H323" s="5">
        <f>G323/C323</f>
        <v>0.1318623124448367</v>
      </c>
      <c r="I323" s="98" t="str">
        <f>VLOOKUP(J323,[1]counties!$B:$C,2,FALSE)</f>
        <v>E10000034</v>
      </c>
      <c r="J323" s="98" t="s">
        <v>702</v>
      </c>
      <c r="L323" s="24">
        <v>0</v>
      </c>
      <c r="M323" s="24">
        <v>109</v>
      </c>
      <c r="N323" s="5">
        <f>VLOOKUP(D323,Redistribution!G:I,3,FALSE)</f>
        <v>0.1318623124448367</v>
      </c>
      <c r="O323" s="24"/>
      <c r="P323" s="21"/>
      <c r="Q323">
        <f>VLOOKUP(D323,'[2]P1E form'!$A:$O,15,FALSE)</f>
        <v>20</v>
      </c>
      <c r="R323">
        <v>20</v>
      </c>
    </row>
    <row r="324" spans="1:18" customFormat="1">
      <c r="A324" t="str">
        <f>VLOOKUP(B324,[1]counties!$B:$C,2,FALSE)</f>
        <v>E10000034</v>
      </c>
      <c r="B324" s="22" t="s">
        <v>702</v>
      </c>
      <c r="C324" s="19">
        <v>566500</v>
      </c>
      <c r="D324" t="s">
        <v>707</v>
      </c>
      <c r="E324" s="22" t="s">
        <v>708</v>
      </c>
      <c r="F324" s="20">
        <f>VLOOKUP(D324,[3]Sheet1!$A:$D,4,FALSE)</f>
        <v>5424.98</v>
      </c>
      <c r="G324" s="19">
        <v>84300</v>
      </c>
      <c r="H324" s="5">
        <f>G324/C324</f>
        <v>0.14880847308031775</v>
      </c>
      <c r="I324" s="98" t="str">
        <f>VLOOKUP(J324,[1]counties!$B:$C,2,FALSE)</f>
        <v>E10000034</v>
      </c>
      <c r="J324" s="98" t="s">
        <v>702</v>
      </c>
      <c r="L324" s="24">
        <v>6</v>
      </c>
      <c r="M324" s="24">
        <v>109</v>
      </c>
      <c r="N324" s="5">
        <f>VLOOKUP(D324,Redistribution!G:I,3,FALSE)</f>
        <v>0.14880847308031775</v>
      </c>
      <c r="O324" s="24"/>
      <c r="P324" s="21"/>
      <c r="Q324">
        <f>VLOOKUP(D324,'[2]P1E form'!$A:$O,15,FALSE)</f>
        <v>26</v>
      </c>
      <c r="R324">
        <v>26</v>
      </c>
    </row>
    <row r="325" spans="1:18" customFormat="1">
      <c r="A325" t="str">
        <f>VLOOKUP(B325,[1]counties!$B:$C,2,FALSE)</f>
        <v>E10000034</v>
      </c>
      <c r="B325" s="22" t="s">
        <v>702</v>
      </c>
      <c r="C325" s="19">
        <v>566500</v>
      </c>
      <c r="D325" t="s">
        <v>709</v>
      </c>
      <c r="E325" s="22" t="s">
        <v>710</v>
      </c>
      <c r="F325" s="20">
        <f>VLOOKUP(D325,[3]Sheet1!$A:$D,4,FALSE)</f>
        <v>3327.91</v>
      </c>
      <c r="G325" s="19">
        <v>98700</v>
      </c>
      <c r="H325" s="5">
        <f>G325/C325</f>
        <v>0.17422771403353929</v>
      </c>
      <c r="I325" s="98" t="str">
        <f>VLOOKUP(J325,[1]counties!$B:$C,2,FALSE)</f>
        <v>E10000034</v>
      </c>
      <c r="J325" s="98" t="s">
        <v>702</v>
      </c>
      <c r="L325" s="24">
        <v>61</v>
      </c>
      <c r="M325" s="24">
        <v>109</v>
      </c>
      <c r="N325" s="5">
        <f>VLOOKUP(D325,Redistribution!G:I,3,FALSE)</f>
        <v>0.17422771403353929</v>
      </c>
      <c r="O325" s="24"/>
      <c r="P325" s="21"/>
      <c r="Q325">
        <f>VLOOKUP(D325,'[2]P1E form'!$A:$O,15,FALSE)</f>
        <v>82</v>
      </c>
      <c r="R325">
        <v>82</v>
      </c>
    </row>
    <row r="326" spans="1:18" customFormat="1">
      <c r="A326" t="str">
        <f>VLOOKUP(B326,[1]counties!$B:$C,2,FALSE)</f>
        <v>E10000034</v>
      </c>
      <c r="B326" s="22" t="s">
        <v>702</v>
      </c>
      <c r="C326" s="19">
        <v>566500</v>
      </c>
      <c r="D326" t="s">
        <v>712</v>
      </c>
      <c r="E326" s="25" t="s">
        <v>713</v>
      </c>
      <c r="F326" s="20">
        <f>VLOOKUP(D326,[3]Sheet1!$A:$D,4,FALSE)</f>
        <v>66354.12</v>
      </c>
      <c r="G326" s="19">
        <v>117100</v>
      </c>
      <c r="H326" s="5">
        <f>G326/C326</f>
        <v>0.20670785525154456</v>
      </c>
      <c r="I326" s="98" t="str">
        <f>VLOOKUP(J326,[1]counties!$B:$C,2,FALSE)</f>
        <v>E10000034</v>
      </c>
      <c r="J326" s="98" t="s">
        <v>702</v>
      </c>
      <c r="L326" s="24">
        <v>28</v>
      </c>
      <c r="M326" s="24">
        <v>109</v>
      </c>
      <c r="N326" s="5">
        <f>VLOOKUP(D326,Redistribution!G:I,3,FALSE)</f>
        <v>0.20670785525154456</v>
      </c>
      <c r="O326" s="24"/>
      <c r="P326" s="21"/>
      <c r="Q326">
        <f>VLOOKUP(D326,'[2]P1E form'!$A:$O,15,FALSE)</f>
        <v>119</v>
      </c>
      <c r="R326">
        <v>119</v>
      </c>
    </row>
    <row r="327" spans="1:18" customFormat="1">
      <c r="A327" t="str">
        <f>VLOOKUP(B327,[1]counties!$B:$C,2,FALSE)</f>
        <v>E10000034</v>
      </c>
      <c r="B327" s="22" t="s">
        <v>702</v>
      </c>
      <c r="C327" s="19">
        <v>566500</v>
      </c>
      <c r="D327" t="s">
        <v>714</v>
      </c>
      <c r="E327" s="22" t="s">
        <v>715</v>
      </c>
      <c r="F327" s="20">
        <f>VLOOKUP(D327,[3]Sheet1!$A:$D,4,FALSE)</f>
        <v>19540.66</v>
      </c>
      <c r="G327" s="19">
        <v>98000</v>
      </c>
      <c r="H327" s="5">
        <f>G327/C327</f>
        <v>0.17299205648720212</v>
      </c>
      <c r="I327" s="98" t="str">
        <f>VLOOKUP(J327,[1]counties!$B:$C,2,FALSE)</f>
        <v>E10000034</v>
      </c>
      <c r="J327" s="98" t="s">
        <v>702</v>
      </c>
      <c r="L327" s="24">
        <v>0</v>
      </c>
      <c r="M327" s="24">
        <v>109</v>
      </c>
      <c r="N327" s="5">
        <f>VLOOKUP(D327,Redistribution!G:I,3,FALSE)</f>
        <v>0.17299205648720212</v>
      </c>
      <c r="O327" s="24"/>
      <c r="P327" s="21"/>
      <c r="Q327">
        <f>VLOOKUP(D327,'[2]P1E form'!$A:$O,15,FALSE)</f>
        <v>51</v>
      </c>
      <c r="R327">
        <v>51</v>
      </c>
    </row>
    <row r="328" spans="1:18">
      <c r="N328" s="75"/>
    </row>
    <row r="329" spans="1:18">
      <c r="N329" s="75"/>
    </row>
    <row r="330" spans="1:18">
      <c r="N330" s="75"/>
    </row>
    <row r="331" spans="1:18">
      <c r="N331" s="75"/>
    </row>
    <row r="332" spans="1:18">
      <c r="N332" s="75"/>
    </row>
    <row r="333" spans="1:18">
      <c r="N333" s="75"/>
    </row>
    <row r="334" spans="1:18">
      <c r="N334" s="75"/>
    </row>
  </sheetData>
  <autoFilter ref="A1:G327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4"/>
  <sheetViews>
    <sheetView workbookViewId="0">
      <pane ySplit="1" topLeftCell="A2" activePane="bottomLeft" state="frozen"/>
      <selection pane="bottomLeft" activeCell="F37" sqref="F37"/>
    </sheetView>
  </sheetViews>
  <sheetFormatPr baseColWidth="10" defaultColWidth="8.83203125" defaultRowHeight="14" x14ac:dyDescent="0"/>
  <cols>
    <col min="1" max="1" width="13.5" style="46" customWidth="1"/>
    <col min="2" max="2" width="17.6640625" style="47" customWidth="1"/>
    <col min="3" max="3" width="24" style="46" customWidth="1"/>
    <col min="4" max="4" width="40.6640625" style="46" customWidth="1"/>
    <col min="5" max="5" width="10.6640625" style="46" customWidth="1"/>
    <col min="6" max="6" width="10.6640625" style="79" customWidth="1"/>
    <col min="7" max="7" width="10.6640625" style="46" customWidth="1"/>
    <col min="8" max="8" width="10.6640625" style="79" customWidth="1"/>
    <col min="9" max="9" width="10.6640625" style="46" customWidth="1"/>
    <col min="10" max="10" width="10.6640625" style="79" customWidth="1"/>
    <col min="11" max="11" width="10.6640625" style="90" customWidth="1"/>
    <col min="12" max="12" width="10.6640625" style="80" customWidth="1"/>
    <col min="13" max="13" width="10.6640625" style="49" customWidth="1"/>
    <col min="14" max="14" width="10.6640625" style="80" customWidth="1"/>
    <col min="15" max="15" width="10.6640625" style="50" customWidth="1"/>
    <col min="16" max="16" width="10.6640625" style="82" customWidth="1"/>
    <col min="17" max="17" width="10.6640625" style="50" customWidth="1"/>
    <col min="18" max="18" width="10.6640625" style="82" customWidth="1"/>
    <col min="19" max="19" width="10.6640625" style="50" customWidth="1"/>
    <col min="20" max="20" width="10.6640625" style="82" customWidth="1"/>
    <col min="21" max="21" width="10.6640625" style="50" customWidth="1"/>
    <col min="22" max="22" width="10.6640625" style="82" customWidth="1"/>
    <col min="23" max="23" width="10.6640625" style="51" customWidth="1"/>
    <col min="24" max="24" width="10.6640625" style="82" customWidth="1"/>
    <col min="25" max="25" width="10.6640625" style="50" customWidth="1"/>
    <col min="26" max="26" width="10.6640625" style="82" customWidth="1"/>
    <col min="27" max="27" width="10.6640625" style="50" customWidth="1"/>
    <col min="28" max="28" width="10.6640625" style="82" customWidth="1"/>
    <col min="29" max="29" width="10.6640625" style="50" customWidth="1"/>
    <col min="30" max="30" width="10.6640625" style="82" customWidth="1"/>
    <col min="31" max="31" width="10.6640625" style="50" customWidth="1"/>
    <col min="32" max="32" width="10.6640625" style="82" customWidth="1"/>
    <col min="33" max="33" width="10.6640625" style="51" customWidth="1"/>
    <col min="34" max="34" width="10.6640625" style="82" customWidth="1"/>
    <col min="35" max="35" width="12" style="50" customWidth="1"/>
    <col min="36" max="36" width="10.6640625" style="82" customWidth="1"/>
    <col min="37" max="37" width="10.6640625" style="50" customWidth="1"/>
    <col min="38" max="38" width="10.6640625" style="82" customWidth="1"/>
    <col min="39" max="39" width="10.6640625" style="50" customWidth="1"/>
    <col min="40" max="40" width="10.6640625" style="82" customWidth="1"/>
    <col min="41" max="41" width="10.6640625" style="50" customWidth="1"/>
    <col min="42" max="42" width="10.6640625" style="82" customWidth="1"/>
    <col min="43" max="43" width="13.1640625" style="51" customWidth="1"/>
    <col min="44" max="44" width="13.1640625" style="82" customWidth="1"/>
    <col min="45" max="45" width="15" style="50" customWidth="1"/>
    <col min="46" max="46" width="15" style="82" customWidth="1"/>
    <col min="47" max="47" width="10.6640625" style="46" customWidth="1"/>
    <col min="48" max="48" width="10.6640625" style="79" customWidth="1"/>
    <col min="49" max="49" width="10.6640625" style="46" customWidth="1"/>
    <col min="50" max="50" width="10.6640625" style="79" customWidth="1"/>
    <col min="51" max="51" width="10.6640625" style="46" customWidth="1"/>
    <col min="52" max="52" width="10.6640625" style="79" customWidth="1"/>
    <col min="53" max="53" width="10.6640625" style="52" customWidth="1"/>
    <col min="54" max="54" width="10.6640625" style="79" customWidth="1"/>
    <col min="55" max="55" width="15.1640625" style="72" customWidth="1"/>
    <col min="56" max="56" width="9" style="72" customWidth="1"/>
    <col min="57" max="57" width="7.6640625" style="72" customWidth="1"/>
    <col min="58" max="16384" width="8.83203125" style="72"/>
  </cols>
  <sheetData>
    <row r="1" spans="1:58" s="71" customFormat="1" ht="60" customHeight="1">
      <c r="A1" s="42"/>
      <c r="B1" s="43" t="s">
        <v>731</v>
      </c>
      <c r="C1" s="42" t="s">
        <v>732</v>
      </c>
      <c r="D1" s="42" t="s">
        <v>733</v>
      </c>
      <c r="E1" s="42" t="s">
        <v>734</v>
      </c>
      <c r="F1" s="78" t="s">
        <v>947</v>
      </c>
      <c r="G1" s="42" t="s">
        <v>735</v>
      </c>
      <c r="H1" s="78" t="s">
        <v>948</v>
      </c>
      <c r="I1" s="42" t="s">
        <v>736</v>
      </c>
      <c r="J1" s="78" t="s">
        <v>949</v>
      </c>
      <c r="K1" s="89" t="s">
        <v>737</v>
      </c>
      <c r="L1" s="78" t="s">
        <v>950</v>
      </c>
      <c r="M1" s="44" t="s">
        <v>738</v>
      </c>
      <c r="N1" s="85"/>
      <c r="O1" s="42" t="s">
        <v>739</v>
      </c>
      <c r="P1" s="78"/>
      <c r="Q1" s="42" t="s">
        <v>740</v>
      </c>
      <c r="R1" s="78"/>
      <c r="S1" s="42" t="s">
        <v>741</v>
      </c>
      <c r="T1" s="78"/>
      <c r="U1" s="42" t="s">
        <v>742</v>
      </c>
      <c r="V1" s="78"/>
      <c r="W1" s="45" t="s">
        <v>738</v>
      </c>
      <c r="X1" s="78"/>
      <c r="Y1" s="42" t="s">
        <v>743</v>
      </c>
      <c r="Z1" s="78"/>
      <c r="AA1" s="42" t="s">
        <v>744</v>
      </c>
      <c r="AB1" s="78"/>
      <c r="AC1" s="42" t="s">
        <v>745</v>
      </c>
      <c r="AD1" s="78"/>
      <c r="AE1" s="42" t="s">
        <v>746</v>
      </c>
      <c r="AF1" s="78"/>
      <c r="AG1" s="45" t="s">
        <v>738</v>
      </c>
      <c r="AH1" s="78"/>
      <c r="AI1" s="42" t="s">
        <v>747</v>
      </c>
      <c r="AJ1" s="78"/>
      <c r="AK1" s="42" t="s">
        <v>748</v>
      </c>
      <c r="AL1" s="78"/>
      <c r="AM1" s="42" t="s">
        <v>749</v>
      </c>
      <c r="AN1" s="78"/>
      <c r="AO1" s="42" t="s">
        <v>750</v>
      </c>
      <c r="AP1" s="78"/>
      <c r="AQ1" s="45" t="s">
        <v>738</v>
      </c>
      <c r="AR1" s="78"/>
      <c r="AS1" s="42" t="s">
        <v>751</v>
      </c>
      <c r="AT1" s="78"/>
      <c r="AU1" s="42" t="s">
        <v>752</v>
      </c>
      <c r="AV1" s="78"/>
      <c r="AW1" s="42" t="s">
        <v>753</v>
      </c>
      <c r="AX1" s="78"/>
      <c r="AY1" s="42" t="s">
        <v>754</v>
      </c>
      <c r="AZ1" s="78"/>
      <c r="BA1" s="45" t="s">
        <v>738</v>
      </c>
      <c r="BB1" s="78"/>
      <c r="BC1" s="71" t="s">
        <v>943</v>
      </c>
      <c r="BD1" s="71" t="s">
        <v>946</v>
      </c>
      <c r="BE1" s="71" t="s">
        <v>945</v>
      </c>
      <c r="BF1" s="71" t="s">
        <v>944</v>
      </c>
    </row>
    <row r="2" spans="1:58">
      <c r="A2" s="64" t="e">
        <f>VLOOKUP(B2,[3]Sheet1!$A:$B,2,FALSE)</f>
        <v>#N/A</v>
      </c>
      <c r="B2" s="65" t="s">
        <v>755</v>
      </c>
      <c r="C2" s="64" t="s">
        <v>59</v>
      </c>
      <c r="D2" s="66" t="s">
        <v>756</v>
      </c>
      <c r="E2" s="64"/>
      <c r="G2" s="64"/>
      <c r="I2" s="64"/>
      <c r="M2" s="65">
        <f>SUM(E2:K2)</f>
        <v>0</v>
      </c>
      <c r="O2" s="67"/>
      <c r="Q2" s="67"/>
      <c r="S2" s="67"/>
      <c r="U2" s="67"/>
      <c r="W2" s="67"/>
      <c r="Y2" s="67"/>
      <c r="AA2" s="67"/>
      <c r="AC2" s="67"/>
      <c r="AE2" s="67"/>
      <c r="AG2" s="67"/>
      <c r="AI2" s="67"/>
      <c r="AK2" s="67"/>
      <c r="AM2" s="67"/>
      <c r="AO2" s="67"/>
      <c r="AQ2" s="67"/>
      <c r="AS2" s="67"/>
      <c r="AU2" s="64"/>
      <c r="AW2" s="64"/>
      <c r="AY2" s="64"/>
      <c r="BA2" s="64"/>
    </row>
    <row r="3" spans="1:58">
      <c r="A3" s="64" t="e">
        <f>VLOOKUP(B3,[3]Sheet1!$A:$B,2,FALSE)</f>
        <v>#N/A</v>
      </c>
      <c r="B3" s="65" t="s">
        <v>757</v>
      </c>
      <c r="C3" s="64" t="s">
        <v>70</v>
      </c>
      <c r="D3" s="66" t="s">
        <v>758</v>
      </c>
      <c r="E3" s="64"/>
      <c r="G3" s="64"/>
      <c r="I3" s="64"/>
      <c r="M3" s="65">
        <v>0</v>
      </c>
      <c r="O3" s="67" t="s">
        <v>951</v>
      </c>
      <c r="Q3" s="67" t="s">
        <v>951</v>
      </c>
      <c r="S3" s="67" t="s">
        <v>951</v>
      </c>
      <c r="U3" s="67" t="s">
        <v>951</v>
      </c>
      <c r="W3" s="67">
        <v>0</v>
      </c>
      <c r="Y3" s="67" t="s">
        <v>951</v>
      </c>
      <c r="AA3" s="67" t="s">
        <v>951</v>
      </c>
      <c r="AC3" s="67" t="s">
        <v>951</v>
      </c>
      <c r="AE3" s="67" t="s">
        <v>951</v>
      </c>
      <c r="AG3" s="67">
        <v>0</v>
      </c>
      <c r="AI3" s="67" t="s">
        <v>951</v>
      </c>
      <c r="AK3" s="67" t="s">
        <v>951</v>
      </c>
      <c r="AM3" s="67" t="s">
        <v>951</v>
      </c>
      <c r="AO3" s="67" t="s">
        <v>951</v>
      </c>
      <c r="AQ3" s="67">
        <v>0</v>
      </c>
      <c r="AS3" s="67"/>
      <c r="AU3" s="64"/>
      <c r="AW3" s="64"/>
      <c r="AY3" s="64"/>
      <c r="BA3" s="64"/>
    </row>
    <row r="4" spans="1:58">
      <c r="A4" s="64" t="e">
        <f>VLOOKUP(B4,[3]Sheet1!$A:$B,2,FALSE)</f>
        <v>#N/A</v>
      </c>
      <c r="B4" s="65" t="s">
        <v>6</v>
      </c>
      <c r="C4" s="64" t="s">
        <v>5</v>
      </c>
      <c r="D4" s="66" t="s">
        <v>760</v>
      </c>
      <c r="E4" s="64">
        <v>13</v>
      </c>
      <c r="G4" s="64">
        <v>8</v>
      </c>
      <c r="I4" s="64">
        <v>4</v>
      </c>
      <c r="K4" s="90">
        <v>7</v>
      </c>
      <c r="M4" s="65">
        <f>SUM(E4:K4)</f>
        <v>32</v>
      </c>
      <c r="O4" s="67">
        <v>61</v>
      </c>
      <c r="Q4" s="67">
        <v>66</v>
      </c>
      <c r="S4" s="67">
        <v>22</v>
      </c>
      <c r="U4" s="67">
        <v>50</v>
      </c>
      <c r="W4" s="67"/>
      <c r="Y4" s="67">
        <v>35</v>
      </c>
      <c r="AA4" s="67">
        <v>24</v>
      </c>
      <c r="AC4" s="67">
        <v>15</v>
      </c>
      <c r="AE4" s="67">
        <v>32</v>
      </c>
      <c r="AG4" s="67"/>
      <c r="AI4" s="67" t="s">
        <v>951</v>
      </c>
      <c r="AK4" s="67" t="s">
        <v>951</v>
      </c>
      <c r="AM4" s="67" t="s">
        <v>951</v>
      </c>
      <c r="AO4" s="67" t="s">
        <v>951</v>
      </c>
      <c r="AQ4" s="67"/>
      <c r="AS4" s="67"/>
      <c r="AU4" s="64"/>
      <c r="AW4" s="64"/>
      <c r="AY4" s="64"/>
      <c r="BA4" s="64"/>
    </row>
    <row r="5" spans="1:58">
      <c r="A5" s="64" t="e">
        <f>VLOOKUP(B5,[3]Sheet1!$A:$B,2,FALSE)</f>
        <v>#N/A</v>
      </c>
      <c r="B5" s="65" t="s">
        <v>718</v>
      </c>
      <c r="C5" s="64" t="s">
        <v>100</v>
      </c>
      <c r="D5" s="66" t="s">
        <v>761</v>
      </c>
      <c r="E5" s="64">
        <v>11</v>
      </c>
      <c r="G5" s="64">
        <v>9</v>
      </c>
      <c r="I5" s="64" t="s">
        <v>56</v>
      </c>
      <c r="K5" s="90">
        <v>13</v>
      </c>
      <c r="M5" s="65">
        <f>SUM(E5:K5)</f>
        <v>33</v>
      </c>
      <c r="O5" s="67" t="s">
        <v>951</v>
      </c>
      <c r="Q5" s="67" t="s">
        <v>951</v>
      </c>
      <c r="S5" s="67" t="s">
        <v>951</v>
      </c>
      <c r="U5" s="67" t="s">
        <v>951</v>
      </c>
      <c r="W5" s="67"/>
      <c r="Y5" s="67">
        <v>9</v>
      </c>
      <c r="AA5" s="67">
        <v>9</v>
      </c>
      <c r="AC5" s="67" t="s">
        <v>56</v>
      </c>
      <c r="AE5" s="67">
        <v>11</v>
      </c>
      <c r="AG5" s="67"/>
      <c r="AI5" s="67" t="s">
        <v>951</v>
      </c>
      <c r="AK5" s="67" t="s">
        <v>951</v>
      </c>
      <c r="AM5" s="67" t="s">
        <v>951</v>
      </c>
      <c r="AO5" s="67" t="s">
        <v>951</v>
      </c>
      <c r="AQ5" s="67"/>
      <c r="AS5" s="67"/>
      <c r="AU5" s="64"/>
      <c r="AW5" s="64"/>
      <c r="AY5" s="64"/>
      <c r="BA5" s="64"/>
    </row>
    <row r="6" spans="1:58">
      <c r="A6" s="64" t="e">
        <f>VLOOKUP(B6,[3]Sheet1!$A:$B,2,FALSE)</f>
        <v>#N/A</v>
      </c>
      <c r="B6" s="65" t="s">
        <v>762</v>
      </c>
      <c r="C6" s="64" t="s">
        <v>119</v>
      </c>
      <c r="D6" s="66" t="s">
        <v>763</v>
      </c>
      <c r="E6" s="64"/>
      <c r="G6" s="64"/>
      <c r="I6" s="64"/>
      <c r="M6" s="65">
        <f>SUM(E6:K6)</f>
        <v>0</v>
      </c>
      <c r="O6" s="67"/>
      <c r="Q6" s="67"/>
      <c r="S6" s="67"/>
      <c r="U6" s="67"/>
      <c r="W6" s="67"/>
      <c r="Y6" s="67"/>
      <c r="AA6" s="67"/>
      <c r="AC6" s="67"/>
      <c r="AE6" s="67"/>
      <c r="AG6" s="67"/>
      <c r="AI6" s="67"/>
      <c r="AK6" s="67"/>
      <c r="AM6" s="67"/>
      <c r="AO6" s="67"/>
      <c r="AQ6" s="67"/>
      <c r="AS6" s="67"/>
      <c r="AU6" s="64"/>
      <c r="AW6" s="64"/>
      <c r="AY6" s="64"/>
      <c r="BA6" s="64"/>
    </row>
    <row r="7" spans="1:58">
      <c r="A7" s="64" t="e">
        <f>VLOOKUP(B7,[3]Sheet1!$A:$B,2,FALSE)</f>
        <v>#N/A</v>
      </c>
      <c r="B7" s="65" t="s">
        <v>764</v>
      </c>
      <c r="C7" s="64" t="s">
        <v>140</v>
      </c>
      <c r="D7" s="66" t="s">
        <v>765</v>
      </c>
      <c r="E7" s="64"/>
      <c r="G7" s="64"/>
      <c r="I7" s="64"/>
      <c r="M7" s="65"/>
      <c r="O7" s="67" t="s">
        <v>951</v>
      </c>
      <c r="Q7" s="67" t="s">
        <v>951</v>
      </c>
      <c r="S7" s="67" t="s">
        <v>951</v>
      </c>
      <c r="U7" s="67" t="s">
        <v>951</v>
      </c>
      <c r="W7" s="67" t="s">
        <v>951</v>
      </c>
      <c r="Y7" s="67" t="s">
        <v>951</v>
      </c>
      <c r="AA7" s="67" t="s">
        <v>951</v>
      </c>
      <c r="AC7" s="67" t="s">
        <v>951</v>
      </c>
      <c r="AE7" s="67" t="s">
        <v>951</v>
      </c>
      <c r="AG7" s="67" t="s">
        <v>951</v>
      </c>
      <c r="AI7" s="67" t="s">
        <v>951</v>
      </c>
      <c r="AK7" s="67" t="s">
        <v>951</v>
      </c>
      <c r="AM7" s="67" t="s">
        <v>951</v>
      </c>
      <c r="AO7" s="67" t="s">
        <v>951</v>
      </c>
      <c r="AQ7" s="67" t="s">
        <v>951</v>
      </c>
      <c r="AS7" s="67" t="s">
        <v>951</v>
      </c>
      <c r="AU7" s="67" t="s">
        <v>951</v>
      </c>
      <c r="AV7" s="82"/>
      <c r="AW7" s="67" t="s">
        <v>951</v>
      </c>
      <c r="AX7" s="82"/>
      <c r="AY7" s="67" t="s">
        <v>951</v>
      </c>
      <c r="AZ7" s="82"/>
      <c r="BA7" s="64" t="s">
        <v>951</v>
      </c>
    </row>
    <row r="8" spans="1:58">
      <c r="A8" s="64" t="e">
        <f>VLOOKUP(B8,[3]Sheet1!$A:$B,2,FALSE)</f>
        <v>#N/A</v>
      </c>
      <c r="B8" s="65" t="s">
        <v>719</v>
      </c>
      <c r="C8" s="64" t="s">
        <v>169</v>
      </c>
      <c r="D8" s="66" t="s">
        <v>766</v>
      </c>
      <c r="E8" s="64">
        <v>425</v>
      </c>
      <c r="G8" s="64">
        <v>342</v>
      </c>
      <c r="I8" s="64">
        <v>265</v>
      </c>
      <c r="K8" s="90">
        <v>275</v>
      </c>
      <c r="M8" s="65">
        <f t="shared" ref="M8:M14" si="0">SUM(E8:K8)</f>
        <v>1307</v>
      </c>
      <c r="O8" s="67">
        <v>0</v>
      </c>
      <c r="Q8" s="67">
        <v>0</v>
      </c>
      <c r="S8" s="67">
        <v>0</v>
      </c>
      <c r="U8" s="67">
        <v>0</v>
      </c>
      <c r="W8" s="67">
        <v>0</v>
      </c>
      <c r="Y8" s="67">
        <v>0</v>
      </c>
      <c r="AA8" s="67">
        <v>0</v>
      </c>
      <c r="AC8" s="67">
        <v>0</v>
      </c>
      <c r="AE8" s="67">
        <v>0</v>
      </c>
      <c r="AG8" s="67">
        <v>0</v>
      </c>
      <c r="AI8" s="67">
        <v>268</v>
      </c>
      <c r="AK8" s="67">
        <v>143</v>
      </c>
      <c r="AM8" s="67">
        <v>166</v>
      </c>
      <c r="AO8" s="67">
        <v>171</v>
      </c>
      <c r="AQ8" s="67">
        <v>0</v>
      </c>
      <c r="AS8" s="67"/>
      <c r="AU8" s="64"/>
      <c r="AW8" s="64"/>
      <c r="AY8" s="64"/>
      <c r="BA8" s="64"/>
    </row>
    <row r="9" spans="1:58">
      <c r="A9" s="64" t="e">
        <f>VLOOKUP(B9,[3]Sheet1!$A:$B,2,FALSE)</f>
        <v>#N/A</v>
      </c>
      <c r="B9" s="65" t="s">
        <v>767</v>
      </c>
      <c r="C9" s="64" t="s">
        <v>183</v>
      </c>
      <c r="D9" s="66" t="s">
        <v>768</v>
      </c>
      <c r="E9" s="64"/>
      <c r="G9" s="64"/>
      <c r="I9" s="64"/>
      <c r="M9" s="65">
        <f t="shared" si="0"/>
        <v>0</v>
      </c>
      <c r="O9" s="67" t="s">
        <v>951</v>
      </c>
      <c r="Q9" s="67" t="s">
        <v>951</v>
      </c>
      <c r="S9" s="67" t="s">
        <v>951</v>
      </c>
      <c r="U9" s="67" t="s">
        <v>951</v>
      </c>
      <c r="W9" s="67"/>
      <c r="Y9" s="67" t="s">
        <v>951</v>
      </c>
      <c r="AA9" s="67" t="s">
        <v>951</v>
      </c>
      <c r="AC9" s="67" t="s">
        <v>951</v>
      </c>
      <c r="AE9" s="67" t="s">
        <v>951</v>
      </c>
      <c r="AG9" s="67">
        <v>0</v>
      </c>
      <c r="AI9" s="67" t="s">
        <v>951</v>
      </c>
      <c r="AK9" s="67" t="s">
        <v>951</v>
      </c>
      <c r="AM9" s="67" t="s">
        <v>951</v>
      </c>
      <c r="AO9" s="67" t="s">
        <v>951</v>
      </c>
      <c r="AQ9" s="67">
        <v>0</v>
      </c>
      <c r="AS9" s="67"/>
      <c r="AU9" s="64"/>
      <c r="AW9" s="64"/>
      <c r="AY9" s="64"/>
      <c r="BA9" s="64"/>
    </row>
    <row r="10" spans="1:58">
      <c r="A10" s="64" t="e">
        <f>VLOOKUP(B10,[3]Sheet1!$A:$B,2,FALSE)</f>
        <v>#N/A</v>
      </c>
      <c r="B10" s="65" t="s">
        <v>720</v>
      </c>
      <c r="C10" s="64" t="s">
        <v>212</v>
      </c>
      <c r="D10" s="66" t="s">
        <v>769</v>
      </c>
      <c r="E10" s="64">
        <v>112</v>
      </c>
      <c r="G10" s="64">
        <v>88</v>
      </c>
      <c r="I10" s="64">
        <v>112</v>
      </c>
      <c r="K10" s="90">
        <v>122</v>
      </c>
      <c r="M10" s="65">
        <f t="shared" si="0"/>
        <v>434</v>
      </c>
      <c r="O10" s="67">
        <v>68</v>
      </c>
      <c r="Q10" s="67">
        <v>49</v>
      </c>
      <c r="S10" s="67">
        <v>75</v>
      </c>
      <c r="U10" s="67">
        <v>69</v>
      </c>
      <c r="W10" s="67"/>
      <c r="Y10" s="67" t="s">
        <v>770</v>
      </c>
      <c r="AA10" s="67">
        <v>49</v>
      </c>
      <c r="AC10" s="67">
        <v>187</v>
      </c>
      <c r="AE10" s="67">
        <v>184</v>
      </c>
      <c r="AG10" s="67"/>
      <c r="AI10" s="67" t="s">
        <v>951</v>
      </c>
      <c r="AK10" s="67" t="s">
        <v>951</v>
      </c>
      <c r="AM10" s="67" t="s">
        <v>951</v>
      </c>
      <c r="AO10" s="67" t="s">
        <v>951</v>
      </c>
      <c r="AQ10" s="67">
        <v>0</v>
      </c>
      <c r="AS10" s="67"/>
      <c r="AU10" s="64"/>
      <c r="AW10" s="64"/>
      <c r="AY10" s="64"/>
      <c r="BA10" s="64"/>
    </row>
    <row r="11" spans="1:58">
      <c r="A11" s="64" t="e">
        <f>VLOOKUP(B11,[3]Sheet1!$A:$B,2,FALSE)</f>
        <v>#N/A</v>
      </c>
      <c r="B11" s="65" t="s">
        <v>721</v>
      </c>
      <c r="C11" s="64" t="s">
        <v>313</v>
      </c>
      <c r="D11" s="66" t="s">
        <v>771</v>
      </c>
      <c r="E11" s="64"/>
      <c r="G11" s="64"/>
      <c r="I11" s="64">
        <v>51</v>
      </c>
      <c r="K11" s="90">
        <v>92</v>
      </c>
      <c r="M11" s="65">
        <f t="shared" si="0"/>
        <v>143</v>
      </c>
      <c r="O11" s="67" t="s">
        <v>951</v>
      </c>
      <c r="Q11" s="67" t="s">
        <v>951</v>
      </c>
      <c r="S11" s="67" t="s">
        <v>951</v>
      </c>
      <c r="U11" s="67" t="s">
        <v>951</v>
      </c>
      <c r="W11" s="67"/>
      <c r="Y11" s="67">
        <v>26</v>
      </c>
      <c r="AA11" s="67">
        <v>103</v>
      </c>
      <c r="AC11" s="67">
        <v>67</v>
      </c>
      <c r="AE11" s="67">
        <v>67</v>
      </c>
      <c r="AG11" s="67"/>
      <c r="AI11" s="67" t="s">
        <v>951</v>
      </c>
      <c r="AK11" s="67" t="s">
        <v>951</v>
      </c>
      <c r="AM11" s="67" t="s">
        <v>951</v>
      </c>
      <c r="AO11" s="67" t="s">
        <v>951</v>
      </c>
      <c r="AQ11" s="67">
        <v>29</v>
      </c>
      <c r="AS11" s="67"/>
      <c r="AU11" s="64"/>
      <c r="AW11" s="64"/>
      <c r="AY11" s="64"/>
      <c r="BA11" s="64"/>
    </row>
    <row r="12" spans="1:58">
      <c r="A12" s="64" t="e">
        <f>VLOOKUP(B12,[3]Sheet1!$A:$B,2,FALSE)</f>
        <v>#N/A</v>
      </c>
      <c r="B12" s="65" t="s">
        <v>772</v>
      </c>
      <c r="C12" s="64" t="s">
        <v>342</v>
      </c>
      <c r="D12" s="66" t="s">
        <v>773</v>
      </c>
      <c r="E12" s="64"/>
      <c r="G12" s="64"/>
      <c r="I12" s="64"/>
      <c r="M12" s="65">
        <f t="shared" si="0"/>
        <v>0</v>
      </c>
      <c r="O12" s="67" t="s">
        <v>951</v>
      </c>
      <c r="Q12" s="67" t="s">
        <v>951</v>
      </c>
      <c r="S12" s="67" t="s">
        <v>951</v>
      </c>
      <c r="U12" s="67" t="s">
        <v>951</v>
      </c>
      <c r="W12" s="67">
        <v>0</v>
      </c>
      <c r="Y12" s="67" t="s">
        <v>951</v>
      </c>
      <c r="AA12" s="67" t="s">
        <v>951</v>
      </c>
      <c r="AC12" s="67" t="s">
        <v>951</v>
      </c>
      <c r="AE12" s="67" t="s">
        <v>951</v>
      </c>
      <c r="AG12" s="67">
        <v>0</v>
      </c>
      <c r="AI12" s="67" t="s">
        <v>951</v>
      </c>
      <c r="AK12" s="67" t="s">
        <v>951</v>
      </c>
      <c r="AM12" s="67" t="s">
        <v>951</v>
      </c>
      <c r="AO12" s="67" t="s">
        <v>951</v>
      </c>
      <c r="AQ12" s="67">
        <v>0</v>
      </c>
      <c r="AS12" s="67"/>
      <c r="AU12" s="64"/>
      <c r="AW12" s="64"/>
      <c r="AY12" s="64"/>
      <c r="BA12" s="64"/>
    </row>
    <row r="13" spans="1:58">
      <c r="A13" s="64" t="e">
        <f>VLOOKUP(B13,[3]Sheet1!$A:$B,2,FALSE)</f>
        <v>#N/A</v>
      </c>
      <c r="B13" s="65" t="s">
        <v>722</v>
      </c>
      <c r="C13" s="64" t="s">
        <v>364</v>
      </c>
      <c r="D13" s="66" t="s">
        <v>774</v>
      </c>
      <c r="E13" s="64">
        <v>77</v>
      </c>
      <c r="G13" s="64">
        <v>68</v>
      </c>
      <c r="I13" s="64">
        <v>44</v>
      </c>
      <c r="K13" s="90">
        <v>36</v>
      </c>
      <c r="M13" s="65">
        <f t="shared" si="0"/>
        <v>225</v>
      </c>
      <c r="O13" s="67">
        <v>105</v>
      </c>
      <c r="Q13" s="67">
        <v>153</v>
      </c>
      <c r="S13" s="67">
        <v>105</v>
      </c>
      <c r="U13" s="67">
        <v>55</v>
      </c>
      <c r="W13" s="67"/>
      <c r="Y13" s="67">
        <v>126</v>
      </c>
      <c r="AA13" s="67">
        <v>207</v>
      </c>
      <c r="AC13" s="67">
        <v>138</v>
      </c>
      <c r="AE13" s="67">
        <v>80</v>
      </c>
      <c r="AG13" s="67"/>
      <c r="AI13" s="67" t="s">
        <v>951</v>
      </c>
      <c r="AK13" s="67" t="s">
        <v>951</v>
      </c>
      <c r="AM13" s="67" t="s">
        <v>951</v>
      </c>
      <c r="AO13" s="67" t="s">
        <v>951</v>
      </c>
      <c r="AQ13" s="67">
        <v>0</v>
      </c>
      <c r="AS13" s="67"/>
      <c r="AU13" s="64"/>
      <c r="AW13" s="64"/>
      <c r="AY13" s="64"/>
      <c r="BA13" s="64"/>
    </row>
    <row r="14" spans="1:58">
      <c r="A14" s="64" t="e">
        <f>VLOOKUP(B14,[3]Sheet1!$A:$B,2,FALSE)</f>
        <v>#N/A</v>
      </c>
      <c r="B14" s="65" t="s">
        <v>723</v>
      </c>
      <c r="C14" s="64" t="s">
        <v>391</v>
      </c>
      <c r="D14" s="66" t="s">
        <v>775</v>
      </c>
      <c r="E14" s="64"/>
      <c r="G14" s="64">
        <v>40</v>
      </c>
      <c r="I14" s="64">
        <v>45</v>
      </c>
      <c r="K14" s="90">
        <v>35</v>
      </c>
      <c r="M14" s="65">
        <f t="shared" si="0"/>
        <v>120</v>
      </c>
      <c r="O14" s="67" t="s">
        <v>951</v>
      </c>
      <c r="Q14" s="67">
        <v>17</v>
      </c>
      <c r="S14" s="67">
        <v>15</v>
      </c>
      <c r="U14" s="67">
        <v>7</v>
      </c>
      <c r="W14" s="67"/>
      <c r="Y14" s="67" t="s">
        <v>951</v>
      </c>
      <c r="AA14" s="67">
        <v>41</v>
      </c>
      <c r="AC14" s="67">
        <v>41</v>
      </c>
      <c r="AE14" s="67">
        <v>32</v>
      </c>
      <c r="AG14" s="67"/>
      <c r="AI14" s="67" t="s">
        <v>951</v>
      </c>
      <c r="AK14" s="67" t="s">
        <v>951</v>
      </c>
      <c r="AM14" s="67" t="s">
        <v>951</v>
      </c>
      <c r="AO14" s="67" t="s">
        <v>951</v>
      </c>
      <c r="AQ14" s="67">
        <v>0</v>
      </c>
      <c r="AS14" s="67"/>
      <c r="AU14" s="64"/>
      <c r="AW14" s="64"/>
      <c r="AY14" s="64"/>
      <c r="BA14" s="64"/>
    </row>
    <row r="15" spans="1:58">
      <c r="A15" s="64" t="e">
        <f>VLOOKUP(B15,[3]Sheet1!$A:$B,2,FALSE)</f>
        <v>#N/A</v>
      </c>
      <c r="B15" s="65" t="s">
        <v>776</v>
      </c>
      <c r="C15" s="64" t="s">
        <v>420</v>
      </c>
      <c r="D15" s="66" t="s">
        <v>777</v>
      </c>
      <c r="E15" s="64"/>
      <c r="G15" s="64"/>
      <c r="I15" s="64"/>
      <c r="M15" s="65">
        <v>19</v>
      </c>
      <c r="O15" s="67"/>
      <c r="Q15" s="67"/>
      <c r="S15" s="67"/>
      <c r="U15" s="67"/>
      <c r="W15" s="67">
        <v>15</v>
      </c>
      <c r="Y15" s="67" t="s">
        <v>951</v>
      </c>
      <c r="AA15" s="67" t="s">
        <v>951</v>
      </c>
      <c r="AC15" s="67" t="s">
        <v>951</v>
      </c>
      <c r="AE15" s="67" t="s">
        <v>951</v>
      </c>
      <c r="AG15" s="67">
        <v>25</v>
      </c>
      <c r="AI15" s="67" t="s">
        <v>951</v>
      </c>
      <c r="AK15" s="67" t="s">
        <v>951</v>
      </c>
      <c r="AM15" s="67" t="s">
        <v>951</v>
      </c>
      <c r="AO15" s="67" t="s">
        <v>951</v>
      </c>
      <c r="AQ15" s="67"/>
      <c r="AS15" s="67"/>
      <c r="AU15" s="64"/>
      <c r="AW15" s="64"/>
      <c r="AY15" s="64"/>
      <c r="BA15" s="64"/>
    </row>
    <row r="16" spans="1:58">
      <c r="A16" s="64" t="e">
        <f>VLOOKUP(B16,[3]Sheet1!$A:$B,2,FALSE)</f>
        <v>#N/A</v>
      </c>
      <c r="B16" s="65" t="s">
        <v>778</v>
      </c>
      <c r="C16" s="64" t="s">
        <v>437</v>
      </c>
      <c r="D16" s="66" t="s">
        <v>779</v>
      </c>
      <c r="E16" s="64"/>
      <c r="G16" s="64"/>
      <c r="I16" s="64"/>
      <c r="M16" s="65">
        <f>SUM(E16:K16)</f>
        <v>0</v>
      </c>
      <c r="O16" s="67"/>
      <c r="Q16" s="67"/>
      <c r="S16" s="67"/>
      <c r="U16" s="67"/>
      <c r="W16" s="67"/>
      <c r="Y16" s="67"/>
      <c r="AA16" s="67"/>
      <c r="AC16" s="67"/>
      <c r="AE16" s="67"/>
      <c r="AG16" s="67"/>
      <c r="AI16" s="67"/>
      <c r="AK16" s="67"/>
      <c r="AM16" s="67"/>
      <c r="AO16" s="67"/>
      <c r="AQ16" s="67"/>
      <c r="AS16" s="67"/>
      <c r="AU16" s="64"/>
      <c r="AW16" s="64"/>
      <c r="AY16" s="64"/>
      <c r="BA16" s="64"/>
    </row>
    <row r="17" spans="1:56">
      <c r="A17" s="64" t="e">
        <f>VLOOKUP(B17,[3]Sheet1!$A:$B,2,FALSE)</f>
        <v>#N/A</v>
      </c>
      <c r="B17" s="65" t="s">
        <v>780</v>
      </c>
      <c r="C17" s="64" t="s">
        <v>467</v>
      </c>
      <c r="D17" s="66" t="s">
        <v>781</v>
      </c>
      <c r="E17" s="64"/>
      <c r="G17" s="64"/>
      <c r="I17" s="64"/>
      <c r="M17" s="65">
        <f>SUM(E17:K17)</f>
        <v>0</v>
      </c>
      <c r="O17" s="67"/>
      <c r="Q17" s="67"/>
      <c r="S17" s="67"/>
      <c r="U17" s="67"/>
      <c r="W17" s="67"/>
      <c r="Y17" s="67"/>
      <c r="AA17" s="67"/>
      <c r="AC17" s="67"/>
      <c r="AE17" s="67"/>
      <c r="AG17" s="67"/>
      <c r="AI17" s="67"/>
      <c r="AK17" s="67"/>
      <c r="AM17" s="67"/>
      <c r="AO17" s="67"/>
      <c r="AQ17" s="67"/>
      <c r="AS17" s="67"/>
      <c r="AU17" s="64"/>
      <c r="AW17" s="64"/>
      <c r="AY17" s="64"/>
      <c r="BA17" s="64"/>
    </row>
    <row r="18" spans="1:56">
      <c r="A18" s="64" t="e">
        <f>VLOOKUP(B18,[3]Sheet1!$A:$B,2,FALSE)</f>
        <v>#N/A</v>
      </c>
      <c r="B18" s="65" t="s">
        <v>724</v>
      </c>
      <c r="C18" s="64" t="s">
        <v>503</v>
      </c>
      <c r="D18" s="66" t="s">
        <v>782</v>
      </c>
      <c r="E18" s="64"/>
      <c r="G18" s="64"/>
      <c r="I18" s="64">
        <v>155</v>
      </c>
      <c r="K18" s="90">
        <v>85</v>
      </c>
      <c r="M18" s="65">
        <f>SUM(E18:K18)</f>
        <v>240</v>
      </c>
      <c r="O18" s="67" t="s">
        <v>951</v>
      </c>
      <c r="Q18" s="67">
        <v>1</v>
      </c>
      <c r="S18" s="67">
        <v>31</v>
      </c>
      <c r="U18" s="67">
        <v>14</v>
      </c>
      <c r="W18" s="67"/>
      <c r="Y18" s="67" t="s">
        <v>951</v>
      </c>
      <c r="AA18" s="67" t="s">
        <v>951</v>
      </c>
      <c r="AC18" s="67">
        <v>103</v>
      </c>
      <c r="AE18" s="67">
        <v>53</v>
      </c>
      <c r="AG18" s="67"/>
      <c r="AI18" s="67" t="s">
        <v>951</v>
      </c>
      <c r="AK18" s="67" t="s">
        <v>951</v>
      </c>
      <c r="AM18" s="67" t="s">
        <v>951</v>
      </c>
      <c r="AO18" s="67" t="s">
        <v>951</v>
      </c>
      <c r="AQ18" s="67">
        <v>0</v>
      </c>
      <c r="AS18" s="67"/>
      <c r="AU18" s="64"/>
      <c r="AW18" s="64"/>
      <c r="AY18" s="64"/>
      <c r="BA18" s="64"/>
    </row>
    <row r="19" spans="1:56">
      <c r="A19" s="64" t="e">
        <f>VLOOKUP(B19,[3]Sheet1!$A:$B,2,FALSE)</f>
        <v>#N/A</v>
      </c>
      <c r="B19" s="65" t="s">
        <v>783</v>
      </c>
      <c r="C19" s="64" t="s">
        <v>482</v>
      </c>
      <c r="D19" s="66" t="s">
        <v>784</v>
      </c>
      <c r="E19" s="64"/>
      <c r="G19" s="64"/>
      <c r="I19" s="64"/>
      <c r="M19" s="65">
        <v>450</v>
      </c>
      <c r="O19" s="67" t="s">
        <v>951</v>
      </c>
      <c r="Q19" s="67" t="s">
        <v>951</v>
      </c>
      <c r="S19" s="67" t="s">
        <v>951</v>
      </c>
      <c r="U19" s="67" t="s">
        <v>951</v>
      </c>
      <c r="W19" s="67">
        <v>0</v>
      </c>
      <c r="Y19" s="67" t="s">
        <v>951</v>
      </c>
      <c r="AA19" s="67" t="s">
        <v>951</v>
      </c>
      <c r="AC19" s="67" t="s">
        <v>951</v>
      </c>
      <c r="AE19" s="67" t="s">
        <v>951</v>
      </c>
      <c r="AG19" s="67">
        <v>0</v>
      </c>
      <c r="AI19" s="67" t="s">
        <v>951</v>
      </c>
      <c r="AK19" s="67" t="s">
        <v>951</v>
      </c>
      <c r="AM19" s="67" t="s">
        <v>951</v>
      </c>
      <c r="AO19" s="67" t="s">
        <v>951</v>
      </c>
      <c r="AQ19" s="67">
        <v>0</v>
      </c>
      <c r="AS19" s="67"/>
      <c r="AU19" s="67"/>
      <c r="AV19" s="82"/>
      <c r="AW19" s="67"/>
      <c r="AX19" s="82"/>
      <c r="AY19" s="67"/>
      <c r="AZ19" s="82"/>
      <c r="BA19" s="64"/>
    </row>
    <row r="20" spans="1:56">
      <c r="A20" s="64" t="e">
        <f>VLOOKUP(B20,[3]Sheet1!$A:$B,2,FALSE)</f>
        <v>#N/A</v>
      </c>
      <c r="B20" s="65" t="s">
        <v>725</v>
      </c>
      <c r="C20" s="64" t="s">
        <v>520</v>
      </c>
      <c r="D20" s="66" t="s">
        <v>785</v>
      </c>
      <c r="E20" s="64"/>
      <c r="G20" s="64"/>
      <c r="I20" s="64"/>
      <c r="K20" s="90">
        <v>528</v>
      </c>
      <c r="M20" s="65">
        <f>SUM(E20:K20)</f>
        <v>528</v>
      </c>
      <c r="O20" s="67" t="s">
        <v>951</v>
      </c>
      <c r="Q20" s="67" t="s">
        <v>951</v>
      </c>
      <c r="S20" s="67" t="s">
        <v>951</v>
      </c>
      <c r="U20" s="67" t="s">
        <v>951</v>
      </c>
      <c r="W20" s="67" t="s">
        <v>951</v>
      </c>
      <c r="Y20" s="67" t="s">
        <v>951</v>
      </c>
      <c r="AA20" s="67" t="s">
        <v>951</v>
      </c>
      <c r="AC20" s="67" t="s">
        <v>951</v>
      </c>
      <c r="AE20" s="67" t="s">
        <v>951</v>
      </c>
      <c r="AG20" s="67" t="s">
        <v>951</v>
      </c>
      <c r="AI20" s="67" t="s">
        <v>951</v>
      </c>
      <c r="AK20" s="67" t="s">
        <v>951</v>
      </c>
      <c r="AM20" s="67" t="s">
        <v>951</v>
      </c>
      <c r="AO20" s="67">
        <v>528</v>
      </c>
      <c r="AQ20" s="67">
        <v>528</v>
      </c>
      <c r="AS20" s="67" t="s">
        <v>951</v>
      </c>
      <c r="AU20" s="67" t="s">
        <v>951</v>
      </c>
      <c r="AV20" s="82"/>
      <c r="AW20" s="67" t="s">
        <v>951</v>
      </c>
      <c r="AX20" s="82"/>
      <c r="AY20" s="67" t="s">
        <v>951</v>
      </c>
      <c r="AZ20" s="82"/>
      <c r="BA20" s="64" t="s">
        <v>951</v>
      </c>
    </row>
    <row r="21" spans="1:56">
      <c r="A21" s="64" t="e">
        <f>VLOOKUP(B21,[3]Sheet1!$A:$B,2,FALSE)</f>
        <v>#N/A</v>
      </c>
      <c r="B21" s="65" t="s">
        <v>726</v>
      </c>
      <c r="C21" s="64" t="s">
        <v>537</v>
      </c>
      <c r="D21" s="66" t="s">
        <v>786</v>
      </c>
      <c r="E21" s="64">
        <v>159</v>
      </c>
      <c r="G21" s="64">
        <v>136</v>
      </c>
      <c r="I21" s="64">
        <v>152</v>
      </c>
      <c r="K21" s="90">
        <v>89</v>
      </c>
      <c r="M21" s="65">
        <f>SUM(E21:K21)</f>
        <v>536</v>
      </c>
      <c r="O21" s="67" t="s">
        <v>951</v>
      </c>
      <c r="Q21" s="67" t="s">
        <v>951</v>
      </c>
      <c r="S21" s="67" t="s">
        <v>951</v>
      </c>
      <c r="U21" s="67" t="s">
        <v>951</v>
      </c>
      <c r="W21" s="67" t="s">
        <v>951</v>
      </c>
      <c r="Y21" s="67" t="s">
        <v>951</v>
      </c>
      <c r="AA21" s="67" t="s">
        <v>951</v>
      </c>
      <c r="AC21" s="67" t="s">
        <v>951</v>
      </c>
      <c r="AE21" s="67" t="s">
        <v>951</v>
      </c>
      <c r="AG21" s="67" t="s">
        <v>951</v>
      </c>
      <c r="AI21" s="67">
        <v>70</v>
      </c>
      <c r="AK21" s="67">
        <v>82</v>
      </c>
      <c r="AM21" s="67">
        <v>67</v>
      </c>
      <c r="AO21" s="67">
        <v>35</v>
      </c>
      <c r="AQ21" s="67">
        <f>SUM(AI21:AO21)</f>
        <v>254</v>
      </c>
      <c r="AS21" s="67"/>
      <c r="AU21" s="64"/>
      <c r="AW21" s="64"/>
      <c r="AY21" s="64"/>
      <c r="BA21" s="64"/>
    </row>
    <row r="22" spans="1:56">
      <c r="A22" s="64" t="e">
        <f>VLOOKUP(B22,[3]Sheet1!$A:$B,2,FALSE)</f>
        <v>#N/A</v>
      </c>
      <c r="B22" s="65" t="s">
        <v>727</v>
      </c>
      <c r="C22" s="64" t="s">
        <v>554</v>
      </c>
      <c r="D22" s="66" t="s">
        <v>787</v>
      </c>
      <c r="E22" s="64">
        <v>34</v>
      </c>
      <c r="G22" s="64">
        <v>143</v>
      </c>
      <c r="I22" s="64">
        <v>96</v>
      </c>
      <c r="K22" s="90">
        <v>82</v>
      </c>
      <c r="M22" s="65">
        <f>SUM(E22:K22)</f>
        <v>355</v>
      </c>
      <c r="O22" s="67" t="s">
        <v>951</v>
      </c>
      <c r="Q22" s="67" t="s">
        <v>951</v>
      </c>
      <c r="S22" s="67" t="s">
        <v>951</v>
      </c>
      <c r="U22" s="67" t="s">
        <v>951</v>
      </c>
      <c r="W22" s="67">
        <v>0</v>
      </c>
      <c r="Y22" s="67" t="s">
        <v>951</v>
      </c>
      <c r="AA22" s="67" t="s">
        <v>951</v>
      </c>
      <c r="AC22" s="67" t="s">
        <v>951</v>
      </c>
      <c r="AE22" s="67" t="s">
        <v>951</v>
      </c>
      <c r="AG22" s="67">
        <v>0</v>
      </c>
      <c r="AI22" s="67" t="s">
        <v>951</v>
      </c>
      <c r="AK22" s="67" t="s">
        <v>951</v>
      </c>
      <c r="AM22" s="67" t="s">
        <v>951</v>
      </c>
      <c r="AO22" s="67" t="s">
        <v>951</v>
      </c>
      <c r="AQ22" s="67">
        <v>0</v>
      </c>
      <c r="AS22" s="67"/>
      <c r="AU22" s="64"/>
      <c r="AW22" s="64"/>
      <c r="AY22" s="64"/>
      <c r="BA22" s="64"/>
    </row>
    <row r="23" spans="1:56">
      <c r="A23" s="64" t="e">
        <f>VLOOKUP(B23,[3]Sheet1!$A:$B,2,FALSE)</f>
        <v>#N/A</v>
      </c>
      <c r="B23" s="65" t="s">
        <v>788</v>
      </c>
      <c r="C23" s="64" t="s">
        <v>578</v>
      </c>
      <c r="D23" s="66" t="s">
        <v>789</v>
      </c>
      <c r="E23" s="64"/>
      <c r="G23" s="64"/>
      <c r="I23" s="64"/>
      <c r="M23" s="65"/>
      <c r="O23" s="67"/>
      <c r="Q23" s="67"/>
      <c r="S23" s="67"/>
      <c r="U23" s="67"/>
      <c r="W23" s="67"/>
      <c r="Y23" s="67"/>
      <c r="AA23" s="67"/>
      <c r="AC23" s="67"/>
      <c r="AE23" s="67"/>
      <c r="AG23" s="67"/>
      <c r="AI23" s="67"/>
      <c r="AK23" s="67"/>
      <c r="AM23" s="67"/>
      <c r="AO23" s="67"/>
      <c r="AQ23" s="67"/>
      <c r="AS23" s="67"/>
      <c r="AU23" s="64"/>
      <c r="AW23" s="64"/>
      <c r="AY23" s="64"/>
      <c r="BA23" s="64"/>
    </row>
    <row r="24" spans="1:56">
      <c r="A24" s="64" t="e">
        <f>VLOOKUP(B24,[3]Sheet1!$A:$B,2,FALSE)</f>
        <v>#N/A</v>
      </c>
      <c r="B24" s="65" t="s">
        <v>790</v>
      </c>
      <c r="C24" s="64" t="s">
        <v>597</v>
      </c>
      <c r="D24" s="66" t="s">
        <v>791</v>
      </c>
      <c r="E24" s="64"/>
      <c r="G24" s="64"/>
      <c r="I24" s="64"/>
      <c r="M24" s="65"/>
      <c r="O24" s="67" t="s">
        <v>951</v>
      </c>
      <c r="Q24" s="67" t="s">
        <v>951</v>
      </c>
      <c r="S24" s="67" t="s">
        <v>951</v>
      </c>
      <c r="U24" s="67" t="s">
        <v>951</v>
      </c>
      <c r="W24" s="67" t="s">
        <v>951</v>
      </c>
      <c r="Y24" s="67" t="s">
        <v>951</v>
      </c>
      <c r="AA24" s="67" t="s">
        <v>951</v>
      </c>
      <c r="AC24" s="67" t="s">
        <v>951</v>
      </c>
      <c r="AE24" s="67" t="s">
        <v>951</v>
      </c>
      <c r="AG24" s="67" t="s">
        <v>951</v>
      </c>
      <c r="AI24" s="67" t="s">
        <v>951</v>
      </c>
      <c r="AK24" s="67" t="s">
        <v>951</v>
      </c>
      <c r="AM24" s="67" t="s">
        <v>951</v>
      </c>
      <c r="AO24" s="67" t="s">
        <v>951</v>
      </c>
      <c r="AQ24" s="67" t="s">
        <v>951</v>
      </c>
      <c r="AS24" s="67" t="s">
        <v>951</v>
      </c>
      <c r="AU24" s="67" t="s">
        <v>951</v>
      </c>
      <c r="AV24" s="82"/>
      <c r="AW24" s="67" t="s">
        <v>951</v>
      </c>
      <c r="AX24" s="82"/>
      <c r="AY24" s="67" t="s">
        <v>951</v>
      </c>
      <c r="AZ24" s="82"/>
      <c r="BA24" s="64" t="s">
        <v>951</v>
      </c>
    </row>
    <row r="25" spans="1:56">
      <c r="A25" s="64" t="e">
        <f>VLOOKUP(B25,[3]Sheet1!$A:$B,2,FALSE)</f>
        <v>#N/A</v>
      </c>
      <c r="B25" s="65" t="s">
        <v>792</v>
      </c>
      <c r="C25" s="64" t="s">
        <v>612</v>
      </c>
      <c r="D25" s="66" t="s">
        <v>793</v>
      </c>
      <c r="E25" s="64"/>
      <c r="G25" s="64"/>
      <c r="I25" s="64"/>
      <c r="M25" s="65">
        <f>SUM(E25:K25)</f>
        <v>0</v>
      </c>
      <c r="O25" s="67"/>
      <c r="Q25" s="67"/>
      <c r="S25" s="67"/>
      <c r="U25" s="67"/>
      <c r="W25" s="67"/>
      <c r="Y25" s="67"/>
      <c r="AA25" s="67"/>
      <c r="AC25" s="67"/>
      <c r="AE25" s="67"/>
      <c r="AG25" s="67"/>
      <c r="AI25" s="67"/>
      <c r="AK25" s="67"/>
      <c r="AM25" s="67"/>
      <c r="AO25" s="67"/>
      <c r="AQ25" s="67"/>
      <c r="AS25" s="67"/>
      <c r="AU25" s="64"/>
      <c r="AW25" s="64"/>
      <c r="AY25" s="64"/>
      <c r="BA25" s="64"/>
    </row>
    <row r="26" spans="1:56">
      <c r="A26" s="64" t="e">
        <f>VLOOKUP(B26,[3]Sheet1!$A:$B,2,FALSE)</f>
        <v>#N/A</v>
      </c>
      <c r="B26" s="65" t="s">
        <v>794</v>
      </c>
      <c r="C26" s="64" t="s">
        <v>646</v>
      </c>
      <c r="D26" s="66" t="s">
        <v>795</v>
      </c>
      <c r="E26" s="64"/>
      <c r="G26" s="64"/>
      <c r="I26" s="64"/>
      <c r="M26" s="65">
        <f>SUM(E26:K26)</f>
        <v>0</v>
      </c>
      <c r="O26" s="67"/>
      <c r="Q26" s="67"/>
      <c r="S26" s="67"/>
      <c r="U26" s="67"/>
      <c r="W26" s="67"/>
      <c r="Y26" s="67"/>
      <c r="AA26" s="67"/>
      <c r="AC26" s="67"/>
      <c r="AE26" s="67"/>
      <c r="AG26" s="67"/>
      <c r="AI26" s="67"/>
      <c r="AK26" s="67"/>
      <c r="AM26" s="67"/>
      <c r="AO26" s="67"/>
      <c r="AQ26" s="67"/>
      <c r="AS26" s="67"/>
      <c r="AU26" s="64"/>
      <c r="AW26" s="64"/>
      <c r="AY26" s="64"/>
      <c r="BA26" s="64"/>
    </row>
    <row r="27" spans="1:56">
      <c r="A27" s="64" t="e">
        <f>VLOOKUP(B27,[3]Sheet1!$A:$B,2,FALSE)</f>
        <v>#N/A</v>
      </c>
      <c r="B27" s="65" t="s">
        <v>729</v>
      </c>
      <c r="C27" s="64" t="s">
        <v>702</v>
      </c>
      <c r="D27" s="66" t="s">
        <v>796</v>
      </c>
      <c r="E27" s="64">
        <v>106</v>
      </c>
      <c r="G27" s="64">
        <v>140</v>
      </c>
      <c r="I27" s="64">
        <v>180</v>
      </c>
      <c r="K27" s="90">
        <v>109</v>
      </c>
      <c r="M27" s="65">
        <f>SUM(E27:K27)</f>
        <v>535</v>
      </c>
      <c r="O27" s="67">
        <v>0</v>
      </c>
      <c r="Q27" s="67">
        <v>1</v>
      </c>
      <c r="S27" s="67">
        <v>1</v>
      </c>
      <c r="U27" s="67">
        <v>0</v>
      </c>
      <c r="W27" s="67">
        <v>2</v>
      </c>
      <c r="Y27" s="67">
        <v>106</v>
      </c>
      <c r="AA27" s="67">
        <v>140</v>
      </c>
      <c r="AC27" s="67">
        <v>180</v>
      </c>
      <c r="AE27" s="67">
        <v>109</v>
      </c>
      <c r="AG27" s="67">
        <f>SUM(Y27:AE27)</f>
        <v>535</v>
      </c>
      <c r="AI27" s="67">
        <v>0</v>
      </c>
      <c r="AK27" s="67">
        <v>0</v>
      </c>
      <c r="AM27" s="67">
        <v>0</v>
      </c>
      <c r="AO27" s="67">
        <v>0</v>
      </c>
      <c r="AQ27" s="67">
        <v>0</v>
      </c>
      <c r="AS27" s="67" t="s">
        <v>951</v>
      </c>
      <c r="AU27" s="67" t="s">
        <v>951</v>
      </c>
      <c r="AV27" s="82"/>
      <c r="AW27" s="67" t="s">
        <v>951</v>
      </c>
      <c r="AX27" s="82"/>
      <c r="AY27" s="67" t="s">
        <v>951</v>
      </c>
      <c r="AZ27" s="82"/>
      <c r="BA27" s="64" t="s">
        <v>951</v>
      </c>
    </row>
    <row r="28" spans="1:56">
      <c r="A28" s="46" t="str">
        <f>VLOOKUP(B28,[3]Sheet1!$A:$B,2,FALSE)</f>
        <v>South Bucks</v>
      </c>
      <c r="B28" s="47" t="s">
        <v>66</v>
      </c>
      <c r="D28" s="48" t="s">
        <v>67</v>
      </c>
      <c r="O28" s="50" t="s">
        <v>951</v>
      </c>
      <c r="Q28" s="50" t="s">
        <v>951</v>
      </c>
      <c r="S28" s="50" t="s">
        <v>951</v>
      </c>
      <c r="U28" s="50" t="s">
        <v>951</v>
      </c>
      <c r="W28" s="51" t="s">
        <v>951</v>
      </c>
      <c r="AI28" s="50" t="s">
        <v>951</v>
      </c>
      <c r="AK28" s="50" t="s">
        <v>951</v>
      </c>
      <c r="AM28" s="50" t="s">
        <v>951</v>
      </c>
      <c r="AO28" s="50" t="s">
        <v>951</v>
      </c>
      <c r="AQ28" s="51" t="s">
        <v>951</v>
      </c>
      <c r="AS28" s="50" t="s">
        <v>951</v>
      </c>
      <c r="AU28" s="50" t="s">
        <v>951</v>
      </c>
      <c r="AV28" s="82"/>
      <c r="AW28" s="50" t="s">
        <v>951</v>
      </c>
      <c r="AX28" s="82"/>
      <c r="AY28" s="50" t="s">
        <v>951</v>
      </c>
      <c r="AZ28" s="82"/>
      <c r="BA28" s="52" t="s">
        <v>951</v>
      </c>
      <c r="BC28" s="72" t="s">
        <v>755</v>
      </c>
      <c r="BD28" s="72" t="e">
        <v>#N/A</v>
      </c>
    </row>
    <row r="29" spans="1:56">
      <c r="A29" s="46" t="str">
        <f>VLOOKUP(B29,[3]Sheet1!$A:$B,2,FALSE)</f>
        <v>Chiltern</v>
      </c>
      <c r="B29" s="47" t="s">
        <v>62</v>
      </c>
      <c r="D29" s="48" t="s">
        <v>63</v>
      </c>
      <c r="I29" s="46">
        <v>0</v>
      </c>
      <c r="K29" s="90">
        <v>1</v>
      </c>
      <c r="M29" s="49">
        <v>1</v>
      </c>
      <c r="O29" s="50" t="s">
        <v>951</v>
      </c>
      <c r="Q29" s="50" t="s">
        <v>951</v>
      </c>
      <c r="S29" s="50">
        <v>0</v>
      </c>
      <c r="U29" s="50">
        <v>1</v>
      </c>
      <c r="W29" s="51">
        <v>1</v>
      </c>
      <c r="AI29" s="50" t="s">
        <v>951</v>
      </c>
      <c r="AK29" s="50" t="s">
        <v>951</v>
      </c>
      <c r="AM29" s="50">
        <v>0</v>
      </c>
      <c r="AO29" s="50">
        <v>0</v>
      </c>
      <c r="AQ29" s="51">
        <v>0</v>
      </c>
      <c r="AS29" s="50" t="s">
        <v>951</v>
      </c>
      <c r="AU29" s="46" t="s">
        <v>951</v>
      </c>
      <c r="AW29" s="46">
        <v>0</v>
      </c>
      <c r="AY29" s="46">
        <v>0</v>
      </c>
      <c r="BA29" s="52">
        <v>0</v>
      </c>
      <c r="BC29" s="72" t="s">
        <v>755</v>
      </c>
      <c r="BD29" s="72" t="e">
        <v>#N/A</v>
      </c>
    </row>
    <row r="30" spans="1:56">
      <c r="A30" s="46" t="str">
        <f>VLOOKUP(B30,[3]Sheet1!$A:$B,2,FALSE)</f>
        <v>Wycombe</v>
      </c>
      <c r="B30" s="47" t="s">
        <v>68</v>
      </c>
      <c r="D30" s="48" t="s">
        <v>69</v>
      </c>
      <c r="K30" s="90">
        <v>3</v>
      </c>
      <c r="M30" s="49">
        <f t="shared" ref="M30:M54" si="1">SUM(E30:K30)</f>
        <v>3</v>
      </c>
      <c r="O30" s="50" t="s">
        <v>951</v>
      </c>
      <c r="Q30" s="50" t="s">
        <v>951</v>
      </c>
      <c r="S30" s="50" t="s">
        <v>951</v>
      </c>
      <c r="U30" s="50">
        <v>0</v>
      </c>
      <c r="W30" s="51">
        <v>0</v>
      </c>
      <c r="AI30" s="50" t="s">
        <v>951</v>
      </c>
      <c r="AK30" s="50" t="s">
        <v>951</v>
      </c>
      <c r="AM30" s="50" t="s">
        <v>951</v>
      </c>
      <c r="AO30" s="50">
        <v>3</v>
      </c>
      <c r="AQ30" s="51">
        <v>3</v>
      </c>
      <c r="AS30" s="50" t="s">
        <v>951</v>
      </c>
      <c r="AU30" s="50" t="s">
        <v>951</v>
      </c>
      <c r="AV30" s="82"/>
      <c r="AW30" s="50" t="s">
        <v>951</v>
      </c>
      <c r="AX30" s="82"/>
      <c r="AY30" s="46">
        <v>0</v>
      </c>
      <c r="BA30" s="52">
        <v>0</v>
      </c>
      <c r="BC30" s="72" t="s">
        <v>755</v>
      </c>
      <c r="BD30" s="72" t="e">
        <v>#N/A</v>
      </c>
    </row>
    <row r="31" spans="1:56">
      <c r="A31" s="46" t="str">
        <f>VLOOKUP(B31,[3]Sheet1!$A:$B,2,FALSE)</f>
        <v>Aylesbury Vale</v>
      </c>
      <c r="B31" s="47" t="s">
        <v>60</v>
      </c>
      <c r="D31" s="48" t="s">
        <v>61</v>
      </c>
      <c r="M31" s="49">
        <f t="shared" si="1"/>
        <v>0</v>
      </c>
      <c r="BC31" s="72" t="s">
        <v>755</v>
      </c>
      <c r="BD31" s="72" t="e">
        <v>#N/A</v>
      </c>
    </row>
    <row r="32" spans="1:56">
      <c r="A32" s="46" t="str">
        <f>VLOOKUP(B32,[3]Sheet1!$A:$B,2,FALSE)</f>
        <v>Cambridge</v>
      </c>
      <c r="B32" s="47" t="s">
        <v>71</v>
      </c>
      <c r="D32" s="48" t="s">
        <v>72</v>
      </c>
      <c r="E32" s="46">
        <v>3</v>
      </c>
      <c r="G32" s="46">
        <v>2</v>
      </c>
      <c r="K32" s="90">
        <v>5</v>
      </c>
      <c r="M32" s="49">
        <f t="shared" si="1"/>
        <v>10</v>
      </c>
      <c r="O32" s="50" t="s">
        <v>951</v>
      </c>
      <c r="Q32" s="50" t="s">
        <v>951</v>
      </c>
      <c r="S32" s="50" t="s">
        <v>951</v>
      </c>
      <c r="U32" s="50">
        <v>2</v>
      </c>
      <c r="W32" s="51">
        <v>2</v>
      </c>
      <c r="AI32" s="50">
        <v>1</v>
      </c>
      <c r="AK32" s="50" t="s">
        <v>951</v>
      </c>
      <c r="AM32" s="50" t="s">
        <v>951</v>
      </c>
      <c r="AO32" s="50">
        <v>3</v>
      </c>
      <c r="AQ32" s="51">
        <v>4</v>
      </c>
      <c r="AS32" s="50">
        <v>2</v>
      </c>
      <c r="AU32" s="50">
        <v>2</v>
      </c>
      <c r="AV32" s="82"/>
      <c r="AW32" s="46" t="s">
        <v>951</v>
      </c>
      <c r="AY32" s="46" t="s">
        <v>951</v>
      </c>
      <c r="BA32" s="52">
        <v>4</v>
      </c>
      <c r="BC32" s="72" t="s">
        <v>757</v>
      </c>
      <c r="BD32" s="72" t="e">
        <v>#N/A</v>
      </c>
    </row>
    <row r="33" spans="1:58">
      <c r="A33" s="46" t="str">
        <f>VLOOKUP(B33,[3]Sheet1!$A:$B,2,FALSE)</f>
        <v>South Cambridgeshire</v>
      </c>
      <c r="B33" s="47" t="s">
        <v>81</v>
      </c>
      <c r="D33" s="48" t="s">
        <v>82</v>
      </c>
      <c r="E33" s="46">
        <v>6</v>
      </c>
      <c r="G33" s="46">
        <v>6</v>
      </c>
      <c r="I33" s="46">
        <v>2</v>
      </c>
      <c r="K33" s="90">
        <v>2</v>
      </c>
      <c r="M33" s="49">
        <f t="shared" si="1"/>
        <v>16</v>
      </c>
      <c r="O33" s="50">
        <v>1</v>
      </c>
      <c r="Q33" s="50">
        <v>0</v>
      </c>
      <c r="S33" s="50">
        <v>1</v>
      </c>
      <c r="U33" s="50">
        <v>0</v>
      </c>
      <c r="AI33" s="50">
        <v>0</v>
      </c>
      <c r="AK33" s="50">
        <v>0</v>
      </c>
      <c r="AM33" s="50">
        <v>0</v>
      </c>
      <c r="AO33" s="50">
        <v>0</v>
      </c>
      <c r="AQ33" s="51">
        <v>0</v>
      </c>
      <c r="AS33" s="50">
        <v>4</v>
      </c>
      <c r="AU33" s="50">
        <v>5</v>
      </c>
      <c r="AV33" s="82"/>
      <c r="AW33" s="50">
        <v>1</v>
      </c>
      <c r="AX33" s="82"/>
      <c r="AY33" s="50">
        <v>0</v>
      </c>
      <c r="AZ33" s="82"/>
      <c r="BC33" s="72" t="s">
        <v>757</v>
      </c>
      <c r="BD33" s="72" t="e">
        <v>#N/A</v>
      </c>
    </row>
    <row r="34" spans="1:58">
      <c r="A34" s="46" t="str">
        <f>VLOOKUP(B34,[3]Sheet1!$A:$B,2,FALSE)</f>
        <v>Huntingdonshire</v>
      </c>
      <c r="B34" s="47" t="s">
        <v>77</v>
      </c>
      <c r="D34" s="48" t="s">
        <v>78</v>
      </c>
      <c r="M34" s="49">
        <f t="shared" si="1"/>
        <v>0</v>
      </c>
      <c r="BC34" s="72" t="s">
        <v>757</v>
      </c>
      <c r="BD34" s="72" t="e">
        <v>#N/A</v>
      </c>
    </row>
    <row r="35" spans="1:58">
      <c r="A35" s="46" t="str">
        <f>VLOOKUP(B35,[3]Sheet1!$A:$B,2,FALSE)</f>
        <v>Fenland</v>
      </c>
      <c r="B35" s="47" t="s">
        <v>75</v>
      </c>
      <c r="D35" s="48" t="s">
        <v>76</v>
      </c>
      <c r="E35" s="46">
        <v>0</v>
      </c>
      <c r="G35" s="46">
        <v>0</v>
      </c>
      <c r="I35" s="46">
        <v>1</v>
      </c>
      <c r="K35" s="90">
        <v>0</v>
      </c>
      <c r="M35" s="49">
        <f t="shared" si="1"/>
        <v>1</v>
      </c>
      <c r="O35" s="50" t="s">
        <v>951</v>
      </c>
      <c r="Q35" s="50" t="s">
        <v>951</v>
      </c>
      <c r="S35" s="50" t="s">
        <v>951</v>
      </c>
      <c r="U35" s="50" t="s">
        <v>951</v>
      </c>
      <c r="W35" s="51">
        <v>1</v>
      </c>
      <c r="AI35" s="50" t="s">
        <v>951</v>
      </c>
      <c r="AK35" s="50" t="s">
        <v>951</v>
      </c>
      <c r="AM35" s="50" t="s">
        <v>951</v>
      </c>
      <c r="AO35" s="50" t="s">
        <v>951</v>
      </c>
      <c r="AQ35" s="51">
        <v>0</v>
      </c>
      <c r="AS35" s="50" t="s">
        <v>951</v>
      </c>
      <c r="AU35" s="50" t="s">
        <v>951</v>
      </c>
      <c r="AV35" s="82"/>
      <c r="AW35" s="50" t="s">
        <v>951</v>
      </c>
      <c r="AX35" s="82"/>
      <c r="AY35" s="50" t="s">
        <v>951</v>
      </c>
      <c r="AZ35" s="82"/>
      <c r="BA35" s="52">
        <v>0</v>
      </c>
      <c r="BC35" s="72" t="s">
        <v>757</v>
      </c>
      <c r="BD35" s="72" t="e">
        <v>#N/A</v>
      </c>
    </row>
    <row r="36" spans="1:58">
      <c r="A36" s="46" t="str">
        <f>VLOOKUP(B36,[3]Sheet1!$A:$B,2,FALSE)</f>
        <v>East Cambridgeshire</v>
      </c>
      <c r="B36" s="47" t="s">
        <v>73</v>
      </c>
      <c r="D36" s="48" t="s">
        <v>74</v>
      </c>
      <c r="E36" s="46">
        <v>1</v>
      </c>
      <c r="G36" s="46">
        <v>3</v>
      </c>
      <c r="I36" s="46">
        <v>5</v>
      </c>
      <c r="K36" s="90">
        <v>3</v>
      </c>
      <c r="M36" s="49">
        <f t="shared" si="1"/>
        <v>12</v>
      </c>
      <c r="O36" s="50">
        <v>0</v>
      </c>
      <c r="Q36" s="50">
        <v>2</v>
      </c>
      <c r="S36" s="50">
        <v>4</v>
      </c>
      <c r="U36" s="50">
        <v>5</v>
      </c>
      <c r="W36" s="51">
        <v>11</v>
      </c>
      <c r="AI36" s="50">
        <v>0</v>
      </c>
      <c r="AK36" s="50">
        <v>0</v>
      </c>
      <c r="AM36" s="50">
        <v>0</v>
      </c>
      <c r="AO36" s="50">
        <v>0</v>
      </c>
      <c r="AQ36" s="51">
        <v>0</v>
      </c>
      <c r="AS36" s="50" t="s">
        <v>951</v>
      </c>
      <c r="AU36" s="46" t="s">
        <v>951</v>
      </c>
      <c r="AW36" s="46" t="s">
        <v>951</v>
      </c>
      <c r="AY36" s="46" t="s">
        <v>951</v>
      </c>
      <c r="BA36" s="52" t="s">
        <v>951</v>
      </c>
      <c r="BC36" s="72" t="s">
        <v>757</v>
      </c>
      <c r="BD36" s="72" t="e">
        <v>#N/A</v>
      </c>
    </row>
    <row r="37" spans="1:58" s="79" customFormat="1">
      <c r="A37" s="79" t="str">
        <f>VLOOKUP(B37,[3]Sheet1!$A:$B,2,FALSE)</f>
        <v>Barrow in Furness</v>
      </c>
      <c r="B37" s="80" t="s">
        <v>9</v>
      </c>
      <c r="D37" s="81" t="s">
        <v>797</v>
      </c>
      <c r="E37" s="79">
        <v>22</v>
      </c>
      <c r="F37" s="84">
        <f t="shared" ref="F37:F68" si="2">E37+(BF37*(VLOOKUP(BC37,B:E,4,FALSE)))</f>
        <v>23.797318927571027</v>
      </c>
      <c r="G37" s="79">
        <v>9</v>
      </c>
      <c r="H37" s="84">
        <f>G37+(BF37*(VLOOKUP(BC37,B:G,6,FALSE)))</f>
        <v>10.106042416966787</v>
      </c>
      <c r="I37" s="79">
        <v>7</v>
      </c>
      <c r="J37" s="84">
        <f>I37+(BF37*(VLOOKUP(BC37,B:J,8,FALSE)))</f>
        <v>7.5530212084833934</v>
      </c>
      <c r="K37" s="90">
        <v>2</v>
      </c>
      <c r="L37" s="86">
        <f>K37+(BF37*(VLOOKUP(BC37,B:K,10,FALSE)))</f>
        <v>2.9677871148459385</v>
      </c>
      <c r="M37" s="80">
        <f t="shared" si="1"/>
        <v>81.4563825530212</v>
      </c>
      <c r="N37" s="86">
        <f>F37+H37+J37+L37</f>
        <v>44.424169667867147</v>
      </c>
      <c r="O37" s="82">
        <v>8</v>
      </c>
      <c r="P37" s="87">
        <f>O37+(BF37*(VLOOKUP(BC37,B:O,14,FALSE)))</f>
        <v>16.433573429371748</v>
      </c>
      <c r="Q37" s="82">
        <v>6</v>
      </c>
      <c r="R37" s="87">
        <f>Q37+(BF37*(VLOOKUP(BC37,B:Q,16,FALSE)))</f>
        <v>15.12484993997599</v>
      </c>
      <c r="S37" s="82">
        <v>2</v>
      </c>
      <c r="T37" s="87">
        <f>S37+(BF37*(VLOOKUP(BC37,B:S,18,FALSE)))</f>
        <v>5.0416166466586638</v>
      </c>
      <c r="U37" s="82">
        <v>1</v>
      </c>
      <c r="V37" s="87">
        <f>U37+(BF37*(VLOOKUP(BC37,B:U,20,FALSE)))</f>
        <v>7.912765106042416</v>
      </c>
      <c r="W37" s="82">
        <v>17</v>
      </c>
      <c r="X37" s="87">
        <f>P37+R37+T37+V37</f>
        <v>44.512805122048817</v>
      </c>
      <c r="Y37" s="82"/>
      <c r="Z37" s="87">
        <f>Y37+(BF37*(VLOOKUP(BC37,B:Y,24,FALSE)))</f>
        <v>4.8389355742296916</v>
      </c>
      <c r="AA37" s="82"/>
      <c r="AB37" s="87">
        <f>AA37+(BF37*(VLOOKUP(BC37,B:AA,26,FALSE)))</f>
        <v>3.3181272509003596</v>
      </c>
      <c r="AC37" s="82"/>
      <c r="AD37" s="87">
        <f>AC37+(BF37*(VLOOKUP(BC37,B:AC,28,FALSE)))</f>
        <v>2.0738295318127249</v>
      </c>
      <c r="AE37" s="82"/>
      <c r="AF37" s="87">
        <f>AE37+(BF37*(VLOOKUP(BC37,B:AE,30,FALSE)))</f>
        <v>4.4241696678671465</v>
      </c>
      <c r="AG37" s="82"/>
      <c r="AH37" s="82"/>
      <c r="AI37" s="82">
        <v>7</v>
      </c>
      <c r="AJ37" s="82" t="e">
        <f>AI37+(BF37*(VLOOKUP(BC37,B:AI,34,FALSE)))</f>
        <v>#VALUE!</v>
      </c>
      <c r="AK37" s="82">
        <v>2</v>
      </c>
      <c r="AL37" s="82" t="e">
        <f>AK37+(BF37*(VLOOKUP(BC37,B:AK,36,FALSE)))</f>
        <v>#VALUE!</v>
      </c>
      <c r="AM37" s="82">
        <v>4</v>
      </c>
      <c r="AN37" s="82">
        <f>IFERROR(AM37+(BF37*(VLOOKUP(BC37,B:AM,38,FALSE))),AM37)</f>
        <v>4</v>
      </c>
      <c r="AO37" s="82">
        <v>1</v>
      </c>
      <c r="AP37" s="82" t="e">
        <f>AQ37+(BF37*(VLOOKUP(BC37,B:AQ,40,FALSE)))</f>
        <v>#VALUE!</v>
      </c>
      <c r="AQ37" s="82">
        <v>14</v>
      </c>
      <c r="AR37" s="82"/>
      <c r="AS37" s="82">
        <v>7</v>
      </c>
      <c r="AT37" s="82">
        <f>AS37+(BF37*(VLOOKUP(BC37,B:AS,44,FALSE)))</f>
        <v>7</v>
      </c>
      <c r="AU37" s="82">
        <v>1</v>
      </c>
      <c r="AV37" s="82"/>
      <c r="AW37" s="82">
        <v>1</v>
      </c>
      <c r="AX37" s="82"/>
      <c r="AY37" s="82">
        <v>0</v>
      </c>
      <c r="AZ37" s="82"/>
      <c r="BA37" s="79">
        <v>9</v>
      </c>
      <c r="BC37" s="79" t="s">
        <v>6</v>
      </c>
      <c r="BD37" s="79" t="s">
        <v>9</v>
      </c>
      <c r="BE37" s="79">
        <f t="shared" ref="BE37:BE100" si="3">VLOOKUP(BC37,B:M,7,FALSE)</f>
        <v>0</v>
      </c>
      <c r="BF37" s="83">
        <v>0.13825530212084833</v>
      </c>
    </row>
    <row r="38" spans="1:58">
      <c r="A38" s="46" t="str">
        <f>VLOOKUP(B38,[3]Sheet1!$A:$B,2,FALSE)</f>
        <v>South Lakeland</v>
      </c>
      <c r="B38" s="47" t="s">
        <v>17</v>
      </c>
      <c r="D38" s="48" t="s">
        <v>18</v>
      </c>
      <c r="F38" s="84">
        <f t="shared" si="2"/>
        <v>2.6972789115646258</v>
      </c>
      <c r="H38" s="84">
        <f t="shared" ref="H38:H101" si="4">G38+(BF38*(VLOOKUP(BC38,B:G,6,FALSE)))</f>
        <v>1.6598639455782314</v>
      </c>
      <c r="J38" s="84">
        <f t="shared" ref="J38:J101" si="5">I38+(BF38*(VLOOKUP(BC38,B:J,8,FALSE)))</f>
        <v>0.82993197278911568</v>
      </c>
      <c r="L38" s="86">
        <f t="shared" ref="L38:L101" si="6">K38+(BF38*(VLOOKUP(BC38,B:K,10,FALSE)))</f>
        <v>1.4523809523809526</v>
      </c>
      <c r="M38" s="49">
        <f t="shared" si="1"/>
        <v>5.1870748299319729</v>
      </c>
      <c r="N38" s="86">
        <f t="shared" ref="N38:N101" si="7">F38+H38+J38+L38</f>
        <v>6.6394557823129254</v>
      </c>
      <c r="P38" s="87">
        <f t="shared" ref="P38:P101" si="8">O38+(BF38*(VLOOKUP(BC38,B:O,14,FALSE)))</f>
        <v>12.656462585034014</v>
      </c>
      <c r="R38" s="87">
        <f t="shared" ref="R38:R101" si="9">Q38+(BF38*(VLOOKUP(BC38,B:Q,16,FALSE)))</f>
        <v>13.693877551020408</v>
      </c>
      <c r="T38" s="87">
        <f t="shared" ref="T38:T101" si="10">S38+(BF38*(VLOOKUP(BC38,B:S,18,FALSE)))</f>
        <v>4.5646258503401365</v>
      </c>
      <c r="V38" s="87">
        <f t="shared" ref="V38:V101" si="11">U38+(BF38*(VLOOKUP(BC38,B:U,20,FALSE)))</f>
        <v>10.374149659863946</v>
      </c>
      <c r="X38" s="87">
        <f t="shared" ref="X38:X101" si="12">P38+R38+T38+V38</f>
        <v>41.289115646258502</v>
      </c>
      <c r="Z38" s="87">
        <f t="shared" ref="Z38:Z48" si="13">Y38+(BF38*(VLOOKUP(BC38,B:Y,24,FALSE)))</f>
        <v>7.2619047619047619</v>
      </c>
      <c r="AA38" s="82"/>
      <c r="AB38" s="87">
        <f t="shared" ref="AB38:AB48" si="14">AA38+(BF38*(VLOOKUP(BC38,B:AA,26,FALSE)))</f>
        <v>4.9795918367346941</v>
      </c>
      <c r="AC38" s="82"/>
      <c r="AD38" s="87">
        <f t="shared" ref="AD38:AD48" si="15">AC38+(BF38*(VLOOKUP(BC38,B:AC,28,FALSE)))</f>
        <v>3.1122448979591839</v>
      </c>
      <c r="AE38" s="82"/>
      <c r="AF38" s="87">
        <f t="shared" ref="AF38:AF48" si="16">AE38+(BF38*(VLOOKUP(BC38,B:AE,30,FALSE)))</f>
        <v>6.6394557823129254</v>
      </c>
      <c r="AJ38" s="82" t="e">
        <f t="shared" ref="AJ38:AJ101" si="17">AI38+(BF38*(VLOOKUP(BC38,B:AI,34,FALSE)))</f>
        <v>#VALUE!</v>
      </c>
      <c r="AL38" s="82" t="e">
        <f t="shared" ref="AL38:AL101" si="18">AK38+(BF38*(VLOOKUP(BC38,B:AK,36,FALSE)))</f>
        <v>#VALUE!</v>
      </c>
      <c r="AN38" s="82" t="e">
        <f t="shared" ref="AN38:AN101" si="19">AM38+(BF38*(VLOOKUP(BC38,B:AM,38,FALSE)))</f>
        <v>#VALUE!</v>
      </c>
      <c r="AP38" s="82" t="e">
        <f t="shared" ref="AP38:AP101" si="20">AQ38+(BF38*(VLOOKUP(BC38,B:AQ,40,FALSE)))</f>
        <v>#VALUE!</v>
      </c>
      <c r="AT38" s="82">
        <f t="shared" ref="AT38:AT101" si="21">AS38+(BF38*(VLOOKUP(BC38,B:AS,44,FALSE)))</f>
        <v>0</v>
      </c>
      <c r="BC38" s="72" t="s">
        <v>6</v>
      </c>
      <c r="BD38" s="72" t="s">
        <v>17</v>
      </c>
      <c r="BE38" s="72">
        <f t="shared" si="3"/>
        <v>0</v>
      </c>
      <c r="BF38" s="77">
        <v>0.20748299319727892</v>
      </c>
    </row>
    <row r="39" spans="1:58">
      <c r="A39" s="46" t="str">
        <f>VLOOKUP(B39,[3]Sheet1!$A:$B,2,FALSE)</f>
        <v>Copeland</v>
      </c>
      <c r="B39" s="47" t="s">
        <v>13</v>
      </c>
      <c r="D39" s="48" t="s">
        <v>14</v>
      </c>
      <c r="E39" s="46">
        <v>0</v>
      </c>
      <c r="F39" s="84">
        <f t="shared" si="2"/>
        <v>1.8363345338135255</v>
      </c>
      <c r="G39" s="46">
        <v>0</v>
      </c>
      <c r="H39" s="84">
        <f t="shared" si="4"/>
        <v>1.1300520208083233</v>
      </c>
      <c r="I39" s="46">
        <v>0</v>
      </c>
      <c r="J39" s="84">
        <f t="shared" si="5"/>
        <v>0.56502601040416167</v>
      </c>
      <c r="K39" s="90">
        <v>2</v>
      </c>
      <c r="L39" s="86">
        <f t="shared" si="6"/>
        <v>2.988795518207283</v>
      </c>
      <c r="M39" s="49">
        <f t="shared" si="1"/>
        <v>5.5314125650260104</v>
      </c>
      <c r="N39" s="86">
        <f t="shared" si="7"/>
        <v>6.5202080832332934</v>
      </c>
      <c r="O39" s="50">
        <v>0</v>
      </c>
      <c r="P39" s="87">
        <f t="shared" si="8"/>
        <v>8.6166466586634662</v>
      </c>
      <c r="Q39" s="50">
        <v>0</v>
      </c>
      <c r="R39" s="87">
        <f t="shared" si="9"/>
        <v>9.3229291716686671</v>
      </c>
      <c r="S39" s="50">
        <v>0</v>
      </c>
      <c r="T39" s="87">
        <f t="shared" si="10"/>
        <v>3.107643057222889</v>
      </c>
      <c r="U39" s="50">
        <v>2</v>
      </c>
      <c r="V39" s="87">
        <f t="shared" si="11"/>
        <v>9.0628251300520208</v>
      </c>
      <c r="W39" s="51">
        <v>2</v>
      </c>
      <c r="X39" s="87">
        <f t="shared" si="12"/>
        <v>30.110044017607038</v>
      </c>
      <c r="Z39" s="87">
        <f t="shared" si="13"/>
        <v>4.9439775910364148</v>
      </c>
      <c r="AA39" s="82"/>
      <c r="AB39" s="87">
        <f t="shared" si="14"/>
        <v>3.3901560624249703</v>
      </c>
      <c r="AC39" s="82"/>
      <c r="AD39" s="87">
        <f t="shared" si="15"/>
        <v>2.1188475390156061</v>
      </c>
      <c r="AE39" s="82"/>
      <c r="AF39" s="87">
        <f t="shared" si="16"/>
        <v>4.5202080832332934</v>
      </c>
      <c r="AI39" s="50">
        <v>0</v>
      </c>
      <c r="AJ39" s="82" t="e">
        <f t="shared" si="17"/>
        <v>#VALUE!</v>
      </c>
      <c r="AK39" s="50">
        <v>0</v>
      </c>
      <c r="AL39" s="82" t="e">
        <f t="shared" si="18"/>
        <v>#VALUE!</v>
      </c>
      <c r="AM39" s="50">
        <v>0</v>
      </c>
      <c r="AN39" s="82" t="e">
        <f t="shared" si="19"/>
        <v>#VALUE!</v>
      </c>
      <c r="AO39" s="50">
        <v>0</v>
      </c>
      <c r="AP39" s="82" t="e">
        <f t="shared" si="20"/>
        <v>#VALUE!</v>
      </c>
      <c r="AQ39" s="51">
        <v>0</v>
      </c>
      <c r="AS39" s="50">
        <v>0</v>
      </c>
      <c r="AT39" s="82">
        <f t="shared" si="21"/>
        <v>0</v>
      </c>
      <c r="AU39" s="50">
        <v>0</v>
      </c>
      <c r="AV39" s="82"/>
      <c r="AW39" s="50">
        <v>0</v>
      </c>
      <c r="AX39" s="82"/>
      <c r="AY39" s="50">
        <v>0</v>
      </c>
      <c r="AZ39" s="82"/>
      <c r="BA39" s="52">
        <v>0</v>
      </c>
      <c r="BC39" s="72" t="s">
        <v>6</v>
      </c>
      <c r="BD39" s="72" t="s">
        <v>13</v>
      </c>
      <c r="BE39" s="72">
        <f t="shared" si="3"/>
        <v>0</v>
      </c>
      <c r="BF39" s="77">
        <v>0.14125650260104042</v>
      </c>
    </row>
    <row r="40" spans="1:58">
      <c r="A40" s="46" t="str">
        <f>VLOOKUP(B40,[3]Sheet1!$A:$B,2,FALSE)</f>
        <v>Allerdale</v>
      </c>
      <c r="B40" s="47" t="s">
        <v>7</v>
      </c>
      <c r="D40" s="48" t="s">
        <v>8</v>
      </c>
      <c r="E40" s="46">
        <v>36</v>
      </c>
      <c r="F40" s="84">
        <f t="shared" si="2"/>
        <v>38.507402961184475</v>
      </c>
      <c r="G40" s="46">
        <v>29</v>
      </c>
      <c r="H40" s="84">
        <f t="shared" si="4"/>
        <v>30.543017206882752</v>
      </c>
      <c r="I40" s="46">
        <v>17</v>
      </c>
      <c r="J40" s="84">
        <f t="shared" si="5"/>
        <v>17.771508603441376</v>
      </c>
      <c r="K40" s="90">
        <v>16</v>
      </c>
      <c r="L40" s="86">
        <f t="shared" si="6"/>
        <v>17.350140056022408</v>
      </c>
      <c r="M40" s="49">
        <f t="shared" si="1"/>
        <v>184.82192877150862</v>
      </c>
      <c r="N40" s="86">
        <f t="shared" si="7"/>
        <v>104.17206882753102</v>
      </c>
      <c r="O40" s="46">
        <v>36</v>
      </c>
      <c r="P40" s="87">
        <f t="shared" si="8"/>
        <v>47.765506202480992</v>
      </c>
      <c r="Q40" s="46">
        <v>29</v>
      </c>
      <c r="R40" s="87">
        <f t="shared" si="9"/>
        <v>41.729891956782708</v>
      </c>
      <c r="S40" s="46">
        <v>17</v>
      </c>
      <c r="T40" s="87">
        <f t="shared" si="10"/>
        <v>21.243297318927571</v>
      </c>
      <c r="U40" s="46">
        <v>16</v>
      </c>
      <c r="V40" s="87">
        <f t="shared" si="11"/>
        <v>25.643857543017205</v>
      </c>
      <c r="X40" s="87">
        <f t="shared" si="12"/>
        <v>136.38255302120848</v>
      </c>
      <c r="Z40" s="87">
        <f t="shared" si="13"/>
        <v>6.7507002801120448</v>
      </c>
      <c r="AA40" s="82"/>
      <c r="AB40" s="87">
        <f t="shared" si="14"/>
        <v>4.6290516206482586</v>
      </c>
      <c r="AC40" s="82"/>
      <c r="AD40" s="87">
        <f t="shared" si="15"/>
        <v>2.8931572629051621</v>
      </c>
      <c r="AE40" s="82"/>
      <c r="AF40" s="87">
        <f t="shared" si="16"/>
        <v>6.172068827531012</v>
      </c>
      <c r="AI40" s="50">
        <v>0</v>
      </c>
      <c r="AJ40" s="82" t="e">
        <f t="shared" si="17"/>
        <v>#VALUE!</v>
      </c>
      <c r="AK40" s="50">
        <v>0</v>
      </c>
      <c r="AL40" s="82" t="e">
        <f t="shared" si="18"/>
        <v>#VALUE!</v>
      </c>
      <c r="AM40" s="50">
        <v>0</v>
      </c>
      <c r="AN40" s="82" t="e">
        <f t="shared" si="19"/>
        <v>#VALUE!</v>
      </c>
      <c r="AO40" s="50">
        <v>0</v>
      </c>
      <c r="AP40" s="82" t="e">
        <f t="shared" si="20"/>
        <v>#VALUE!</v>
      </c>
      <c r="AS40" s="50">
        <v>0</v>
      </c>
      <c r="AT40" s="82">
        <f t="shared" si="21"/>
        <v>0</v>
      </c>
      <c r="AU40" s="50">
        <v>0</v>
      </c>
      <c r="AV40" s="82"/>
      <c r="AW40" s="50">
        <v>0</v>
      </c>
      <c r="AX40" s="82"/>
      <c r="AY40" s="50">
        <v>0</v>
      </c>
      <c r="AZ40" s="82"/>
      <c r="BC40" s="72" t="s">
        <v>6</v>
      </c>
      <c r="BD40" s="72" t="s">
        <v>7</v>
      </c>
      <c r="BE40" s="72">
        <f t="shared" si="3"/>
        <v>0</v>
      </c>
      <c r="BF40" s="77">
        <v>0.19287715086034413</v>
      </c>
    </row>
    <row r="41" spans="1:58">
      <c r="A41" s="46" t="str">
        <f>VLOOKUP(B41,[3]Sheet1!$A:$B,2,FALSE)</f>
        <v>Eden</v>
      </c>
      <c r="B41" s="47" t="s">
        <v>15</v>
      </c>
      <c r="D41" s="48" t="s">
        <v>16</v>
      </c>
      <c r="E41" s="46">
        <v>1</v>
      </c>
      <c r="F41" s="84">
        <f t="shared" si="2"/>
        <v>2.365546218487395</v>
      </c>
      <c r="G41" s="46">
        <v>3</v>
      </c>
      <c r="H41" s="84">
        <f t="shared" si="4"/>
        <v>3.8403361344537816</v>
      </c>
      <c r="I41" s="46">
        <v>0</v>
      </c>
      <c r="J41" s="84">
        <f t="shared" si="5"/>
        <v>0.42016806722689076</v>
      </c>
      <c r="K41" s="90">
        <v>0</v>
      </c>
      <c r="L41" s="86">
        <f t="shared" si="6"/>
        <v>0.73529411764705888</v>
      </c>
      <c r="M41" s="49">
        <f t="shared" si="1"/>
        <v>10.626050420168069</v>
      </c>
      <c r="N41" s="86">
        <f t="shared" si="7"/>
        <v>7.3613445378151265</v>
      </c>
      <c r="O41" s="50">
        <v>1</v>
      </c>
      <c r="P41" s="87">
        <f t="shared" si="8"/>
        <v>7.4075630252100844</v>
      </c>
      <c r="Q41" s="50">
        <v>0</v>
      </c>
      <c r="R41" s="87">
        <f t="shared" si="9"/>
        <v>6.9327731092436977</v>
      </c>
      <c r="S41" s="50">
        <v>0</v>
      </c>
      <c r="T41" s="87">
        <f t="shared" si="10"/>
        <v>2.3109243697478994</v>
      </c>
      <c r="U41" s="50">
        <v>0</v>
      </c>
      <c r="V41" s="87">
        <f t="shared" si="11"/>
        <v>5.2521008403361344</v>
      </c>
      <c r="X41" s="87">
        <f t="shared" si="12"/>
        <v>21.903361344537814</v>
      </c>
      <c r="Z41" s="87">
        <f t="shared" si="13"/>
        <v>3.6764705882352944</v>
      </c>
      <c r="AA41" s="82"/>
      <c r="AB41" s="87">
        <f t="shared" si="14"/>
        <v>2.5210084033613445</v>
      </c>
      <c r="AC41" s="82"/>
      <c r="AD41" s="87">
        <f t="shared" si="15"/>
        <v>1.5756302521008403</v>
      </c>
      <c r="AE41" s="82"/>
      <c r="AF41" s="87">
        <f t="shared" si="16"/>
        <v>3.3613445378151261</v>
      </c>
      <c r="AI41" s="50">
        <v>0</v>
      </c>
      <c r="AJ41" s="82" t="e">
        <f t="shared" si="17"/>
        <v>#VALUE!</v>
      </c>
      <c r="AK41" s="50">
        <v>3</v>
      </c>
      <c r="AL41" s="82" t="e">
        <f t="shared" si="18"/>
        <v>#VALUE!</v>
      </c>
      <c r="AM41" s="50">
        <v>0</v>
      </c>
      <c r="AN41" s="82" t="e">
        <f t="shared" si="19"/>
        <v>#VALUE!</v>
      </c>
      <c r="AO41" s="50">
        <v>0</v>
      </c>
      <c r="AP41" s="82" t="e">
        <f t="shared" si="20"/>
        <v>#VALUE!</v>
      </c>
      <c r="AS41" s="50">
        <v>0</v>
      </c>
      <c r="AT41" s="82">
        <f t="shared" si="21"/>
        <v>0</v>
      </c>
      <c r="AU41" s="50">
        <v>0</v>
      </c>
      <c r="AV41" s="82"/>
      <c r="AW41" s="50">
        <v>0</v>
      </c>
      <c r="AX41" s="82"/>
      <c r="AY41" s="50">
        <v>0</v>
      </c>
      <c r="AZ41" s="82"/>
      <c r="BA41" s="52">
        <v>0</v>
      </c>
      <c r="BC41" s="72" t="s">
        <v>6</v>
      </c>
      <c r="BD41" s="72" t="s">
        <v>15</v>
      </c>
      <c r="BE41" s="72">
        <f t="shared" si="3"/>
        <v>0</v>
      </c>
      <c r="BF41" s="77">
        <v>0.10504201680672269</v>
      </c>
    </row>
    <row r="42" spans="1:58">
      <c r="A42" s="46" t="str">
        <f>VLOOKUP(B42,[3]Sheet1!$A:$B,2,FALSE)</f>
        <v>Carlisle</v>
      </c>
      <c r="B42" s="47" t="s">
        <v>11</v>
      </c>
      <c r="D42" s="48" t="s">
        <v>12</v>
      </c>
      <c r="E42" s="46">
        <v>66</v>
      </c>
      <c r="F42" s="84">
        <f t="shared" si="2"/>
        <v>68.796118447378944</v>
      </c>
      <c r="G42" s="46">
        <v>80</v>
      </c>
      <c r="H42" s="84">
        <f t="shared" si="4"/>
        <v>81.720688275310124</v>
      </c>
      <c r="I42" s="46">
        <v>46</v>
      </c>
      <c r="J42" s="84">
        <f t="shared" si="5"/>
        <v>46.860344137655062</v>
      </c>
      <c r="K42" s="90">
        <v>48</v>
      </c>
      <c r="L42" s="86">
        <f t="shared" si="6"/>
        <v>49.505602240896359</v>
      </c>
      <c r="M42" s="49">
        <f t="shared" si="1"/>
        <v>437.37715086034416</v>
      </c>
      <c r="N42" s="86">
        <f t="shared" si="7"/>
        <v>246.8827531012405</v>
      </c>
      <c r="O42" s="50">
        <v>18</v>
      </c>
      <c r="P42" s="87">
        <f t="shared" si="8"/>
        <v>31.120248099239696</v>
      </c>
      <c r="Q42" s="50">
        <v>32</v>
      </c>
      <c r="R42" s="87">
        <f t="shared" si="9"/>
        <v>46.195678271308523</v>
      </c>
      <c r="S42" s="50">
        <v>26</v>
      </c>
      <c r="T42" s="87">
        <f t="shared" si="10"/>
        <v>30.731892757102841</v>
      </c>
      <c r="U42" s="50">
        <v>24</v>
      </c>
      <c r="V42" s="87">
        <f t="shared" si="11"/>
        <v>34.754301720688275</v>
      </c>
      <c r="X42" s="87">
        <f t="shared" si="12"/>
        <v>142.80212084833934</v>
      </c>
      <c r="Z42" s="87">
        <f t="shared" si="13"/>
        <v>7.5280112044817926</v>
      </c>
      <c r="AA42" s="82"/>
      <c r="AB42" s="87">
        <f t="shared" si="14"/>
        <v>5.1620648259303721</v>
      </c>
      <c r="AC42" s="82"/>
      <c r="AD42" s="87">
        <f t="shared" si="15"/>
        <v>3.2262905162064826</v>
      </c>
      <c r="AE42" s="82"/>
      <c r="AF42" s="87">
        <f t="shared" si="16"/>
        <v>6.8827531012404961</v>
      </c>
      <c r="AI42" s="50">
        <v>19</v>
      </c>
      <c r="AJ42" s="82" t="e">
        <f t="shared" si="17"/>
        <v>#VALUE!</v>
      </c>
      <c r="AK42" s="50">
        <v>23</v>
      </c>
      <c r="AL42" s="82" t="e">
        <f t="shared" si="18"/>
        <v>#VALUE!</v>
      </c>
      <c r="AM42" s="50">
        <v>24</v>
      </c>
      <c r="AN42" s="82" t="e">
        <f t="shared" si="19"/>
        <v>#VALUE!</v>
      </c>
      <c r="AO42" s="50">
        <v>23</v>
      </c>
      <c r="AP42" s="82" t="e">
        <f t="shared" si="20"/>
        <v>#VALUE!</v>
      </c>
      <c r="AS42" s="50">
        <v>47</v>
      </c>
      <c r="AT42" s="82">
        <f t="shared" si="21"/>
        <v>47</v>
      </c>
      <c r="AU42" s="50">
        <v>48</v>
      </c>
      <c r="AV42" s="82"/>
      <c r="AW42" s="50">
        <v>20</v>
      </c>
      <c r="AX42" s="82"/>
      <c r="AY42" s="50">
        <v>24</v>
      </c>
      <c r="AZ42" s="82"/>
      <c r="BC42" s="72" t="s">
        <v>6</v>
      </c>
      <c r="BD42" s="72" t="s">
        <v>11</v>
      </c>
      <c r="BE42" s="72">
        <f t="shared" si="3"/>
        <v>0</v>
      </c>
      <c r="BF42" s="77">
        <v>0.2150860344137655</v>
      </c>
    </row>
    <row r="43" spans="1:58">
      <c r="A43" s="46" t="str">
        <f>VLOOKUP(B43,[3]Sheet1!$A:$B,2,FALSE)</f>
        <v>High Peak</v>
      </c>
      <c r="B43" s="47" t="s">
        <v>113</v>
      </c>
      <c r="D43" s="48" t="s">
        <v>114</v>
      </c>
      <c r="F43" s="84">
        <f t="shared" si="2"/>
        <v>0.98068857282981858</v>
      </c>
      <c r="H43" s="84">
        <f t="shared" si="4"/>
        <v>0.80238155958803337</v>
      </c>
      <c r="J43" s="84" t="e">
        <f t="shared" si="5"/>
        <v>#VALUE!</v>
      </c>
      <c r="L43" s="86">
        <f t="shared" si="6"/>
        <v>1.1589955860716037</v>
      </c>
      <c r="M43" s="49" t="e">
        <f t="shared" si="1"/>
        <v>#VALUE!</v>
      </c>
      <c r="N43" s="86" t="e">
        <f t="shared" si="7"/>
        <v>#VALUE!</v>
      </c>
      <c r="P43" s="87" t="e">
        <f t="shared" si="8"/>
        <v>#VALUE!</v>
      </c>
      <c r="R43" s="87" t="e">
        <f t="shared" si="9"/>
        <v>#VALUE!</v>
      </c>
      <c r="T43" s="87" t="e">
        <f t="shared" si="10"/>
        <v>#VALUE!</v>
      </c>
      <c r="V43" s="87" t="e">
        <f t="shared" si="11"/>
        <v>#VALUE!</v>
      </c>
      <c r="X43" s="87" t="e">
        <f t="shared" si="12"/>
        <v>#VALUE!</v>
      </c>
      <c r="Z43" s="87">
        <f t="shared" si="13"/>
        <v>0.80238155958803337</v>
      </c>
      <c r="AA43" s="82"/>
      <c r="AB43" s="87">
        <f t="shared" si="14"/>
        <v>0.80238155958803337</v>
      </c>
      <c r="AC43" s="82"/>
      <c r="AD43" s="87" t="e">
        <f t="shared" si="15"/>
        <v>#VALUE!</v>
      </c>
      <c r="AE43" s="82"/>
      <c r="AF43" s="87">
        <f t="shared" si="16"/>
        <v>0.98068857282981858</v>
      </c>
      <c r="AJ43" s="82" t="e">
        <f t="shared" si="17"/>
        <v>#VALUE!</v>
      </c>
      <c r="AL43" s="82" t="e">
        <f t="shared" si="18"/>
        <v>#VALUE!</v>
      </c>
      <c r="AN43" s="82" t="e">
        <f t="shared" si="19"/>
        <v>#VALUE!</v>
      </c>
      <c r="AP43" s="82" t="e">
        <f t="shared" si="20"/>
        <v>#VALUE!</v>
      </c>
      <c r="AT43" s="82">
        <f t="shared" si="21"/>
        <v>0</v>
      </c>
      <c r="BC43" s="72" t="s">
        <v>718</v>
      </c>
      <c r="BD43" s="72" t="s">
        <v>113</v>
      </c>
      <c r="BE43" s="72">
        <f t="shared" si="3"/>
        <v>0</v>
      </c>
      <c r="BF43" s="77">
        <v>8.9153506620892595E-2</v>
      </c>
    </row>
    <row r="44" spans="1:58">
      <c r="A44" s="46" t="str">
        <f>VLOOKUP(B44,[3]Sheet1!$A:$B,2,FALSE)</f>
        <v>Derbyshire Dales</v>
      </c>
      <c r="B44" s="47" t="s">
        <v>109</v>
      </c>
      <c r="D44" s="48" t="s">
        <v>110</v>
      </c>
      <c r="E44" s="46">
        <v>0</v>
      </c>
      <c r="F44" s="84">
        <f t="shared" si="2"/>
        <v>0.76731338891613532</v>
      </c>
      <c r="G44" s="46">
        <v>0</v>
      </c>
      <c r="H44" s="84">
        <f t="shared" si="4"/>
        <v>0.6278018636586562</v>
      </c>
      <c r="I44" s="46">
        <v>0</v>
      </c>
      <c r="J44" s="84" t="e">
        <f t="shared" si="5"/>
        <v>#VALUE!</v>
      </c>
      <c r="K44" s="90">
        <v>0</v>
      </c>
      <c r="L44" s="86">
        <f t="shared" si="6"/>
        <v>0.90682491417361444</v>
      </c>
      <c r="M44" s="49" t="e">
        <f t="shared" si="1"/>
        <v>#VALUE!</v>
      </c>
      <c r="N44" s="86" t="e">
        <f t="shared" si="7"/>
        <v>#VALUE!</v>
      </c>
      <c r="O44" s="50">
        <v>0</v>
      </c>
      <c r="P44" s="87" t="e">
        <f t="shared" si="8"/>
        <v>#VALUE!</v>
      </c>
      <c r="Q44" s="50">
        <v>0</v>
      </c>
      <c r="R44" s="87" t="e">
        <f t="shared" si="9"/>
        <v>#VALUE!</v>
      </c>
      <c r="S44" s="50">
        <v>0</v>
      </c>
      <c r="T44" s="87" t="e">
        <f t="shared" si="10"/>
        <v>#VALUE!</v>
      </c>
      <c r="U44" s="50">
        <v>0</v>
      </c>
      <c r="V44" s="87" t="e">
        <f t="shared" si="11"/>
        <v>#VALUE!</v>
      </c>
      <c r="W44" s="51">
        <v>0</v>
      </c>
      <c r="X44" s="87" t="e">
        <f t="shared" si="12"/>
        <v>#VALUE!</v>
      </c>
      <c r="Z44" s="87">
        <f t="shared" si="13"/>
        <v>0.6278018636586562</v>
      </c>
      <c r="AA44" s="82"/>
      <c r="AB44" s="87">
        <f t="shared" si="14"/>
        <v>0.6278018636586562</v>
      </c>
      <c r="AC44" s="82"/>
      <c r="AD44" s="87" t="e">
        <f t="shared" si="15"/>
        <v>#VALUE!</v>
      </c>
      <c r="AE44" s="82"/>
      <c r="AF44" s="87">
        <f t="shared" si="16"/>
        <v>0.76731338891613532</v>
      </c>
      <c r="AI44" s="50">
        <v>0</v>
      </c>
      <c r="AJ44" s="82" t="e">
        <f t="shared" si="17"/>
        <v>#VALUE!</v>
      </c>
      <c r="AK44" s="50">
        <v>0</v>
      </c>
      <c r="AL44" s="82" t="e">
        <f t="shared" si="18"/>
        <v>#VALUE!</v>
      </c>
      <c r="AM44" s="50">
        <v>0</v>
      </c>
      <c r="AN44" s="82" t="e">
        <f t="shared" si="19"/>
        <v>#VALUE!</v>
      </c>
      <c r="AO44" s="50">
        <v>0</v>
      </c>
      <c r="AP44" s="82" t="e">
        <f t="shared" si="20"/>
        <v>#VALUE!</v>
      </c>
      <c r="AQ44" s="51">
        <v>0</v>
      </c>
      <c r="AS44" s="50">
        <v>0</v>
      </c>
      <c r="AT44" s="82">
        <f t="shared" si="21"/>
        <v>0</v>
      </c>
      <c r="AU44" s="50">
        <v>0</v>
      </c>
      <c r="AV44" s="82"/>
      <c r="AW44" s="50">
        <v>0</v>
      </c>
      <c r="AX44" s="82"/>
      <c r="AY44" s="50">
        <v>0</v>
      </c>
      <c r="AZ44" s="82"/>
      <c r="BA44" s="52">
        <v>0</v>
      </c>
      <c r="BC44" s="72" t="s">
        <v>718</v>
      </c>
      <c r="BD44" s="72" t="s">
        <v>109</v>
      </c>
      <c r="BE44" s="72">
        <f t="shared" si="3"/>
        <v>0</v>
      </c>
      <c r="BF44" s="77">
        <v>6.9755762628739573E-2</v>
      </c>
    </row>
    <row r="45" spans="1:58">
      <c r="A45" s="46" t="str">
        <f>VLOOKUP(B45,[3]Sheet1!$A:$B,2,FALSE)</f>
        <v>South Derbyshire</v>
      </c>
      <c r="B45" s="47" t="s">
        <v>117</v>
      </c>
      <c r="D45" s="48" t="s">
        <v>118</v>
      </c>
      <c r="E45" s="46">
        <v>0</v>
      </c>
      <c r="F45" s="84">
        <f t="shared" si="2"/>
        <v>1.020815105443845</v>
      </c>
      <c r="H45" s="84">
        <f t="shared" si="4"/>
        <v>0.83521235899950963</v>
      </c>
      <c r="J45" s="84" t="e">
        <f t="shared" si="5"/>
        <v>#VALUE!</v>
      </c>
      <c r="L45" s="86">
        <f t="shared" si="6"/>
        <v>1.2064178518881805</v>
      </c>
      <c r="M45" s="49" t="e">
        <f t="shared" si="1"/>
        <v>#VALUE!</v>
      </c>
      <c r="N45" s="86" t="e">
        <f t="shared" si="7"/>
        <v>#VALUE!</v>
      </c>
      <c r="O45" s="50" t="s">
        <v>951</v>
      </c>
      <c r="P45" s="87" t="e">
        <f t="shared" si="8"/>
        <v>#VALUE!</v>
      </c>
      <c r="Q45" s="50" t="s">
        <v>951</v>
      </c>
      <c r="R45" s="87" t="e">
        <f t="shared" si="9"/>
        <v>#VALUE!</v>
      </c>
      <c r="S45" s="50" t="s">
        <v>951</v>
      </c>
      <c r="T45" s="87" t="e">
        <f t="shared" si="10"/>
        <v>#VALUE!</v>
      </c>
      <c r="U45" s="50" t="s">
        <v>951</v>
      </c>
      <c r="V45" s="87" t="e">
        <f t="shared" si="11"/>
        <v>#VALUE!</v>
      </c>
      <c r="W45" s="51">
        <v>0</v>
      </c>
      <c r="X45" s="87" t="e">
        <f t="shared" si="12"/>
        <v>#VALUE!</v>
      </c>
      <c r="Z45" s="87">
        <f t="shared" si="13"/>
        <v>0.83521235899950963</v>
      </c>
      <c r="AA45" s="82"/>
      <c r="AB45" s="87">
        <f t="shared" si="14"/>
        <v>0.83521235899950963</v>
      </c>
      <c r="AC45" s="82"/>
      <c r="AD45" s="87" t="e">
        <f t="shared" si="15"/>
        <v>#VALUE!</v>
      </c>
      <c r="AE45" s="82"/>
      <c r="AF45" s="87">
        <f t="shared" si="16"/>
        <v>1.020815105443845</v>
      </c>
      <c r="AI45" s="50" t="s">
        <v>951</v>
      </c>
      <c r="AJ45" s="82" t="e">
        <f t="shared" si="17"/>
        <v>#VALUE!</v>
      </c>
      <c r="AK45" s="50" t="s">
        <v>951</v>
      </c>
      <c r="AL45" s="82" t="e">
        <f t="shared" si="18"/>
        <v>#VALUE!</v>
      </c>
      <c r="AM45" s="50" t="s">
        <v>951</v>
      </c>
      <c r="AN45" s="82" t="e">
        <f t="shared" si="19"/>
        <v>#VALUE!</v>
      </c>
      <c r="AO45" s="50" t="s">
        <v>951</v>
      </c>
      <c r="AP45" s="82" t="e">
        <f t="shared" si="20"/>
        <v>#VALUE!</v>
      </c>
      <c r="AQ45" s="51">
        <v>0</v>
      </c>
      <c r="AS45" s="50" t="s">
        <v>951</v>
      </c>
      <c r="AT45" s="82" t="e">
        <f t="shared" si="21"/>
        <v>#VALUE!</v>
      </c>
      <c r="AU45" s="50" t="s">
        <v>951</v>
      </c>
      <c r="AV45" s="82"/>
      <c r="AW45" s="50" t="s">
        <v>951</v>
      </c>
      <c r="AX45" s="82"/>
      <c r="AY45" s="50" t="s">
        <v>951</v>
      </c>
      <c r="AZ45" s="82"/>
      <c r="BA45" s="52">
        <v>0</v>
      </c>
      <c r="BC45" s="72" t="s">
        <v>718</v>
      </c>
      <c r="BD45" s="72" t="s">
        <v>117</v>
      </c>
      <c r="BE45" s="72">
        <f t="shared" si="3"/>
        <v>0</v>
      </c>
      <c r="BF45" s="77">
        <v>9.2801373222167735E-2</v>
      </c>
    </row>
    <row r="46" spans="1:58">
      <c r="A46" s="46" t="str">
        <f>VLOOKUP(B46,[3]Sheet1!$A:$B,2,FALSE)</f>
        <v>Erewash</v>
      </c>
      <c r="B46" s="47" t="s">
        <v>111</v>
      </c>
      <c r="D46" s="48" t="s">
        <v>112</v>
      </c>
      <c r="E46" s="46">
        <v>0</v>
      </c>
      <c r="F46" s="84">
        <f t="shared" si="2"/>
        <v>1.2093094654242276</v>
      </c>
      <c r="H46" s="84">
        <f t="shared" si="4"/>
        <v>0.98943501716527715</v>
      </c>
      <c r="I46" s="46">
        <v>62</v>
      </c>
      <c r="J46" s="84" t="e">
        <f t="shared" si="5"/>
        <v>#VALUE!</v>
      </c>
      <c r="K46" s="90">
        <v>56</v>
      </c>
      <c r="L46" s="86">
        <f t="shared" si="6"/>
        <v>57.429183913683175</v>
      </c>
      <c r="M46" s="49" t="e">
        <f t="shared" si="1"/>
        <v>#VALUE!</v>
      </c>
      <c r="N46" s="86" t="e">
        <f t="shared" si="7"/>
        <v>#VALUE!</v>
      </c>
      <c r="O46" s="50">
        <v>0</v>
      </c>
      <c r="P46" s="87" t="e">
        <f t="shared" si="8"/>
        <v>#VALUE!</v>
      </c>
      <c r="Q46" s="50">
        <v>0</v>
      </c>
      <c r="R46" s="87" t="e">
        <f t="shared" si="9"/>
        <v>#VALUE!</v>
      </c>
      <c r="S46" s="50">
        <v>0</v>
      </c>
      <c r="T46" s="87" t="e">
        <f t="shared" si="10"/>
        <v>#VALUE!</v>
      </c>
      <c r="U46" s="50">
        <v>0</v>
      </c>
      <c r="V46" s="87" t="e">
        <f t="shared" si="11"/>
        <v>#VALUE!</v>
      </c>
      <c r="W46" s="51">
        <v>0</v>
      </c>
      <c r="X46" s="87" t="e">
        <f t="shared" si="12"/>
        <v>#VALUE!</v>
      </c>
      <c r="Z46" s="87">
        <f t="shared" si="13"/>
        <v>0.98943501716527715</v>
      </c>
      <c r="AA46" s="82"/>
      <c r="AB46" s="87">
        <f t="shared" si="14"/>
        <v>0.98943501716527715</v>
      </c>
      <c r="AC46" s="82"/>
      <c r="AD46" s="87" t="e">
        <f t="shared" si="15"/>
        <v>#VALUE!</v>
      </c>
      <c r="AE46" s="82"/>
      <c r="AF46" s="87">
        <f t="shared" si="16"/>
        <v>1.2093094654242276</v>
      </c>
      <c r="AI46" s="50" t="s">
        <v>951</v>
      </c>
      <c r="AJ46" s="82" t="e">
        <f t="shared" si="17"/>
        <v>#VALUE!</v>
      </c>
      <c r="AK46" s="50" t="s">
        <v>951</v>
      </c>
      <c r="AL46" s="82" t="e">
        <f t="shared" si="18"/>
        <v>#VALUE!</v>
      </c>
      <c r="AM46" s="50" t="s">
        <v>951</v>
      </c>
      <c r="AN46" s="82" t="e">
        <f t="shared" si="19"/>
        <v>#VALUE!</v>
      </c>
      <c r="AO46" s="50" t="s">
        <v>951</v>
      </c>
      <c r="AP46" s="82" t="e">
        <f t="shared" si="20"/>
        <v>#VALUE!</v>
      </c>
      <c r="AS46" s="50">
        <v>0</v>
      </c>
      <c r="AT46" s="82">
        <f t="shared" si="21"/>
        <v>0</v>
      </c>
      <c r="AU46" s="46">
        <v>0</v>
      </c>
      <c r="AW46" s="46">
        <v>0</v>
      </c>
      <c r="AY46" s="46">
        <v>0</v>
      </c>
      <c r="BA46" s="52">
        <v>0</v>
      </c>
      <c r="BC46" s="72" t="s">
        <v>718</v>
      </c>
      <c r="BD46" s="72" t="s">
        <v>111</v>
      </c>
      <c r="BE46" s="72">
        <f t="shared" si="3"/>
        <v>0</v>
      </c>
      <c r="BF46" s="77">
        <v>0.10993722412947524</v>
      </c>
    </row>
    <row r="47" spans="1:58">
      <c r="A47" s="46" t="str">
        <f>VLOOKUP(B47,[3]Sheet1!$A:$B,2,FALSE)</f>
        <v>Amber Valley</v>
      </c>
      <c r="B47" s="47" t="s">
        <v>101</v>
      </c>
      <c r="D47" s="48" t="s">
        <v>102</v>
      </c>
      <c r="E47" s="46">
        <v>9</v>
      </c>
      <c r="F47" s="84">
        <f t="shared" si="2"/>
        <v>10.31966552231486</v>
      </c>
      <c r="G47" s="46">
        <v>5</v>
      </c>
      <c r="H47" s="84">
        <f t="shared" si="4"/>
        <v>6.0797263364394309</v>
      </c>
      <c r="I47" s="46">
        <v>2</v>
      </c>
      <c r="J47" s="84" t="e">
        <f t="shared" si="5"/>
        <v>#VALUE!</v>
      </c>
      <c r="K47" s="90">
        <v>1</v>
      </c>
      <c r="L47" s="86">
        <f t="shared" si="6"/>
        <v>2.5596047081902897</v>
      </c>
      <c r="M47" s="49" t="e">
        <f t="shared" si="1"/>
        <v>#VALUE!</v>
      </c>
      <c r="N47" s="86" t="e">
        <f t="shared" si="7"/>
        <v>#VALUE!</v>
      </c>
      <c r="O47" s="50">
        <v>1</v>
      </c>
      <c r="P47" s="87" t="e">
        <f t="shared" si="8"/>
        <v>#VALUE!</v>
      </c>
      <c r="Q47" s="50">
        <v>1</v>
      </c>
      <c r="R47" s="87" t="e">
        <f t="shared" si="9"/>
        <v>#VALUE!</v>
      </c>
      <c r="S47" s="50">
        <v>0</v>
      </c>
      <c r="T47" s="87" t="e">
        <f t="shared" si="10"/>
        <v>#VALUE!</v>
      </c>
      <c r="U47" s="50">
        <v>1</v>
      </c>
      <c r="V47" s="87" t="e">
        <f t="shared" si="11"/>
        <v>#VALUE!</v>
      </c>
      <c r="X47" s="87" t="e">
        <f t="shared" si="12"/>
        <v>#VALUE!</v>
      </c>
      <c r="Z47" s="87">
        <f t="shared" si="13"/>
        <v>1.0797263364394312</v>
      </c>
      <c r="AA47" s="82"/>
      <c r="AB47" s="87">
        <f t="shared" si="14"/>
        <v>1.0797263364394312</v>
      </c>
      <c r="AC47" s="82"/>
      <c r="AD47" s="87" t="e">
        <f t="shared" si="15"/>
        <v>#VALUE!</v>
      </c>
      <c r="AE47" s="82"/>
      <c r="AF47" s="87">
        <f t="shared" si="16"/>
        <v>1.3196655223148603</v>
      </c>
      <c r="AI47" s="50">
        <v>0</v>
      </c>
      <c r="AJ47" s="82" t="e">
        <f t="shared" si="17"/>
        <v>#VALUE!</v>
      </c>
      <c r="AK47" s="50">
        <v>0</v>
      </c>
      <c r="AL47" s="82" t="e">
        <f t="shared" si="18"/>
        <v>#VALUE!</v>
      </c>
      <c r="AM47" s="50">
        <v>0</v>
      </c>
      <c r="AN47" s="82" t="e">
        <f t="shared" si="19"/>
        <v>#VALUE!</v>
      </c>
      <c r="AO47" s="50">
        <v>0</v>
      </c>
      <c r="AP47" s="82" t="e">
        <f t="shared" si="20"/>
        <v>#VALUE!</v>
      </c>
      <c r="AQ47" s="51">
        <v>0</v>
      </c>
      <c r="AS47" s="50">
        <v>3</v>
      </c>
      <c r="AT47" s="82">
        <f t="shared" si="21"/>
        <v>3</v>
      </c>
      <c r="AU47" s="50">
        <v>6</v>
      </c>
      <c r="AV47" s="82"/>
      <c r="AW47" s="50">
        <v>5</v>
      </c>
      <c r="AX47" s="82"/>
      <c r="AY47" s="50">
        <v>0</v>
      </c>
      <c r="AZ47" s="82"/>
      <c r="BC47" s="72" t="s">
        <v>718</v>
      </c>
      <c r="BD47" s="72" t="s">
        <v>101</v>
      </c>
      <c r="BE47" s="72">
        <f t="shared" si="3"/>
        <v>0</v>
      </c>
      <c r="BF47" s="77">
        <v>0.11996959293771457</v>
      </c>
    </row>
    <row r="48" spans="1:58">
      <c r="A48" s="46" t="str">
        <f>VLOOKUP(B48,[3]Sheet1!$A:$B,2,FALSE)</f>
        <v>North East Derbyshire</v>
      </c>
      <c r="B48" s="47" t="s">
        <v>115</v>
      </c>
      <c r="D48" s="48" t="s">
        <v>116</v>
      </c>
      <c r="F48" s="84">
        <f t="shared" si="2"/>
        <v>1.0684188327611575</v>
      </c>
      <c r="H48" s="84">
        <f t="shared" si="4"/>
        <v>0.87416086316821962</v>
      </c>
      <c r="J48" s="84" t="e">
        <f t="shared" si="5"/>
        <v>#VALUE!</v>
      </c>
      <c r="L48" s="86">
        <f t="shared" si="6"/>
        <v>1.2626768023540951</v>
      </c>
      <c r="M48" s="49" t="e">
        <f t="shared" si="1"/>
        <v>#VALUE!</v>
      </c>
      <c r="N48" s="86" t="e">
        <f t="shared" si="7"/>
        <v>#VALUE!</v>
      </c>
      <c r="P48" s="87" t="e">
        <f t="shared" si="8"/>
        <v>#VALUE!</v>
      </c>
      <c r="R48" s="87" t="e">
        <f t="shared" si="9"/>
        <v>#VALUE!</v>
      </c>
      <c r="T48" s="87" t="e">
        <f t="shared" si="10"/>
        <v>#VALUE!</v>
      </c>
      <c r="V48" s="87" t="e">
        <f t="shared" si="11"/>
        <v>#VALUE!</v>
      </c>
      <c r="X48" s="87" t="e">
        <f t="shared" si="12"/>
        <v>#VALUE!</v>
      </c>
      <c r="Z48" s="87">
        <f t="shared" si="13"/>
        <v>0.87416086316821962</v>
      </c>
      <c r="AA48" s="82"/>
      <c r="AB48" s="87">
        <f t="shared" si="14"/>
        <v>0.87416086316821962</v>
      </c>
      <c r="AC48" s="82"/>
      <c r="AD48" s="87" t="e">
        <f t="shared" si="15"/>
        <v>#VALUE!</v>
      </c>
      <c r="AE48" s="82"/>
      <c r="AF48" s="87">
        <f t="shared" si="16"/>
        <v>1.0684188327611575</v>
      </c>
      <c r="AJ48" s="82" t="e">
        <f t="shared" si="17"/>
        <v>#VALUE!</v>
      </c>
      <c r="AL48" s="82" t="e">
        <f t="shared" si="18"/>
        <v>#VALUE!</v>
      </c>
      <c r="AN48" s="82" t="e">
        <f t="shared" si="19"/>
        <v>#VALUE!</v>
      </c>
      <c r="AP48" s="82" t="e">
        <f t="shared" si="20"/>
        <v>#VALUE!</v>
      </c>
      <c r="AT48" s="82">
        <f t="shared" si="21"/>
        <v>0</v>
      </c>
      <c r="BC48" s="72" t="s">
        <v>718</v>
      </c>
      <c r="BD48" s="72" t="s">
        <v>115</v>
      </c>
      <c r="BE48" s="72">
        <f t="shared" si="3"/>
        <v>0</v>
      </c>
      <c r="BF48" s="77">
        <v>9.7128984796468851E-2</v>
      </c>
    </row>
    <row r="49" spans="1:58">
      <c r="A49" s="46" t="str">
        <f>VLOOKUP(B49,[3]Sheet1!$A:$B,2,FALSE)</f>
        <v>Chesterfield</v>
      </c>
      <c r="B49" s="47" t="s">
        <v>105</v>
      </c>
      <c r="D49" s="48" t="s">
        <v>106</v>
      </c>
      <c r="F49" s="84">
        <f t="shared" si="2"/>
        <v>1.1198312898479648</v>
      </c>
      <c r="H49" s="84">
        <f t="shared" si="4"/>
        <v>0.91622560078469839</v>
      </c>
      <c r="J49" s="84" t="e">
        <f t="shared" si="5"/>
        <v>#VALUE!</v>
      </c>
      <c r="L49" s="86">
        <f t="shared" si="6"/>
        <v>1.323436978911231</v>
      </c>
      <c r="M49" s="49" t="e">
        <f t="shared" si="1"/>
        <v>#VALUE!</v>
      </c>
      <c r="N49" s="86" t="e">
        <f t="shared" si="7"/>
        <v>#VALUE!</v>
      </c>
      <c r="P49" s="87" t="e">
        <f t="shared" si="8"/>
        <v>#VALUE!</v>
      </c>
      <c r="R49" s="87" t="e">
        <f t="shared" si="9"/>
        <v>#VALUE!</v>
      </c>
      <c r="T49" s="87" t="e">
        <f t="shared" si="10"/>
        <v>#VALUE!</v>
      </c>
      <c r="V49" s="87" t="e">
        <f t="shared" si="11"/>
        <v>#VALUE!</v>
      </c>
      <c r="X49" s="87" t="e">
        <f t="shared" si="12"/>
        <v>#VALUE!</v>
      </c>
      <c r="Z49" s="87">
        <f t="shared" ref="Z49:Z112" si="22">Y49+(BF49*(VLOOKUP(BC49,B:Y,24,FALSE)))</f>
        <v>0.91622560078469839</v>
      </c>
      <c r="AB49" s="87">
        <f t="shared" ref="AB49:AB112" si="23">AA49+(BF49*(VLOOKUP(BC49,B:AA,26,FALSE)))</f>
        <v>0.91622560078469839</v>
      </c>
      <c r="AC49" s="82"/>
      <c r="AD49" s="87" t="e">
        <f t="shared" ref="AD49:AD112" si="24">AC49+(BF49*(VLOOKUP(BC49,B:AC,28,FALSE)))</f>
        <v>#VALUE!</v>
      </c>
      <c r="AE49" s="82"/>
      <c r="AF49" s="87">
        <f t="shared" ref="AF49:AF112" si="25">AE49+(BF49*(VLOOKUP(BC49,B:AE,30,FALSE)))</f>
        <v>1.1198312898479648</v>
      </c>
      <c r="AJ49" s="82" t="e">
        <f t="shared" si="17"/>
        <v>#VALUE!</v>
      </c>
      <c r="AL49" s="82" t="e">
        <f t="shared" si="18"/>
        <v>#VALUE!</v>
      </c>
      <c r="AN49" s="82" t="e">
        <f t="shared" si="19"/>
        <v>#VALUE!</v>
      </c>
      <c r="AP49" s="82" t="e">
        <f t="shared" si="20"/>
        <v>#VALUE!</v>
      </c>
      <c r="AT49" s="82">
        <f t="shared" si="21"/>
        <v>0</v>
      </c>
      <c r="BC49" s="72" t="s">
        <v>718</v>
      </c>
      <c r="BD49" s="72" t="s">
        <v>105</v>
      </c>
      <c r="BE49" s="72">
        <f t="shared" si="3"/>
        <v>0</v>
      </c>
      <c r="BF49" s="77">
        <v>0.10180284453163316</v>
      </c>
    </row>
    <row r="50" spans="1:58">
      <c r="A50" s="46" t="str">
        <f>VLOOKUP(B50,[3]Sheet1!$A:$B,2,FALSE)</f>
        <v>Bolsover</v>
      </c>
      <c r="B50" s="47" t="s">
        <v>103</v>
      </c>
      <c r="D50" s="48" t="s">
        <v>104</v>
      </c>
      <c r="E50" s="46">
        <v>0</v>
      </c>
      <c r="F50" s="84">
        <f t="shared" si="2"/>
        <v>0.81856400196174606</v>
      </c>
      <c r="G50" s="46">
        <v>0</v>
      </c>
      <c r="H50" s="84">
        <f t="shared" si="4"/>
        <v>0.66973418342324675</v>
      </c>
      <c r="I50" s="46">
        <v>0</v>
      </c>
      <c r="J50" s="84" t="e">
        <f t="shared" si="5"/>
        <v>#VALUE!</v>
      </c>
      <c r="K50" s="90">
        <v>0</v>
      </c>
      <c r="L50" s="86">
        <f t="shared" si="6"/>
        <v>0.96739382050024525</v>
      </c>
      <c r="M50" s="49" t="e">
        <f t="shared" si="1"/>
        <v>#VALUE!</v>
      </c>
      <c r="N50" s="86" t="e">
        <f t="shared" si="7"/>
        <v>#VALUE!</v>
      </c>
      <c r="O50" s="50">
        <v>0</v>
      </c>
      <c r="P50" s="87" t="e">
        <f t="shared" si="8"/>
        <v>#VALUE!</v>
      </c>
      <c r="Q50" s="50">
        <v>0</v>
      </c>
      <c r="R50" s="87" t="e">
        <f t="shared" si="9"/>
        <v>#VALUE!</v>
      </c>
      <c r="S50" s="50">
        <v>0</v>
      </c>
      <c r="T50" s="87" t="e">
        <f t="shared" si="10"/>
        <v>#VALUE!</v>
      </c>
      <c r="U50" s="50">
        <v>0</v>
      </c>
      <c r="V50" s="87" t="e">
        <f t="shared" si="11"/>
        <v>#VALUE!</v>
      </c>
      <c r="W50" s="51">
        <v>0</v>
      </c>
      <c r="X50" s="87" t="e">
        <f t="shared" si="12"/>
        <v>#VALUE!</v>
      </c>
      <c r="Z50" s="87">
        <f t="shared" si="22"/>
        <v>0.66973418342324675</v>
      </c>
      <c r="AB50" s="87">
        <f t="shared" si="23"/>
        <v>0.66973418342324675</v>
      </c>
      <c r="AC50" s="82"/>
      <c r="AD50" s="87" t="e">
        <f t="shared" si="24"/>
        <v>#VALUE!</v>
      </c>
      <c r="AE50" s="82"/>
      <c r="AF50" s="87">
        <f t="shared" si="25"/>
        <v>0.81856400196174606</v>
      </c>
      <c r="AI50" s="50">
        <v>0</v>
      </c>
      <c r="AJ50" s="82" t="e">
        <f t="shared" si="17"/>
        <v>#VALUE!</v>
      </c>
      <c r="AK50" s="50">
        <v>0</v>
      </c>
      <c r="AL50" s="82" t="e">
        <f t="shared" si="18"/>
        <v>#VALUE!</v>
      </c>
      <c r="AM50" s="50">
        <v>0</v>
      </c>
      <c r="AN50" s="82" t="e">
        <f t="shared" si="19"/>
        <v>#VALUE!</v>
      </c>
      <c r="AO50" s="50">
        <v>0</v>
      </c>
      <c r="AP50" s="82" t="e">
        <f t="shared" si="20"/>
        <v>#VALUE!</v>
      </c>
      <c r="AQ50" s="51">
        <v>0</v>
      </c>
      <c r="AS50" s="50">
        <v>0</v>
      </c>
      <c r="AT50" s="82">
        <f t="shared" si="21"/>
        <v>0</v>
      </c>
      <c r="AU50" s="50">
        <v>0</v>
      </c>
      <c r="AV50" s="82"/>
      <c r="AW50" s="50">
        <v>0</v>
      </c>
      <c r="AX50" s="82"/>
      <c r="AY50" s="50">
        <v>0</v>
      </c>
      <c r="AZ50" s="82"/>
      <c r="BA50" s="52">
        <v>0</v>
      </c>
      <c r="BC50" s="72" t="s">
        <v>718</v>
      </c>
      <c r="BD50" s="72" t="s">
        <v>103</v>
      </c>
      <c r="BE50" s="72">
        <f t="shared" si="3"/>
        <v>0</v>
      </c>
      <c r="BF50" s="77">
        <v>7.4414909269249638E-2</v>
      </c>
    </row>
    <row r="51" spans="1:58">
      <c r="A51" s="46" t="str">
        <f>VLOOKUP(B51,[3]Sheet1!$A:$B,2,FALSE)</f>
        <v>Exeter</v>
      </c>
      <c r="B51" s="47" t="s">
        <v>122</v>
      </c>
      <c r="D51" s="48" t="s">
        <v>123</v>
      </c>
      <c r="E51" s="46">
        <v>90</v>
      </c>
      <c r="F51" s="84" t="e">
        <f t="shared" si="2"/>
        <v>#N/A</v>
      </c>
      <c r="G51" s="46">
        <v>95</v>
      </c>
      <c r="H51" s="84" t="e">
        <f t="shared" si="4"/>
        <v>#N/A</v>
      </c>
      <c r="I51" s="46">
        <v>63</v>
      </c>
      <c r="J51" s="84" t="e">
        <f t="shared" si="5"/>
        <v>#N/A</v>
      </c>
      <c r="K51" s="90">
        <v>31</v>
      </c>
      <c r="L51" s="86" t="e">
        <f t="shared" si="6"/>
        <v>#N/A</v>
      </c>
      <c r="M51" s="49" t="e">
        <f t="shared" si="1"/>
        <v>#N/A</v>
      </c>
      <c r="N51" s="86" t="e">
        <f t="shared" si="7"/>
        <v>#N/A</v>
      </c>
      <c r="O51" s="50">
        <v>0</v>
      </c>
      <c r="P51" s="87" t="e">
        <f t="shared" si="8"/>
        <v>#N/A</v>
      </c>
      <c r="Q51" s="50">
        <v>0</v>
      </c>
      <c r="R51" s="87" t="e">
        <f t="shared" si="9"/>
        <v>#N/A</v>
      </c>
      <c r="S51" s="50">
        <v>0</v>
      </c>
      <c r="T51" s="87" t="e">
        <f t="shared" si="10"/>
        <v>#N/A</v>
      </c>
      <c r="U51" s="50">
        <v>0</v>
      </c>
      <c r="V51" s="87" t="e">
        <f t="shared" si="11"/>
        <v>#N/A</v>
      </c>
      <c r="W51" s="51">
        <v>0</v>
      </c>
      <c r="X51" s="87" t="e">
        <f t="shared" si="12"/>
        <v>#N/A</v>
      </c>
      <c r="Z51" s="87" t="e">
        <f t="shared" si="22"/>
        <v>#N/A</v>
      </c>
      <c r="AB51" s="87" t="e">
        <f t="shared" si="23"/>
        <v>#N/A</v>
      </c>
      <c r="AC51" s="82"/>
      <c r="AD51" s="87" t="e">
        <f t="shared" si="24"/>
        <v>#N/A</v>
      </c>
      <c r="AE51" s="82"/>
      <c r="AF51" s="87" t="e">
        <f t="shared" si="25"/>
        <v>#N/A</v>
      </c>
      <c r="AI51" s="46">
        <v>90</v>
      </c>
      <c r="AJ51" s="82" t="e">
        <f t="shared" si="17"/>
        <v>#N/A</v>
      </c>
      <c r="AK51" s="46">
        <v>95</v>
      </c>
      <c r="AL51" s="82" t="e">
        <f t="shared" si="18"/>
        <v>#N/A</v>
      </c>
      <c r="AM51" s="46">
        <v>63</v>
      </c>
      <c r="AN51" s="82" t="e">
        <f t="shared" si="19"/>
        <v>#N/A</v>
      </c>
      <c r="AO51" s="46">
        <v>31</v>
      </c>
      <c r="AP51" s="82" t="e">
        <f t="shared" si="20"/>
        <v>#N/A</v>
      </c>
      <c r="AQ51" s="51" t="e">
        <f>SUM(AI51:AO51)</f>
        <v>#N/A</v>
      </c>
      <c r="AS51" s="50">
        <v>0</v>
      </c>
      <c r="AT51" s="82" t="e">
        <f t="shared" si="21"/>
        <v>#N/A</v>
      </c>
      <c r="AU51" s="50">
        <v>0</v>
      </c>
      <c r="AV51" s="82"/>
      <c r="AW51" s="50">
        <v>0</v>
      </c>
      <c r="AX51" s="82"/>
      <c r="AY51" s="50">
        <v>0</v>
      </c>
      <c r="AZ51" s="82"/>
      <c r="BA51" s="52">
        <v>0</v>
      </c>
      <c r="BC51" s="72" t="s">
        <v>762</v>
      </c>
      <c r="BD51" s="72" t="e">
        <v>#N/A</v>
      </c>
      <c r="BE51" s="72">
        <f t="shared" si="3"/>
        <v>0</v>
      </c>
      <c r="BF51" s="77" t="e">
        <v>#N/A</v>
      </c>
    </row>
    <row r="52" spans="1:58">
      <c r="A52" s="46" t="str">
        <f>VLOOKUP(B52,[3]Sheet1!$A:$B,2,FALSE)</f>
        <v>East Devon</v>
      </c>
      <c r="B52" s="47" t="s">
        <v>120</v>
      </c>
      <c r="D52" s="48" t="s">
        <v>121</v>
      </c>
      <c r="F52" s="84" t="e">
        <f t="shared" si="2"/>
        <v>#N/A</v>
      </c>
      <c r="H52" s="84" t="e">
        <f t="shared" si="4"/>
        <v>#N/A</v>
      </c>
      <c r="J52" s="84" t="e">
        <f t="shared" si="5"/>
        <v>#N/A</v>
      </c>
      <c r="L52" s="86" t="e">
        <f t="shared" si="6"/>
        <v>#N/A</v>
      </c>
      <c r="M52" s="49" t="e">
        <f t="shared" si="1"/>
        <v>#N/A</v>
      </c>
      <c r="N52" s="86" t="e">
        <f t="shared" si="7"/>
        <v>#N/A</v>
      </c>
      <c r="P52" s="87" t="e">
        <f t="shared" si="8"/>
        <v>#N/A</v>
      </c>
      <c r="R52" s="87" t="e">
        <f t="shared" si="9"/>
        <v>#N/A</v>
      </c>
      <c r="T52" s="87" t="e">
        <f t="shared" si="10"/>
        <v>#N/A</v>
      </c>
      <c r="V52" s="87" t="e">
        <f t="shared" si="11"/>
        <v>#N/A</v>
      </c>
      <c r="X52" s="87" t="e">
        <f t="shared" si="12"/>
        <v>#N/A</v>
      </c>
      <c r="Z52" s="87" t="e">
        <f t="shared" si="22"/>
        <v>#N/A</v>
      </c>
      <c r="AB52" s="87" t="e">
        <f t="shared" si="23"/>
        <v>#N/A</v>
      </c>
      <c r="AC52" s="82"/>
      <c r="AD52" s="87" t="e">
        <f t="shared" si="24"/>
        <v>#N/A</v>
      </c>
      <c r="AE52" s="82"/>
      <c r="AF52" s="87" t="e">
        <f t="shared" si="25"/>
        <v>#N/A</v>
      </c>
      <c r="AJ52" s="82" t="e">
        <f t="shared" si="17"/>
        <v>#N/A</v>
      </c>
      <c r="AL52" s="82" t="e">
        <f t="shared" si="18"/>
        <v>#N/A</v>
      </c>
      <c r="AN52" s="82" t="e">
        <f t="shared" si="19"/>
        <v>#N/A</v>
      </c>
      <c r="AP52" s="82" t="e">
        <f t="shared" si="20"/>
        <v>#N/A</v>
      </c>
      <c r="AT52" s="82" t="e">
        <f t="shared" si="21"/>
        <v>#N/A</v>
      </c>
      <c r="BC52" s="72" t="s">
        <v>762</v>
      </c>
      <c r="BD52" s="72" t="e">
        <v>#N/A</v>
      </c>
      <c r="BE52" s="72">
        <f t="shared" si="3"/>
        <v>0</v>
      </c>
      <c r="BF52" s="77" t="e">
        <v>#N/A</v>
      </c>
    </row>
    <row r="53" spans="1:58">
      <c r="A53" s="46" t="str">
        <f>VLOOKUP(B53,[3]Sheet1!$A:$B,2,FALSE)</f>
        <v>Mid Devon</v>
      </c>
      <c r="B53" s="47" t="s">
        <v>124</v>
      </c>
      <c r="D53" s="48" t="s">
        <v>125</v>
      </c>
      <c r="F53" s="84" t="e">
        <f t="shared" si="2"/>
        <v>#N/A</v>
      </c>
      <c r="H53" s="84" t="e">
        <f t="shared" si="4"/>
        <v>#N/A</v>
      </c>
      <c r="J53" s="84" t="e">
        <f t="shared" si="5"/>
        <v>#N/A</v>
      </c>
      <c r="L53" s="86" t="e">
        <f t="shared" si="6"/>
        <v>#N/A</v>
      </c>
      <c r="M53" s="49" t="e">
        <f t="shared" si="1"/>
        <v>#N/A</v>
      </c>
      <c r="N53" s="86" t="e">
        <f t="shared" si="7"/>
        <v>#N/A</v>
      </c>
      <c r="P53" s="87" t="e">
        <f t="shared" si="8"/>
        <v>#N/A</v>
      </c>
      <c r="R53" s="87" t="e">
        <f t="shared" si="9"/>
        <v>#N/A</v>
      </c>
      <c r="T53" s="87" t="e">
        <f t="shared" si="10"/>
        <v>#N/A</v>
      </c>
      <c r="V53" s="87" t="e">
        <f t="shared" si="11"/>
        <v>#N/A</v>
      </c>
      <c r="X53" s="87" t="e">
        <f t="shared" si="12"/>
        <v>#N/A</v>
      </c>
      <c r="Z53" s="87" t="e">
        <f t="shared" si="22"/>
        <v>#N/A</v>
      </c>
      <c r="AB53" s="87" t="e">
        <f t="shared" si="23"/>
        <v>#N/A</v>
      </c>
      <c r="AC53" s="82"/>
      <c r="AD53" s="87" t="e">
        <f t="shared" si="24"/>
        <v>#N/A</v>
      </c>
      <c r="AE53" s="82"/>
      <c r="AF53" s="87" t="e">
        <f t="shared" si="25"/>
        <v>#N/A</v>
      </c>
      <c r="AJ53" s="82" t="e">
        <f t="shared" si="17"/>
        <v>#N/A</v>
      </c>
      <c r="AL53" s="82" t="e">
        <f t="shared" si="18"/>
        <v>#N/A</v>
      </c>
      <c r="AN53" s="82" t="e">
        <f t="shared" si="19"/>
        <v>#N/A</v>
      </c>
      <c r="AP53" s="82" t="e">
        <f t="shared" si="20"/>
        <v>#N/A</v>
      </c>
      <c r="AT53" s="82" t="e">
        <f t="shared" si="21"/>
        <v>#N/A</v>
      </c>
      <c r="BC53" s="72" t="s">
        <v>762</v>
      </c>
      <c r="BD53" s="72" t="e">
        <v>#N/A</v>
      </c>
      <c r="BE53" s="72">
        <f t="shared" si="3"/>
        <v>0</v>
      </c>
      <c r="BF53" s="77" t="e">
        <v>#N/A</v>
      </c>
    </row>
    <row r="54" spans="1:58">
      <c r="A54" s="46" t="str">
        <f>VLOOKUP(B54,[3]Sheet1!$A:$B,2,FALSE)</f>
        <v>North Devon</v>
      </c>
      <c r="B54" s="47" t="s">
        <v>126</v>
      </c>
      <c r="D54" s="48" t="s">
        <v>127</v>
      </c>
      <c r="E54" s="46">
        <v>0</v>
      </c>
      <c r="F54" s="84" t="e">
        <f t="shared" si="2"/>
        <v>#N/A</v>
      </c>
      <c r="G54" s="46">
        <v>2</v>
      </c>
      <c r="H54" s="84" t="e">
        <f t="shared" si="4"/>
        <v>#N/A</v>
      </c>
      <c r="I54" s="46">
        <v>5</v>
      </c>
      <c r="J54" s="84" t="e">
        <f t="shared" si="5"/>
        <v>#N/A</v>
      </c>
      <c r="K54" s="90">
        <v>2</v>
      </c>
      <c r="L54" s="86" t="e">
        <f t="shared" si="6"/>
        <v>#N/A</v>
      </c>
      <c r="M54" s="49" t="e">
        <f t="shared" si="1"/>
        <v>#N/A</v>
      </c>
      <c r="N54" s="86" t="e">
        <f t="shared" si="7"/>
        <v>#N/A</v>
      </c>
      <c r="O54" s="50">
        <v>0</v>
      </c>
      <c r="P54" s="87" t="e">
        <f t="shared" si="8"/>
        <v>#N/A</v>
      </c>
      <c r="Q54" s="50">
        <v>1</v>
      </c>
      <c r="R54" s="87" t="e">
        <f t="shared" si="9"/>
        <v>#N/A</v>
      </c>
      <c r="S54" s="50">
        <v>4</v>
      </c>
      <c r="T54" s="87" t="e">
        <f t="shared" si="10"/>
        <v>#N/A</v>
      </c>
      <c r="U54" s="50">
        <v>0</v>
      </c>
      <c r="V54" s="87" t="e">
        <f t="shared" si="11"/>
        <v>#N/A</v>
      </c>
      <c r="X54" s="87" t="e">
        <f t="shared" si="12"/>
        <v>#N/A</v>
      </c>
      <c r="Z54" s="87" t="e">
        <f t="shared" si="22"/>
        <v>#N/A</v>
      </c>
      <c r="AB54" s="87" t="e">
        <f t="shared" si="23"/>
        <v>#N/A</v>
      </c>
      <c r="AC54" s="82"/>
      <c r="AD54" s="87" t="e">
        <f t="shared" si="24"/>
        <v>#N/A</v>
      </c>
      <c r="AE54" s="82"/>
      <c r="AF54" s="87" t="e">
        <f t="shared" si="25"/>
        <v>#N/A</v>
      </c>
      <c r="AI54" s="50">
        <v>0</v>
      </c>
      <c r="AJ54" s="82" t="e">
        <f t="shared" si="17"/>
        <v>#N/A</v>
      </c>
      <c r="AK54" s="50">
        <v>0</v>
      </c>
      <c r="AL54" s="82" t="e">
        <f t="shared" si="18"/>
        <v>#N/A</v>
      </c>
      <c r="AM54" s="50">
        <v>0</v>
      </c>
      <c r="AN54" s="82" t="e">
        <f t="shared" si="19"/>
        <v>#N/A</v>
      </c>
      <c r="AO54" s="50">
        <v>0</v>
      </c>
      <c r="AP54" s="82" t="e">
        <f t="shared" si="20"/>
        <v>#N/A</v>
      </c>
      <c r="AQ54" s="51">
        <v>0</v>
      </c>
      <c r="AS54" s="50">
        <v>0</v>
      </c>
      <c r="AT54" s="82" t="e">
        <f t="shared" si="21"/>
        <v>#N/A</v>
      </c>
      <c r="AU54" s="50">
        <v>1</v>
      </c>
      <c r="AV54" s="82"/>
      <c r="AW54" s="50">
        <v>1</v>
      </c>
      <c r="AX54" s="82"/>
      <c r="AY54" s="50">
        <v>2</v>
      </c>
      <c r="AZ54" s="82"/>
      <c r="BC54" s="72" t="s">
        <v>762</v>
      </c>
      <c r="BD54" s="72" t="e">
        <v>#N/A</v>
      </c>
      <c r="BE54" s="72">
        <f t="shared" si="3"/>
        <v>0</v>
      </c>
      <c r="BF54" s="77" t="e">
        <v>#N/A</v>
      </c>
    </row>
    <row r="55" spans="1:58">
      <c r="A55" s="46" t="str">
        <f>VLOOKUP(B55,[3]Sheet1!$A:$B,2,FALSE)</f>
        <v>Torridge</v>
      </c>
      <c r="B55" s="47" t="s">
        <v>136</v>
      </c>
      <c r="D55" s="48" t="s">
        <v>137</v>
      </c>
      <c r="E55" s="46">
        <v>6</v>
      </c>
      <c r="F55" s="84" t="e">
        <f t="shared" si="2"/>
        <v>#N/A</v>
      </c>
      <c r="G55" s="46">
        <v>11</v>
      </c>
      <c r="H55" s="84" t="e">
        <f t="shared" si="4"/>
        <v>#N/A</v>
      </c>
      <c r="I55" s="46">
        <v>17</v>
      </c>
      <c r="J55" s="84" t="e">
        <f t="shared" si="5"/>
        <v>#N/A</v>
      </c>
      <c r="K55" s="90">
        <v>10</v>
      </c>
      <c r="L55" s="86" t="e">
        <f t="shared" si="6"/>
        <v>#N/A</v>
      </c>
      <c r="M55" s="49">
        <v>43</v>
      </c>
      <c r="N55" s="86" t="e">
        <f t="shared" si="7"/>
        <v>#N/A</v>
      </c>
      <c r="O55" s="50" t="s">
        <v>951</v>
      </c>
      <c r="P55" s="87" t="e">
        <f t="shared" si="8"/>
        <v>#VALUE!</v>
      </c>
      <c r="Q55" s="50" t="s">
        <v>951</v>
      </c>
      <c r="R55" s="87" t="e">
        <f t="shared" si="9"/>
        <v>#VALUE!</v>
      </c>
      <c r="S55" s="50" t="s">
        <v>951</v>
      </c>
      <c r="T55" s="87" t="e">
        <f t="shared" si="10"/>
        <v>#VALUE!</v>
      </c>
      <c r="U55" s="50" t="s">
        <v>951</v>
      </c>
      <c r="V55" s="87" t="e">
        <f t="shared" si="11"/>
        <v>#VALUE!</v>
      </c>
      <c r="X55" s="87" t="e">
        <f t="shared" si="12"/>
        <v>#VALUE!</v>
      </c>
      <c r="Z55" s="87" t="e">
        <f t="shared" si="22"/>
        <v>#N/A</v>
      </c>
      <c r="AB55" s="87" t="e">
        <f t="shared" si="23"/>
        <v>#N/A</v>
      </c>
      <c r="AC55" s="82"/>
      <c r="AD55" s="87" t="e">
        <f t="shared" si="24"/>
        <v>#N/A</v>
      </c>
      <c r="AE55" s="82"/>
      <c r="AF55" s="87" t="e">
        <f t="shared" si="25"/>
        <v>#N/A</v>
      </c>
      <c r="AI55" s="50">
        <v>6</v>
      </c>
      <c r="AJ55" s="82" t="e">
        <f t="shared" si="17"/>
        <v>#N/A</v>
      </c>
      <c r="AK55" s="50">
        <v>11</v>
      </c>
      <c r="AL55" s="82" t="e">
        <f t="shared" si="18"/>
        <v>#N/A</v>
      </c>
      <c r="AM55" s="50">
        <v>17</v>
      </c>
      <c r="AN55" s="82" t="e">
        <f t="shared" si="19"/>
        <v>#N/A</v>
      </c>
      <c r="AO55" s="50">
        <v>10</v>
      </c>
      <c r="AP55" s="82" t="e">
        <f t="shared" si="20"/>
        <v>#N/A</v>
      </c>
      <c r="AQ55" s="51" t="e">
        <f>SUM(AI55:AO55)</f>
        <v>#N/A</v>
      </c>
      <c r="AS55" s="50" t="s">
        <v>951</v>
      </c>
      <c r="AT55" s="82" t="e">
        <f t="shared" si="21"/>
        <v>#VALUE!</v>
      </c>
      <c r="AU55" s="46" t="s">
        <v>951</v>
      </c>
      <c r="AW55" s="46" t="s">
        <v>951</v>
      </c>
      <c r="AY55" s="46" t="s">
        <v>951</v>
      </c>
      <c r="BA55" s="52">
        <v>0</v>
      </c>
      <c r="BC55" s="72" t="s">
        <v>762</v>
      </c>
      <c r="BD55" s="72" t="e">
        <v>#N/A</v>
      </c>
      <c r="BE55" s="72">
        <f t="shared" si="3"/>
        <v>0</v>
      </c>
      <c r="BF55" s="77" t="e">
        <v>#N/A</v>
      </c>
    </row>
    <row r="56" spans="1:58">
      <c r="A56" s="46" t="str">
        <f>VLOOKUP(B56,[3]Sheet1!$A:$B,2,FALSE)</f>
        <v>West Devon</v>
      </c>
      <c r="B56" s="47" t="s">
        <v>138</v>
      </c>
      <c r="D56" s="48" t="s">
        <v>139</v>
      </c>
      <c r="E56" s="46">
        <v>19</v>
      </c>
      <c r="F56" s="84" t="e">
        <f t="shared" si="2"/>
        <v>#N/A</v>
      </c>
      <c r="G56" s="46">
        <v>11</v>
      </c>
      <c r="H56" s="84" t="e">
        <f t="shared" si="4"/>
        <v>#N/A</v>
      </c>
      <c r="I56" s="46">
        <v>12</v>
      </c>
      <c r="J56" s="84" t="e">
        <f t="shared" si="5"/>
        <v>#N/A</v>
      </c>
      <c r="K56" s="90">
        <v>17</v>
      </c>
      <c r="L56" s="86" t="e">
        <f t="shared" si="6"/>
        <v>#N/A</v>
      </c>
      <c r="M56" s="49" t="e">
        <f t="shared" ref="M56:M71" si="26">SUM(E56:K56)</f>
        <v>#N/A</v>
      </c>
      <c r="N56" s="86" t="e">
        <f t="shared" si="7"/>
        <v>#N/A</v>
      </c>
      <c r="O56" s="50">
        <v>3</v>
      </c>
      <c r="P56" s="87" t="e">
        <f t="shared" si="8"/>
        <v>#N/A</v>
      </c>
      <c r="Q56" s="50">
        <v>5</v>
      </c>
      <c r="R56" s="87" t="e">
        <f t="shared" si="9"/>
        <v>#N/A</v>
      </c>
      <c r="S56" s="50">
        <v>4</v>
      </c>
      <c r="T56" s="87" t="e">
        <f t="shared" si="10"/>
        <v>#N/A</v>
      </c>
      <c r="U56" s="50">
        <v>2</v>
      </c>
      <c r="V56" s="87" t="e">
        <f t="shared" si="11"/>
        <v>#N/A</v>
      </c>
      <c r="W56" s="51" t="e">
        <f>SUM(O56:U56)</f>
        <v>#N/A</v>
      </c>
      <c r="X56" s="87" t="e">
        <f t="shared" si="12"/>
        <v>#N/A</v>
      </c>
      <c r="Z56" s="87" t="e">
        <f t="shared" si="22"/>
        <v>#N/A</v>
      </c>
      <c r="AB56" s="87" t="e">
        <f t="shared" si="23"/>
        <v>#N/A</v>
      </c>
      <c r="AC56" s="82"/>
      <c r="AD56" s="87" t="e">
        <f t="shared" si="24"/>
        <v>#N/A</v>
      </c>
      <c r="AE56" s="82"/>
      <c r="AF56" s="87" t="e">
        <f t="shared" si="25"/>
        <v>#N/A</v>
      </c>
      <c r="AI56" s="50">
        <v>5</v>
      </c>
      <c r="AJ56" s="82" t="e">
        <f t="shared" si="17"/>
        <v>#N/A</v>
      </c>
      <c r="AK56" s="50">
        <v>1</v>
      </c>
      <c r="AL56" s="82" t="e">
        <f t="shared" si="18"/>
        <v>#N/A</v>
      </c>
      <c r="AM56" s="50">
        <v>3</v>
      </c>
      <c r="AN56" s="82" t="e">
        <f t="shared" si="19"/>
        <v>#N/A</v>
      </c>
      <c r="AO56" s="50">
        <v>3</v>
      </c>
      <c r="AP56" s="82" t="e">
        <f t="shared" si="20"/>
        <v>#N/A</v>
      </c>
      <c r="AQ56" s="51" t="e">
        <f>SUM(AI56:AO56)</f>
        <v>#N/A</v>
      </c>
      <c r="AS56" s="50">
        <v>11</v>
      </c>
      <c r="AT56" s="82" t="e">
        <f t="shared" si="21"/>
        <v>#N/A</v>
      </c>
      <c r="AU56" s="50">
        <v>5</v>
      </c>
      <c r="AV56" s="82"/>
      <c r="AW56" s="50">
        <v>5</v>
      </c>
      <c r="AX56" s="82"/>
      <c r="AY56" s="50">
        <v>12</v>
      </c>
      <c r="AZ56" s="82"/>
      <c r="BA56" s="52" t="e">
        <f>SUM(AS56:AY56)</f>
        <v>#N/A</v>
      </c>
      <c r="BC56" s="72" t="s">
        <v>762</v>
      </c>
      <c r="BD56" s="72" t="e">
        <v>#N/A</v>
      </c>
      <c r="BE56" s="72">
        <f t="shared" si="3"/>
        <v>0</v>
      </c>
      <c r="BF56" s="77" t="e">
        <v>#N/A</v>
      </c>
    </row>
    <row r="57" spans="1:58">
      <c r="A57" s="46" t="str">
        <f>VLOOKUP(B57,[3]Sheet1!$A:$B,2,FALSE)</f>
        <v>South Hams</v>
      </c>
      <c r="B57" s="47" t="s">
        <v>130</v>
      </c>
      <c r="D57" s="48" t="s">
        <v>131</v>
      </c>
      <c r="E57" s="46">
        <v>21</v>
      </c>
      <c r="F57" s="84" t="e">
        <f t="shared" si="2"/>
        <v>#N/A</v>
      </c>
      <c r="G57" s="46">
        <v>23</v>
      </c>
      <c r="H57" s="84" t="e">
        <f t="shared" si="4"/>
        <v>#N/A</v>
      </c>
      <c r="I57" s="46">
        <v>7</v>
      </c>
      <c r="J57" s="84" t="e">
        <f t="shared" si="5"/>
        <v>#N/A</v>
      </c>
      <c r="K57" s="90">
        <v>7</v>
      </c>
      <c r="L57" s="86" t="e">
        <f t="shared" si="6"/>
        <v>#N/A</v>
      </c>
      <c r="M57" s="49" t="e">
        <f t="shared" si="26"/>
        <v>#N/A</v>
      </c>
      <c r="N57" s="86" t="e">
        <f t="shared" si="7"/>
        <v>#N/A</v>
      </c>
      <c r="O57" s="50">
        <v>10</v>
      </c>
      <c r="P57" s="87" t="e">
        <f t="shared" si="8"/>
        <v>#N/A</v>
      </c>
      <c r="Q57" s="50">
        <v>8</v>
      </c>
      <c r="R57" s="87" t="e">
        <f t="shared" si="9"/>
        <v>#N/A</v>
      </c>
      <c r="S57" s="50">
        <v>3</v>
      </c>
      <c r="T57" s="87" t="e">
        <f t="shared" si="10"/>
        <v>#N/A</v>
      </c>
      <c r="U57" s="50">
        <v>2</v>
      </c>
      <c r="V57" s="87" t="e">
        <f t="shared" si="11"/>
        <v>#N/A</v>
      </c>
      <c r="W57" s="51">
        <v>23</v>
      </c>
      <c r="X57" s="87" t="e">
        <f t="shared" si="12"/>
        <v>#N/A</v>
      </c>
      <c r="Z57" s="87" t="e">
        <f t="shared" si="22"/>
        <v>#N/A</v>
      </c>
      <c r="AB57" s="87" t="e">
        <f t="shared" si="23"/>
        <v>#N/A</v>
      </c>
      <c r="AC57" s="82"/>
      <c r="AD57" s="87" t="e">
        <f t="shared" si="24"/>
        <v>#N/A</v>
      </c>
      <c r="AE57" s="82"/>
      <c r="AF57" s="87" t="e">
        <f t="shared" si="25"/>
        <v>#N/A</v>
      </c>
      <c r="AI57" s="50">
        <v>3</v>
      </c>
      <c r="AJ57" s="82" t="e">
        <f t="shared" si="17"/>
        <v>#N/A</v>
      </c>
      <c r="AK57" s="50">
        <v>2</v>
      </c>
      <c r="AL57" s="82" t="e">
        <f t="shared" si="18"/>
        <v>#N/A</v>
      </c>
      <c r="AM57" s="50">
        <v>0</v>
      </c>
      <c r="AN57" s="82" t="e">
        <f t="shared" si="19"/>
        <v>#N/A</v>
      </c>
      <c r="AO57" s="50">
        <v>0</v>
      </c>
      <c r="AP57" s="82" t="e">
        <f t="shared" si="20"/>
        <v>#N/A</v>
      </c>
      <c r="AQ57" s="51">
        <v>5</v>
      </c>
      <c r="AS57" s="50">
        <v>8</v>
      </c>
      <c r="AT57" s="82" t="e">
        <f t="shared" si="21"/>
        <v>#N/A</v>
      </c>
      <c r="AU57" s="50">
        <v>13</v>
      </c>
      <c r="AV57" s="82"/>
      <c r="AW57" s="50">
        <v>4</v>
      </c>
      <c r="AX57" s="82"/>
      <c r="AY57" s="50">
        <v>5</v>
      </c>
      <c r="AZ57" s="82"/>
      <c r="BA57" s="52">
        <v>30</v>
      </c>
      <c r="BC57" s="72" t="s">
        <v>762</v>
      </c>
      <c r="BD57" s="72" t="e">
        <v>#N/A</v>
      </c>
      <c r="BE57" s="72">
        <f t="shared" si="3"/>
        <v>0</v>
      </c>
      <c r="BF57" s="77" t="e">
        <v>#N/A</v>
      </c>
    </row>
    <row r="58" spans="1:58">
      <c r="A58" s="46" t="str">
        <f>VLOOKUP(B58,[3]Sheet1!$A:$B,2,FALSE)</f>
        <v>Teignbridge</v>
      </c>
      <c r="B58" s="47" t="s">
        <v>132</v>
      </c>
      <c r="D58" s="48" t="s">
        <v>133</v>
      </c>
      <c r="F58" s="84" t="e">
        <f t="shared" si="2"/>
        <v>#N/A</v>
      </c>
      <c r="H58" s="84" t="e">
        <f t="shared" si="4"/>
        <v>#N/A</v>
      </c>
      <c r="J58" s="84" t="e">
        <f t="shared" si="5"/>
        <v>#N/A</v>
      </c>
      <c r="L58" s="86" t="e">
        <f t="shared" si="6"/>
        <v>#N/A</v>
      </c>
      <c r="M58" s="49" t="e">
        <f t="shared" si="26"/>
        <v>#N/A</v>
      </c>
      <c r="N58" s="86" t="e">
        <f t="shared" si="7"/>
        <v>#N/A</v>
      </c>
      <c r="P58" s="87" t="e">
        <f t="shared" si="8"/>
        <v>#N/A</v>
      </c>
      <c r="R58" s="87" t="e">
        <f t="shared" si="9"/>
        <v>#N/A</v>
      </c>
      <c r="T58" s="87" t="e">
        <f t="shared" si="10"/>
        <v>#N/A</v>
      </c>
      <c r="V58" s="87" t="e">
        <f t="shared" si="11"/>
        <v>#N/A</v>
      </c>
      <c r="X58" s="87" t="e">
        <f t="shared" si="12"/>
        <v>#N/A</v>
      </c>
      <c r="Z58" s="87" t="e">
        <f t="shared" si="22"/>
        <v>#N/A</v>
      </c>
      <c r="AB58" s="87" t="e">
        <f t="shared" si="23"/>
        <v>#N/A</v>
      </c>
      <c r="AC58" s="82"/>
      <c r="AD58" s="87" t="e">
        <f t="shared" si="24"/>
        <v>#N/A</v>
      </c>
      <c r="AE58" s="82"/>
      <c r="AF58" s="87" t="e">
        <f t="shared" si="25"/>
        <v>#N/A</v>
      </c>
      <c r="AJ58" s="82" t="e">
        <f t="shared" si="17"/>
        <v>#N/A</v>
      </c>
      <c r="AL58" s="82" t="e">
        <f t="shared" si="18"/>
        <v>#N/A</v>
      </c>
      <c r="AN58" s="82" t="e">
        <f t="shared" si="19"/>
        <v>#N/A</v>
      </c>
      <c r="AP58" s="82" t="e">
        <f t="shared" si="20"/>
        <v>#N/A</v>
      </c>
      <c r="AT58" s="82" t="e">
        <f t="shared" si="21"/>
        <v>#N/A</v>
      </c>
      <c r="BC58" s="72" t="s">
        <v>762</v>
      </c>
      <c r="BD58" s="72" t="e">
        <v>#N/A</v>
      </c>
      <c r="BE58" s="72">
        <f t="shared" si="3"/>
        <v>0</v>
      </c>
      <c r="BF58" s="77" t="e">
        <v>#N/A</v>
      </c>
    </row>
    <row r="59" spans="1:58">
      <c r="A59" s="46" t="str">
        <f>VLOOKUP(B59,[3]Sheet1!$A:$B,2,FALSE)</f>
        <v>Weymouth and Portland</v>
      </c>
      <c r="B59" s="47" t="s">
        <v>155</v>
      </c>
      <c r="D59" s="48" t="s">
        <v>156</v>
      </c>
      <c r="F59" s="84" t="e">
        <f t="shared" si="2"/>
        <v>#N/A</v>
      </c>
      <c r="H59" s="84" t="e">
        <f t="shared" si="4"/>
        <v>#N/A</v>
      </c>
      <c r="J59" s="84" t="e">
        <f t="shared" si="5"/>
        <v>#N/A</v>
      </c>
      <c r="L59" s="86" t="e">
        <f t="shared" si="6"/>
        <v>#N/A</v>
      </c>
      <c r="M59" s="49" t="e">
        <f t="shared" si="26"/>
        <v>#N/A</v>
      </c>
      <c r="N59" s="86" t="e">
        <f t="shared" si="7"/>
        <v>#N/A</v>
      </c>
      <c r="O59" s="50" t="s">
        <v>951</v>
      </c>
      <c r="P59" s="87" t="e">
        <f t="shared" si="8"/>
        <v>#VALUE!</v>
      </c>
      <c r="Q59" s="50" t="s">
        <v>951</v>
      </c>
      <c r="R59" s="87" t="e">
        <f t="shared" si="9"/>
        <v>#VALUE!</v>
      </c>
      <c r="S59" s="50" t="s">
        <v>951</v>
      </c>
      <c r="T59" s="87" t="e">
        <f t="shared" si="10"/>
        <v>#VALUE!</v>
      </c>
      <c r="U59" s="50" t="s">
        <v>951</v>
      </c>
      <c r="V59" s="87" t="e">
        <f t="shared" si="11"/>
        <v>#VALUE!</v>
      </c>
      <c r="W59" s="51" t="s">
        <v>951</v>
      </c>
      <c r="X59" s="87" t="e">
        <f t="shared" si="12"/>
        <v>#VALUE!</v>
      </c>
      <c r="Z59" s="87" t="e">
        <f t="shared" si="22"/>
        <v>#N/A</v>
      </c>
      <c r="AB59" s="87" t="e">
        <f t="shared" si="23"/>
        <v>#N/A</v>
      </c>
      <c r="AC59" s="82"/>
      <c r="AD59" s="87" t="e">
        <f t="shared" si="24"/>
        <v>#N/A</v>
      </c>
      <c r="AE59" s="82"/>
      <c r="AF59" s="87" t="e">
        <f t="shared" si="25"/>
        <v>#N/A</v>
      </c>
      <c r="AJ59" s="82" t="e">
        <f t="shared" si="17"/>
        <v>#N/A</v>
      </c>
      <c r="AK59" s="50" t="s">
        <v>951</v>
      </c>
      <c r="AL59" s="82" t="e">
        <f t="shared" si="18"/>
        <v>#VALUE!</v>
      </c>
      <c r="AM59" s="50" t="s">
        <v>951</v>
      </c>
      <c r="AN59" s="82" t="e">
        <f t="shared" si="19"/>
        <v>#VALUE!</v>
      </c>
      <c r="AO59" s="50" t="s">
        <v>951</v>
      </c>
      <c r="AP59" s="82" t="e">
        <f t="shared" si="20"/>
        <v>#VALUE!</v>
      </c>
      <c r="AQ59" s="51" t="s">
        <v>951</v>
      </c>
      <c r="AS59" s="50" t="s">
        <v>951</v>
      </c>
      <c r="AT59" s="82" t="e">
        <f t="shared" si="21"/>
        <v>#VALUE!</v>
      </c>
      <c r="AU59" s="50" t="s">
        <v>951</v>
      </c>
      <c r="AV59" s="82"/>
      <c r="AW59" s="50" t="s">
        <v>951</v>
      </c>
      <c r="AX59" s="82"/>
      <c r="AY59" s="50" t="s">
        <v>951</v>
      </c>
      <c r="AZ59" s="82"/>
      <c r="BA59" s="52" t="s">
        <v>951</v>
      </c>
      <c r="BC59" s="72" t="s">
        <v>764</v>
      </c>
      <c r="BD59" s="72" t="e">
        <v>#N/A</v>
      </c>
      <c r="BE59" s="72">
        <f t="shared" si="3"/>
        <v>0</v>
      </c>
      <c r="BF59" s="77" t="e">
        <v>#N/A</v>
      </c>
    </row>
    <row r="60" spans="1:58">
      <c r="A60" s="46" t="str">
        <f>VLOOKUP(B60,[3]Sheet1!$A:$B,2,FALSE)</f>
        <v>West Dorset</v>
      </c>
      <c r="B60" s="47" t="s">
        <v>153</v>
      </c>
      <c r="D60" s="48" t="s">
        <v>154</v>
      </c>
      <c r="F60" s="84" t="e">
        <f t="shared" si="2"/>
        <v>#N/A</v>
      </c>
      <c r="H60" s="84" t="e">
        <f t="shared" si="4"/>
        <v>#N/A</v>
      </c>
      <c r="J60" s="84" t="e">
        <f t="shared" si="5"/>
        <v>#N/A</v>
      </c>
      <c r="L60" s="86" t="e">
        <f t="shared" si="6"/>
        <v>#N/A</v>
      </c>
      <c r="M60" s="49" t="e">
        <f t="shared" si="26"/>
        <v>#N/A</v>
      </c>
      <c r="N60" s="86" t="e">
        <f t="shared" si="7"/>
        <v>#N/A</v>
      </c>
      <c r="P60" s="87" t="e">
        <f t="shared" si="8"/>
        <v>#N/A</v>
      </c>
      <c r="R60" s="87" t="e">
        <f t="shared" si="9"/>
        <v>#N/A</v>
      </c>
      <c r="T60" s="87" t="e">
        <f t="shared" si="10"/>
        <v>#N/A</v>
      </c>
      <c r="V60" s="87" t="e">
        <f t="shared" si="11"/>
        <v>#N/A</v>
      </c>
      <c r="X60" s="87" t="e">
        <f t="shared" si="12"/>
        <v>#N/A</v>
      </c>
      <c r="Z60" s="87" t="e">
        <f t="shared" si="22"/>
        <v>#N/A</v>
      </c>
      <c r="AB60" s="87" t="e">
        <f t="shared" si="23"/>
        <v>#N/A</v>
      </c>
      <c r="AC60" s="82"/>
      <c r="AD60" s="87" t="e">
        <f t="shared" si="24"/>
        <v>#N/A</v>
      </c>
      <c r="AE60" s="82"/>
      <c r="AF60" s="87" t="e">
        <f t="shared" si="25"/>
        <v>#N/A</v>
      </c>
      <c r="AJ60" s="82" t="e">
        <f t="shared" si="17"/>
        <v>#N/A</v>
      </c>
      <c r="AL60" s="82" t="e">
        <f t="shared" si="18"/>
        <v>#N/A</v>
      </c>
      <c r="AN60" s="82" t="e">
        <f t="shared" si="19"/>
        <v>#N/A</v>
      </c>
      <c r="AP60" s="82" t="e">
        <f t="shared" si="20"/>
        <v>#N/A</v>
      </c>
      <c r="AT60" s="82" t="e">
        <f t="shared" si="21"/>
        <v>#N/A</v>
      </c>
      <c r="BC60" s="72" t="s">
        <v>764</v>
      </c>
      <c r="BD60" s="72" t="e">
        <v>#N/A</v>
      </c>
      <c r="BE60" s="72">
        <f t="shared" si="3"/>
        <v>0</v>
      </c>
      <c r="BF60" s="77" t="e">
        <v>#N/A</v>
      </c>
    </row>
    <row r="61" spans="1:58">
      <c r="A61" s="46" t="str">
        <f>VLOOKUP(B61,[3]Sheet1!$A:$B,2,FALSE)</f>
        <v>North Dorset</v>
      </c>
      <c r="B61" s="47" t="s">
        <v>147</v>
      </c>
      <c r="D61" s="48" t="s">
        <v>148</v>
      </c>
      <c r="F61" s="84" t="e">
        <f t="shared" si="2"/>
        <v>#N/A</v>
      </c>
      <c r="H61" s="84" t="e">
        <f t="shared" si="4"/>
        <v>#N/A</v>
      </c>
      <c r="J61" s="84" t="e">
        <f t="shared" si="5"/>
        <v>#N/A</v>
      </c>
      <c r="L61" s="86" t="e">
        <f t="shared" si="6"/>
        <v>#N/A</v>
      </c>
      <c r="M61" s="49" t="e">
        <f t="shared" si="26"/>
        <v>#N/A</v>
      </c>
      <c r="N61" s="86" t="e">
        <f t="shared" si="7"/>
        <v>#N/A</v>
      </c>
      <c r="P61" s="87" t="e">
        <f t="shared" si="8"/>
        <v>#N/A</v>
      </c>
      <c r="R61" s="87" t="e">
        <f t="shared" si="9"/>
        <v>#N/A</v>
      </c>
      <c r="T61" s="87" t="e">
        <f t="shared" si="10"/>
        <v>#N/A</v>
      </c>
      <c r="V61" s="87" t="e">
        <f t="shared" si="11"/>
        <v>#N/A</v>
      </c>
      <c r="X61" s="87" t="e">
        <f t="shared" si="12"/>
        <v>#N/A</v>
      </c>
      <c r="Z61" s="87" t="e">
        <f t="shared" si="22"/>
        <v>#N/A</v>
      </c>
      <c r="AB61" s="87" t="e">
        <f t="shared" si="23"/>
        <v>#N/A</v>
      </c>
      <c r="AC61" s="82"/>
      <c r="AD61" s="87" t="e">
        <f t="shared" si="24"/>
        <v>#N/A</v>
      </c>
      <c r="AE61" s="82"/>
      <c r="AF61" s="87" t="e">
        <f t="shared" si="25"/>
        <v>#N/A</v>
      </c>
      <c r="AJ61" s="82" t="e">
        <f t="shared" si="17"/>
        <v>#N/A</v>
      </c>
      <c r="AL61" s="82" t="e">
        <f t="shared" si="18"/>
        <v>#N/A</v>
      </c>
      <c r="AN61" s="82" t="e">
        <f t="shared" si="19"/>
        <v>#N/A</v>
      </c>
      <c r="AP61" s="82" t="e">
        <f t="shared" si="20"/>
        <v>#N/A</v>
      </c>
      <c r="AT61" s="82" t="e">
        <f t="shared" si="21"/>
        <v>#N/A</v>
      </c>
      <c r="BC61" s="72" t="s">
        <v>764</v>
      </c>
      <c r="BD61" s="72" t="e">
        <v>#N/A</v>
      </c>
      <c r="BE61" s="72">
        <f t="shared" si="3"/>
        <v>0</v>
      </c>
      <c r="BF61" s="77" t="e">
        <v>#N/A</v>
      </c>
    </row>
    <row r="62" spans="1:58">
      <c r="A62" s="46" t="str">
        <f>VLOOKUP(B62,[3]Sheet1!$A:$B,2,FALSE)</f>
        <v>Purbeck</v>
      </c>
      <c r="B62" s="47" t="s">
        <v>151</v>
      </c>
      <c r="D62" s="48" t="s">
        <v>152</v>
      </c>
      <c r="E62" s="46">
        <v>7</v>
      </c>
      <c r="F62" s="84" t="e">
        <f t="shared" si="2"/>
        <v>#N/A</v>
      </c>
      <c r="G62" s="46">
        <v>14</v>
      </c>
      <c r="H62" s="84" t="e">
        <f t="shared" si="4"/>
        <v>#N/A</v>
      </c>
      <c r="I62" s="46">
        <v>12</v>
      </c>
      <c r="J62" s="84" t="e">
        <f t="shared" si="5"/>
        <v>#N/A</v>
      </c>
      <c r="K62" s="90">
        <v>7</v>
      </c>
      <c r="L62" s="86" t="e">
        <f t="shared" si="6"/>
        <v>#N/A</v>
      </c>
      <c r="M62" s="49" t="e">
        <f t="shared" si="26"/>
        <v>#N/A</v>
      </c>
      <c r="N62" s="86" t="e">
        <f t="shared" si="7"/>
        <v>#N/A</v>
      </c>
      <c r="O62" s="50">
        <v>3</v>
      </c>
      <c r="P62" s="87" t="e">
        <f t="shared" si="8"/>
        <v>#N/A</v>
      </c>
      <c r="Q62" s="50">
        <v>5</v>
      </c>
      <c r="R62" s="87" t="e">
        <f t="shared" si="9"/>
        <v>#N/A</v>
      </c>
      <c r="S62" s="50">
        <v>9</v>
      </c>
      <c r="T62" s="87" t="e">
        <f t="shared" si="10"/>
        <v>#N/A</v>
      </c>
      <c r="U62" s="50">
        <v>7</v>
      </c>
      <c r="V62" s="87" t="e">
        <f t="shared" si="11"/>
        <v>#N/A</v>
      </c>
      <c r="X62" s="87" t="e">
        <f t="shared" si="12"/>
        <v>#N/A</v>
      </c>
      <c r="Z62" s="87" t="e">
        <f t="shared" si="22"/>
        <v>#N/A</v>
      </c>
      <c r="AB62" s="87" t="e">
        <f t="shared" si="23"/>
        <v>#N/A</v>
      </c>
      <c r="AC62" s="82"/>
      <c r="AD62" s="87" t="e">
        <f t="shared" si="24"/>
        <v>#N/A</v>
      </c>
      <c r="AE62" s="82"/>
      <c r="AF62" s="87" t="e">
        <f t="shared" si="25"/>
        <v>#N/A</v>
      </c>
      <c r="AI62" s="50">
        <v>0</v>
      </c>
      <c r="AJ62" s="82" t="e">
        <f t="shared" si="17"/>
        <v>#N/A</v>
      </c>
      <c r="AK62" s="50">
        <v>0</v>
      </c>
      <c r="AL62" s="82" t="e">
        <f t="shared" si="18"/>
        <v>#N/A</v>
      </c>
      <c r="AM62" s="50">
        <v>0</v>
      </c>
      <c r="AN62" s="82" t="e">
        <f t="shared" si="19"/>
        <v>#N/A</v>
      </c>
      <c r="AO62" s="50">
        <v>0</v>
      </c>
      <c r="AP62" s="82" t="e">
        <f t="shared" si="20"/>
        <v>#N/A</v>
      </c>
      <c r="AQ62" s="51">
        <v>0</v>
      </c>
      <c r="AS62" s="50">
        <v>7</v>
      </c>
      <c r="AT62" s="82" t="e">
        <f t="shared" si="21"/>
        <v>#N/A</v>
      </c>
      <c r="AU62" s="50">
        <v>3</v>
      </c>
      <c r="AV62" s="82"/>
      <c r="AW62" s="50">
        <v>3</v>
      </c>
      <c r="AX62" s="82"/>
      <c r="AY62" s="50">
        <v>6</v>
      </c>
      <c r="AZ62" s="82"/>
      <c r="BC62" s="72" t="s">
        <v>764</v>
      </c>
      <c r="BD62" s="72" t="e">
        <v>#N/A</v>
      </c>
      <c r="BE62" s="72">
        <f t="shared" si="3"/>
        <v>0</v>
      </c>
      <c r="BF62" s="77" t="e">
        <v>#N/A</v>
      </c>
    </row>
    <row r="63" spans="1:58">
      <c r="A63" s="46" t="str">
        <f>VLOOKUP(B63,[3]Sheet1!$A:$B,2,FALSE)</f>
        <v>East Dorset</v>
      </c>
      <c r="B63" s="47" t="s">
        <v>145</v>
      </c>
      <c r="D63" s="48" t="s">
        <v>146</v>
      </c>
      <c r="F63" s="84" t="e">
        <f t="shared" si="2"/>
        <v>#N/A</v>
      </c>
      <c r="H63" s="84" t="e">
        <f t="shared" si="4"/>
        <v>#N/A</v>
      </c>
      <c r="J63" s="84" t="e">
        <f t="shared" si="5"/>
        <v>#N/A</v>
      </c>
      <c r="L63" s="86" t="e">
        <f t="shared" si="6"/>
        <v>#N/A</v>
      </c>
      <c r="M63" s="49" t="e">
        <f t="shared" si="26"/>
        <v>#N/A</v>
      </c>
      <c r="N63" s="86" t="e">
        <f t="shared" si="7"/>
        <v>#N/A</v>
      </c>
      <c r="P63" s="87" t="e">
        <f t="shared" si="8"/>
        <v>#N/A</v>
      </c>
      <c r="R63" s="87" t="e">
        <f t="shared" si="9"/>
        <v>#N/A</v>
      </c>
      <c r="T63" s="87" t="e">
        <f t="shared" si="10"/>
        <v>#N/A</v>
      </c>
      <c r="V63" s="87" t="e">
        <f t="shared" si="11"/>
        <v>#N/A</v>
      </c>
      <c r="X63" s="87" t="e">
        <f t="shared" si="12"/>
        <v>#N/A</v>
      </c>
      <c r="Z63" s="87" t="e">
        <f t="shared" si="22"/>
        <v>#N/A</v>
      </c>
      <c r="AB63" s="87" t="e">
        <f t="shared" si="23"/>
        <v>#N/A</v>
      </c>
      <c r="AC63" s="82"/>
      <c r="AD63" s="87" t="e">
        <f t="shared" si="24"/>
        <v>#N/A</v>
      </c>
      <c r="AE63" s="82"/>
      <c r="AF63" s="87" t="e">
        <f t="shared" si="25"/>
        <v>#N/A</v>
      </c>
      <c r="AJ63" s="82" t="e">
        <f t="shared" si="17"/>
        <v>#N/A</v>
      </c>
      <c r="AL63" s="82" t="e">
        <f t="shared" si="18"/>
        <v>#N/A</v>
      </c>
      <c r="AN63" s="82" t="e">
        <f t="shared" si="19"/>
        <v>#N/A</v>
      </c>
      <c r="AP63" s="82" t="e">
        <f t="shared" si="20"/>
        <v>#N/A</v>
      </c>
      <c r="AT63" s="82" t="e">
        <f t="shared" si="21"/>
        <v>#N/A</v>
      </c>
      <c r="BC63" s="72" t="s">
        <v>764</v>
      </c>
      <c r="BD63" s="72" t="e">
        <v>#N/A</v>
      </c>
      <c r="BE63" s="72">
        <f t="shared" si="3"/>
        <v>0</v>
      </c>
      <c r="BF63" s="77" t="e">
        <v>#N/A</v>
      </c>
    </row>
    <row r="64" spans="1:58">
      <c r="A64" s="46" t="str">
        <f>VLOOKUP(B64,[3]Sheet1!$A:$B,2,FALSE)</f>
        <v>Christchurch</v>
      </c>
      <c r="B64" s="47" t="s">
        <v>143</v>
      </c>
      <c r="D64" s="48" t="s">
        <v>144</v>
      </c>
      <c r="F64" s="84" t="e">
        <f t="shared" si="2"/>
        <v>#N/A</v>
      </c>
      <c r="H64" s="84" t="e">
        <f t="shared" si="4"/>
        <v>#N/A</v>
      </c>
      <c r="J64" s="84" t="e">
        <f t="shared" si="5"/>
        <v>#N/A</v>
      </c>
      <c r="L64" s="86" t="e">
        <f t="shared" si="6"/>
        <v>#N/A</v>
      </c>
      <c r="M64" s="49" t="e">
        <f t="shared" si="26"/>
        <v>#N/A</v>
      </c>
      <c r="N64" s="86" t="e">
        <f t="shared" si="7"/>
        <v>#N/A</v>
      </c>
      <c r="P64" s="87" t="e">
        <f t="shared" si="8"/>
        <v>#N/A</v>
      </c>
      <c r="R64" s="87" t="e">
        <f t="shared" si="9"/>
        <v>#N/A</v>
      </c>
      <c r="T64" s="87" t="e">
        <f t="shared" si="10"/>
        <v>#N/A</v>
      </c>
      <c r="V64" s="87" t="e">
        <f t="shared" si="11"/>
        <v>#N/A</v>
      </c>
      <c r="X64" s="87" t="e">
        <f t="shared" si="12"/>
        <v>#N/A</v>
      </c>
      <c r="Z64" s="87" t="e">
        <f t="shared" si="22"/>
        <v>#N/A</v>
      </c>
      <c r="AB64" s="87" t="e">
        <f t="shared" si="23"/>
        <v>#N/A</v>
      </c>
      <c r="AC64" s="82"/>
      <c r="AD64" s="87" t="e">
        <f t="shared" si="24"/>
        <v>#N/A</v>
      </c>
      <c r="AE64" s="82"/>
      <c r="AF64" s="87" t="e">
        <f t="shared" si="25"/>
        <v>#N/A</v>
      </c>
      <c r="AJ64" s="82" t="e">
        <f t="shared" si="17"/>
        <v>#N/A</v>
      </c>
      <c r="AL64" s="82" t="e">
        <f t="shared" si="18"/>
        <v>#N/A</v>
      </c>
      <c r="AN64" s="82" t="e">
        <f t="shared" si="19"/>
        <v>#N/A</v>
      </c>
      <c r="AP64" s="82" t="e">
        <f t="shared" si="20"/>
        <v>#N/A</v>
      </c>
      <c r="AT64" s="82" t="e">
        <f t="shared" si="21"/>
        <v>#N/A</v>
      </c>
      <c r="BC64" s="72" t="s">
        <v>764</v>
      </c>
      <c r="BD64" s="72" t="e">
        <v>#N/A</v>
      </c>
      <c r="BE64" s="72">
        <f t="shared" si="3"/>
        <v>0</v>
      </c>
      <c r="BF64" s="77" t="e">
        <v>#N/A</v>
      </c>
    </row>
    <row r="65" spans="1:58">
      <c r="A65" s="46" t="str">
        <f>VLOOKUP(B65,[3]Sheet1!$A:$B,2,FALSE)</f>
        <v>Hastings</v>
      </c>
      <c r="B65" s="47" t="s">
        <v>175</v>
      </c>
      <c r="D65" s="48" t="s">
        <v>176</v>
      </c>
      <c r="F65" s="84">
        <f t="shared" si="2"/>
        <v>47.90677330667333</v>
      </c>
      <c r="H65" s="84">
        <f t="shared" si="4"/>
        <v>38.550862284428895</v>
      </c>
      <c r="J65" s="84">
        <f t="shared" si="5"/>
        <v>29.871282179455136</v>
      </c>
      <c r="L65" s="86">
        <f t="shared" si="6"/>
        <v>30.998500374906271</v>
      </c>
      <c r="M65" s="49">
        <f t="shared" si="26"/>
        <v>116.32891777055735</v>
      </c>
      <c r="N65" s="86">
        <f t="shared" si="7"/>
        <v>147.32741814546364</v>
      </c>
      <c r="P65" s="87">
        <f t="shared" si="8"/>
        <v>0</v>
      </c>
      <c r="R65" s="87">
        <f t="shared" si="9"/>
        <v>0</v>
      </c>
      <c r="T65" s="87">
        <f t="shared" si="10"/>
        <v>0</v>
      </c>
      <c r="V65" s="87">
        <f t="shared" si="11"/>
        <v>0</v>
      </c>
      <c r="X65" s="87">
        <f t="shared" si="12"/>
        <v>0</v>
      </c>
      <c r="Z65" s="87">
        <f t="shared" si="22"/>
        <v>0</v>
      </c>
      <c r="AB65" s="87">
        <f t="shared" si="23"/>
        <v>0</v>
      </c>
      <c r="AC65" s="82"/>
      <c r="AD65" s="87">
        <f t="shared" si="24"/>
        <v>0</v>
      </c>
      <c r="AE65" s="82"/>
      <c r="AF65" s="87">
        <f t="shared" si="25"/>
        <v>0</v>
      </c>
      <c r="AJ65" s="87">
        <f t="shared" si="17"/>
        <v>30.209447638090477</v>
      </c>
      <c r="AL65" s="87">
        <f t="shared" si="18"/>
        <v>16.119220194951261</v>
      </c>
      <c r="AN65" s="87">
        <f t="shared" si="19"/>
        <v>18.711822044488876</v>
      </c>
      <c r="AP65" s="87">
        <f t="shared" si="20"/>
        <v>19.275431142214448</v>
      </c>
      <c r="AT65" s="82">
        <f t="shared" si="21"/>
        <v>0</v>
      </c>
      <c r="BC65" s="72" t="s">
        <v>719</v>
      </c>
      <c r="BD65" s="72" t="s">
        <v>175</v>
      </c>
      <c r="BE65" s="72">
        <f t="shared" si="3"/>
        <v>0</v>
      </c>
      <c r="BF65" s="77">
        <v>0.11272181954511372</v>
      </c>
    </row>
    <row r="66" spans="1:58">
      <c r="A66" s="46" t="str">
        <f>VLOOKUP(B66,[3]Sheet1!$A:$B,2,FALSE)</f>
        <v>Rother</v>
      </c>
      <c r="B66" s="47" t="s">
        <v>179</v>
      </c>
      <c r="D66" s="48" t="s">
        <v>180</v>
      </c>
      <c r="F66" s="84">
        <f t="shared" si="2"/>
        <v>48.172331917020742</v>
      </c>
      <c r="H66" s="84">
        <f t="shared" si="4"/>
        <v>38.764558860284929</v>
      </c>
      <c r="J66" s="84">
        <f t="shared" si="5"/>
        <v>30.036865783554113</v>
      </c>
      <c r="L66" s="86">
        <f t="shared" si="6"/>
        <v>31.170332416895775</v>
      </c>
      <c r="M66" s="49">
        <f t="shared" si="26"/>
        <v>116.97375656085978</v>
      </c>
      <c r="N66" s="86">
        <f t="shared" si="7"/>
        <v>148.14408897775556</v>
      </c>
      <c r="O66" s="50" t="s">
        <v>951</v>
      </c>
      <c r="P66" s="87" t="e">
        <f t="shared" si="8"/>
        <v>#VALUE!</v>
      </c>
      <c r="Q66" s="50" t="s">
        <v>951</v>
      </c>
      <c r="R66" s="87" t="e">
        <f t="shared" si="9"/>
        <v>#VALUE!</v>
      </c>
      <c r="S66" s="50" t="s">
        <v>951</v>
      </c>
      <c r="T66" s="87" t="e">
        <f t="shared" si="10"/>
        <v>#VALUE!</v>
      </c>
      <c r="U66" s="50" t="s">
        <v>951</v>
      </c>
      <c r="V66" s="87" t="e">
        <f t="shared" si="11"/>
        <v>#VALUE!</v>
      </c>
      <c r="W66" s="51">
        <v>0</v>
      </c>
      <c r="X66" s="87" t="e">
        <f t="shared" si="12"/>
        <v>#VALUE!</v>
      </c>
      <c r="Z66" s="87">
        <f t="shared" si="22"/>
        <v>0</v>
      </c>
      <c r="AB66" s="87">
        <f t="shared" si="23"/>
        <v>0</v>
      </c>
      <c r="AC66" s="82"/>
      <c r="AD66" s="87">
        <f t="shared" si="24"/>
        <v>0</v>
      </c>
      <c r="AE66" s="82"/>
      <c r="AF66" s="87">
        <f t="shared" si="25"/>
        <v>0</v>
      </c>
      <c r="AJ66" s="87">
        <f t="shared" si="17"/>
        <v>30.376905773556611</v>
      </c>
      <c r="AL66" s="87">
        <f t="shared" si="18"/>
        <v>16.208572856785803</v>
      </c>
      <c r="AN66" s="87">
        <f t="shared" si="19"/>
        <v>18.815546113471633</v>
      </c>
      <c r="AO66" s="50" t="s">
        <v>951</v>
      </c>
      <c r="AP66" s="87">
        <f t="shared" si="20"/>
        <v>19.382279430142464</v>
      </c>
      <c r="AS66" s="50" t="s">
        <v>951</v>
      </c>
      <c r="AT66" s="82" t="e">
        <f t="shared" si="21"/>
        <v>#VALUE!</v>
      </c>
      <c r="AU66" s="46" t="s">
        <v>951</v>
      </c>
      <c r="AW66" s="46" t="s">
        <v>951</v>
      </c>
      <c r="AY66" s="46" t="s">
        <v>951</v>
      </c>
      <c r="BA66" s="52">
        <v>0</v>
      </c>
      <c r="BC66" s="72" t="s">
        <v>719</v>
      </c>
      <c r="BD66" s="72" t="s">
        <v>179</v>
      </c>
      <c r="BE66" s="72">
        <f t="shared" si="3"/>
        <v>0</v>
      </c>
      <c r="BF66" s="77">
        <v>0.11334666333416646</v>
      </c>
    </row>
    <row r="67" spans="1:58">
      <c r="A67" s="46" t="str">
        <f>VLOOKUP(B67,[3]Sheet1!$A:$B,2,FALSE)</f>
        <v>Wealden</v>
      </c>
      <c r="B67" s="47" t="s">
        <v>181</v>
      </c>
      <c r="D67" s="48" t="s">
        <v>182</v>
      </c>
      <c r="F67" s="84">
        <f t="shared" si="2"/>
        <v>79.348912771807051</v>
      </c>
      <c r="H67" s="84">
        <f t="shared" si="4"/>
        <v>63.852536865783556</v>
      </c>
      <c r="J67" s="84">
        <f t="shared" si="5"/>
        <v>49.476380904773812</v>
      </c>
      <c r="L67" s="86">
        <f t="shared" si="6"/>
        <v>51.343414146463388</v>
      </c>
      <c r="M67" s="49">
        <f t="shared" si="26"/>
        <v>192.6778305423644</v>
      </c>
      <c r="N67" s="86">
        <f t="shared" si="7"/>
        <v>244.02124468882778</v>
      </c>
      <c r="P67" s="87">
        <f t="shared" si="8"/>
        <v>0</v>
      </c>
      <c r="R67" s="87">
        <f t="shared" si="9"/>
        <v>0</v>
      </c>
      <c r="T67" s="87">
        <f t="shared" si="10"/>
        <v>0</v>
      </c>
      <c r="V67" s="87">
        <f t="shared" si="11"/>
        <v>0</v>
      </c>
      <c r="X67" s="87">
        <f t="shared" si="12"/>
        <v>0</v>
      </c>
      <c r="Z67" s="87">
        <f t="shared" si="22"/>
        <v>0</v>
      </c>
      <c r="AB67" s="87">
        <f t="shared" si="23"/>
        <v>0</v>
      </c>
      <c r="AC67" s="82"/>
      <c r="AD67" s="87">
        <f t="shared" si="24"/>
        <v>0</v>
      </c>
      <c r="AE67" s="82"/>
      <c r="AF67" s="87">
        <f t="shared" si="25"/>
        <v>0</v>
      </c>
      <c r="AJ67" s="87">
        <f t="shared" si="17"/>
        <v>50.036490877280684</v>
      </c>
      <c r="AL67" s="87">
        <f t="shared" si="18"/>
        <v>26.698575356160962</v>
      </c>
      <c r="AN67" s="87">
        <f t="shared" si="19"/>
        <v>30.99275181204699</v>
      </c>
      <c r="AP67" s="87">
        <f t="shared" si="20"/>
        <v>31.926268432891778</v>
      </c>
      <c r="AT67" s="82">
        <f t="shared" si="21"/>
        <v>0</v>
      </c>
      <c r="BC67" s="72" t="s">
        <v>719</v>
      </c>
      <c r="BD67" s="72" t="s">
        <v>181</v>
      </c>
      <c r="BE67" s="72">
        <f t="shared" si="3"/>
        <v>0</v>
      </c>
      <c r="BF67" s="77">
        <v>0.18670332416895777</v>
      </c>
    </row>
    <row r="68" spans="1:58">
      <c r="A68" s="46" t="str">
        <f>VLOOKUP(B68,[3]Sheet1!$A:$B,2,FALSE)</f>
        <v>Eastbourne</v>
      </c>
      <c r="B68" s="47" t="s">
        <v>173</v>
      </c>
      <c r="D68" s="48" t="s">
        <v>174</v>
      </c>
      <c r="F68" s="84">
        <f t="shared" si="2"/>
        <v>52.73994001499625</v>
      </c>
      <c r="H68" s="84">
        <f t="shared" si="4"/>
        <v>42.440139965008747</v>
      </c>
      <c r="J68" s="84">
        <f t="shared" si="5"/>
        <v>32.88490377405649</v>
      </c>
      <c r="L68" s="86">
        <f t="shared" si="6"/>
        <v>34.125843539115223</v>
      </c>
      <c r="M68" s="49">
        <f t="shared" si="26"/>
        <v>128.06498375406147</v>
      </c>
      <c r="N68" s="86">
        <f t="shared" si="7"/>
        <v>162.19082729317671</v>
      </c>
      <c r="P68" s="87">
        <f t="shared" si="8"/>
        <v>0</v>
      </c>
      <c r="R68" s="87">
        <f t="shared" si="9"/>
        <v>0</v>
      </c>
      <c r="T68" s="87">
        <f t="shared" si="10"/>
        <v>0</v>
      </c>
      <c r="V68" s="87">
        <f t="shared" si="11"/>
        <v>0</v>
      </c>
      <c r="X68" s="87">
        <f t="shared" si="12"/>
        <v>0</v>
      </c>
      <c r="Z68" s="87">
        <f t="shared" si="22"/>
        <v>0</v>
      </c>
      <c r="AB68" s="87">
        <f t="shared" si="23"/>
        <v>0</v>
      </c>
      <c r="AC68" s="82"/>
      <c r="AD68" s="87">
        <f t="shared" si="24"/>
        <v>0</v>
      </c>
      <c r="AE68" s="82"/>
      <c r="AF68" s="87">
        <f t="shared" si="25"/>
        <v>0</v>
      </c>
      <c r="AJ68" s="87">
        <f t="shared" si="17"/>
        <v>33.257185703574109</v>
      </c>
      <c r="AL68" s="87">
        <f t="shared" si="18"/>
        <v>17.745438640339916</v>
      </c>
      <c r="AN68" s="87">
        <f t="shared" si="19"/>
        <v>20.599600099975007</v>
      </c>
      <c r="AP68" s="87">
        <f t="shared" si="20"/>
        <v>21.220069982504373</v>
      </c>
      <c r="AT68" s="82">
        <f t="shared" si="21"/>
        <v>0</v>
      </c>
      <c r="BC68" s="72" t="s">
        <v>719</v>
      </c>
      <c r="BD68" s="72" t="s">
        <v>173</v>
      </c>
      <c r="BE68" s="72">
        <f t="shared" si="3"/>
        <v>0</v>
      </c>
      <c r="BF68" s="77">
        <v>0.12409397650587353</v>
      </c>
    </row>
    <row r="69" spans="1:58">
      <c r="A69" s="46" t="str">
        <f>VLOOKUP(B69,[3]Sheet1!$A:$B,2,FALSE)</f>
        <v>Lewes</v>
      </c>
      <c r="B69" s="47" t="s">
        <v>177</v>
      </c>
      <c r="D69" s="48" t="s">
        <v>178</v>
      </c>
      <c r="F69" s="84">
        <f t="shared" ref="F69:F100" si="27">E69+(BF69*(VLOOKUP(BC69,B:E,4,FALSE)))</f>
        <v>51.837040739815045</v>
      </c>
      <c r="H69" s="84">
        <f t="shared" si="4"/>
        <v>41.713571607098224</v>
      </c>
      <c r="J69" s="84">
        <f t="shared" si="5"/>
        <v>32.32191952011997</v>
      </c>
      <c r="L69" s="86">
        <f t="shared" si="6"/>
        <v>33.541614596350911</v>
      </c>
      <c r="M69" s="49">
        <f t="shared" si="26"/>
        <v>125.87253186703325</v>
      </c>
      <c r="N69" s="86">
        <f t="shared" si="7"/>
        <v>159.41414646338416</v>
      </c>
      <c r="P69" s="87">
        <f t="shared" si="8"/>
        <v>0</v>
      </c>
      <c r="R69" s="87">
        <f t="shared" si="9"/>
        <v>0</v>
      </c>
      <c r="T69" s="87">
        <f t="shared" si="10"/>
        <v>0</v>
      </c>
      <c r="V69" s="87">
        <f t="shared" si="11"/>
        <v>0</v>
      </c>
      <c r="X69" s="87">
        <f t="shared" si="12"/>
        <v>0</v>
      </c>
      <c r="Z69" s="87">
        <f t="shared" si="22"/>
        <v>0</v>
      </c>
      <c r="AB69" s="87">
        <f t="shared" si="23"/>
        <v>0</v>
      </c>
      <c r="AC69" s="82"/>
      <c r="AD69" s="87">
        <f t="shared" si="24"/>
        <v>0</v>
      </c>
      <c r="AE69" s="82"/>
      <c r="AF69" s="87">
        <f t="shared" si="25"/>
        <v>0</v>
      </c>
      <c r="AJ69" s="87">
        <f t="shared" si="17"/>
        <v>32.687828042989253</v>
      </c>
      <c r="AL69" s="87">
        <f t="shared" si="18"/>
        <v>17.441639590102472</v>
      </c>
      <c r="AN69" s="87">
        <f t="shared" si="19"/>
        <v>20.246938265433641</v>
      </c>
      <c r="AP69" s="87">
        <f t="shared" si="20"/>
        <v>20.856785803549112</v>
      </c>
      <c r="AT69" s="82">
        <f t="shared" si="21"/>
        <v>0</v>
      </c>
      <c r="BC69" s="72" t="s">
        <v>719</v>
      </c>
      <c r="BD69" s="72" t="s">
        <v>177</v>
      </c>
      <c r="BE69" s="72">
        <f t="shared" si="3"/>
        <v>0</v>
      </c>
      <c r="BF69" s="77">
        <v>0.12196950762309422</v>
      </c>
    </row>
    <row r="70" spans="1:58">
      <c r="A70" s="46" t="str">
        <f>VLOOKUP(B70,[3]Sheet1!$A:$B,2,FALSE)</f>
        <v>Harlow</v>
      </c>
      <c r="B70" s="47" t="s">
        <v>198</v>
      </c>
      <c r="D70" s="48" t="s">
        <v>199</v>
      </c>
      <c r="F70" s="84" t="e">
        <f t="shared" si="27"/>
        <v>#N/A</v>
      </c>
      <c r="G70" s="46">
        <v>14</v>
      </c>
      <c r="H70" s="84" t="e">
        <f t="shared" si="4"/>
        <v>#N/A</v>
      </c>
      <c r="I70" s="46">
        <v>16</v>
      </c>
      <c r="J70" s="84" t="e">
        <f t="shared" si="5"/>
        <v>#N/A</v>
      </c>
      <c r="K70" s="90">
        <v>9</v>
      </c>
      <c r="L70" s="86" t="e">
        <f t="shared" si="6"/>
        <v>#N/A</v>
      </c>
      <c r="M70" s="49" t="e">
        <f t="shared" si="26"/>
        <v>#N/A</v>
      </c>
      <c r="N70" s="86" t="e">
        <f t="shared" si="7"/>
        <v>#N/A</v>
      </c>
      <c r="O70" s="50" t="s">
        <v>951</v>
      </c>
      <c r="P70" s="87" t="e">
        <f t="shared" si="8"/>
        <v>#VALUE!</v>
      </c>
      <c r="Q70" s="50" t="s">
        <v>951</v>
      </c>
      <c r="R70" s="87" t="e">
        <f t="shared" si="9"/>
        <v>#VALUE!</v>
      </c>
      <c r="S70" s="50" t="s">
        <v>951</v>
      </c>
      <c r="T70" s="87" t="e">
        <f t="shared" si="10"/>
        <v>#VALUE!</v>
      </c>
      <c r="U70" s="50" t="s">
        <v>951</v>
      </c>
      <c r="V70" s="87" t="e">
        <f t="shared" si="11"/>
        <v>#VALUE!</v>
      </c>
      <c r="W70" s="51">
        <v>0</v>
      </c>
      <c r="X70" s="87" t="e">
        <f t="shared" si="12"/>
        <v>#VALUE!</v>
      </c>
      <c r="Z70" s="87" t="e">
        <f t="shared" si="22"/>
        <v>#N/A</v>
      </c>
      <c r="AB70" s="87" t="e">
        <f t="shared" si="23"/>
        <v>#N/A</v>
      </c>
      <c r="AC70" s="82"/>
      <c r="AD70" s="87" t="e">
        <f t="shared" si="24"/>
        <v>#N/A</v>
      </c>
      <c r="AE70" s="82"/>
      <c r="AF70" s="87" t="e">
        <f t="shared" si="25"/>
        <v>#N/A</v>
      </c>
      <c r="AI70" s="50" t="s">
        <v>951</v>
      </c>
      <c r="AJ70" s="82" t="e">
        <f t="shared" si="17"/>
        <v>#VALUE!</v>
      </c>
      <c r="AK70" s="50" t="s">
        <v>951</v>
      </c>
      <c r="AL70" s="82" t="e">
        <f t="shared" si="18"/>
        <v>#VALUE!</v>
      </c>
      <c r="AN70" s="82" t="e">
        <f t="shared" si="19"/>
        <v>#N/A</v>
      </c>
      <c r="AO70" s="50">
        <v>29</v>
      </c>
      <c r="AP70" s="82" t="e">
        <f t="shared" si="20"/>
        <v>#N/A</v>
      </c>
      <c r="AS70" s="50" t="s">
        <v>951</v>
      </c>
      <c r="AT70" s="82" t="e">
        <f t="shared" si="21"/>
        <v>#VALUE!</v>
      </c>
      <c r="AU70" s="50" t="s">
        <v>951</v>
      </c>
      <c r="AV70" s="82"/>
      <c r="AW70" s="50" t="s">
        <v>951</v>
      </c>
      <c r="AX70" s="82"/>
      <c r="AY70" s="46">
        <v>0</v>
      </c>
      <c r="BC70" s="72" t="s">
        <v>767</v>
      </c>
      <c r="BD70" s="72" t="e">
        <v>#N/A</v>
      </c>
      <c r="BE70" s="72">
        <f t="shared" si="3"/>
        <v>0</v>
      </c>
      <c r="BF70" s="77" t="e">
        <v>#N/A</v>
      </c>
    </row>
    <row r="71" spans="1:58">
      <c r="A71" s="46" t="str">
        <f>VLOOKUP(B71,[3]Sheet1!$A:$B,2,FALSE)</f>
        <v>Epping Forest</v>
      </c>
      <c r="B71" s="47" t="s">
        <v>196</v>
      </c>
      <c r="D71" s="48" t="s">
        <v>197</v>
      </c>
      <c r="F71" s="84" t="e">
        <f t="shared" si="27"/>
        <v>#N/A</v>
      </c>
      <c r="H71" s="84" t="e">
        <f t="shared" si="4"/>
        <v>#N/A</v>
      </c>
      <c r="J71" s="84" t="e">
        <f t="shared" si="5"/>
        <v>#N/A</v>
      </c>
      <c r="L71" s="86" t="e">
        <f t="shared" si="6"/>
        <v>#N/A</v>
      </c>
      <c r="M71" s="49" t="e">
        <f t="shared" si="26"/>
        <v>#N/A</v>
      </c>
      <c r="N71" s="86" t="e">
        <f t="shared" si="7"/>
        <v>#N/A</v>
      </c>
      <c r="O71" s="50" t="s">
        <v>951</v>
      </c>
      <c r="P71" s="87" t="e">
        <f t="shared" si="8"/>
        <v>#VALUE!</v>
      </c>
      <c r="Q71" s="50" t="s">
        <v>951</v>
      </c>
      <c r="R71" s="87" t="e">
        <f t="shared" si="9"/>
        <v>#VALUE!</v>
      </c>
      <c r="S71" s="50" t="s">
        <v>951</v>
      </c>
      <c r="T71" s="87" t="e">
        <f t="shared" si="10"/>
        <v>#VALUE!</v>
      </c>
      <c r="U71" s="50" t="s">
        <v>951</v>
      </c>
      <c r="V71" s="87" t="e">
        <f t="shared" si="11"/>
        <v>#VALUE!</v>
      </c>
      <c r="X71" s="87" t="e">
        <f t="shared" si="12"/>
        <v>#VALUE!</v>
      </c>
      <c r="Z71" s="87" t="e">
        <f t="shared" si="22"/>
        <v>#N/A</v>
      </c>
      <c r="AB71" s="87" t="e">
        <f t="shared" si="23"/>
        <v>#N/A</v>
      </c>
      <c r="AC71" s="82"/>
      <c r="AD71" s="87" t="e">
        <f t="shared" si="24"/>
        <v>#N/A</v>
      </c>
      <c r="AE71" s="82"/>
      <c r="AF71" s="87" t="e">
        <f t="shared" si="25"/>
        <v>#N/A</v>
      </c>
      <c r="AI71" s="50" t="s">
        <v>951</v>
      </c>
      <c r="AJ71" s="82" t="e">
        <f t="shared" si="17"/>
        <v>#VALUE!</v>
      </c>
      <c r="AK71" s="50" t="s">
        <v>951</v>
      </c>
      <c r="AL71" s="82" t="e">
        <f t="shared" si="18"/>
        <v>#VALUE!</v>
      </c>
      <c r="AN71" s="82" t="e">
        <f t="shared" si="19"/>
        <v>#N/A</v>
      </c>
      <c r="AO71" s="50" t="s">
        <v>951</v>
      </c>
      <c r="AP71" s="82" t="e">
        <f t="shared" si="20"/>
        <v>#N/A</v>
      </c>
      <c r="AS71" s="50" t="s">
        <v>951</v>
      </c>
      <c r="AT71" s="82" t="e">
        <f t="shared" si="21"/>
        <v>#VALUE!</v>
      </c>
      <c r="AU71" s="50" t="s">
        <v>951</v>
      </c>
      <c r="AV71" s="82"/>
      <c r="AW71" s="50" t="s">
        <v>951</v>
      </c>
      <c r="AX71" s="82"/>
      <c r="AY71" s="50" t="s">
        <v>951</v>
      </c>
      <c r="AZ71" s="82"/>
      <c r="BC71" s="72" t="s">
        <v>767</v>
      </c>
      <c r="BD71" s="72" t="e">
        <v>#N/A</v>
      </c>
      <c r="BE71" s="72">
        <f t="shared" si="3"/>
        <v>0</v>
      </c>
      <c r="BF71" s="77" t="e">
        <v>#N/A</v>
      </c>
    </row>
    <row r="72" spans="1:58">
      <c r="A72" s="46" t="str">
        <f>VLOOKUP(B72,[3]Sheet1!$A:$B,2,FALSE)</f>
        <v>Brentwood</v>
      </c>
      <c r="B72" s="47" t="s">
        <v>188</v>
      </c>
      <c r="D72" s="48" t="s">
        <v>189</v>
      </c>
      <c r="F72" s="84" t="e">
        <f t="shared" si="27"/>
        <v>#N/A</v>
      </c>
      <c r="H72" s="84" t="e">
        <f t="shared" si="4"/>
        <v>#N/A</v>
      </c>
      <c r="J72" s="84" t="e">
        <f t="shared" si="5"/>
        <v>#N/A</v>
      </c>
      <c r="L72" s="86" t="e">
        <f t="shared" si="6"/>
        <v>#N/A</v>
      </c>
      <c r="M72" s="49">
        <v>10</v>
      </c>
      <c r="N72" s="86" t="e">
        <f t="shared" si="7"/>
        <v>#N/A</v>
      </c>
      <c r="O72" s="50" t="s">
        <v>951</v>
      </c>
      <c r="P72" s="87" t="e">
        <f t="shared" si="8"/>
        <v>#VALUE!</v>
      </c>
      <c r="Q72" s="50" t="s">
        <v>951</v>
      </c>
      <c r="R72" s="87" t="e">
        <f t="shared" si="9"/>
        <v>#VALUE!</v>
      </c>
      <c r="S72" s="50" t="s">
        <v>951</v>
      </c>
      <c r="T72" s="87" t="e">
        <f t="shared" si="10"/>
        <v>#VALUE!</v>
      </c>
      <c r="U72" s="50" t="s">
        <v>951</v>
      </c>
      <c r="V72" s="87" t="e">
        <f t="shared" si="11"/>
        <v>#VALUE!</v>
      </c>
      <c r="W72" s="51">
        <v>3</v>
      </c>
      <c r="X72" s="87" t="e">
        <f t="shared" si="12"/>
        <v>#VALUE!</v>
      </c>
      <c r="Z72" s="87" t="e">
        <f t="shared" si="22"/>
        <v>#N/A</v>
      </c>
      <c r="AB72" s="87" t="e">
        <f t="shared" si="23"/>
        <v>#N/A</v>
      </c>
      <c r="AC72" s="82"/>
      <c r="AD72" s="87" t="e">
        <f t="shared" si="24"/>
        <v>#N/A</v>
      </c>
      <c r="AE72" s="82"/>
      <c r="AF72" s="87" t="e">
        <f t="shared" si="25"/>
        <v>#N/A</v>
      </c>
      <c r="AI72" s="50" t="s">
        <v>951</v>
      </c>
      <c r="AJ72" s="82" t="e">
        <f t="shared" si="17"/>
        <v>#VALUE!</v>
      </c>
      <c r="AK72" s="50" t="s">
        <v>951</v>
      </c>
      <c r="AL72" s="82" t="e">
        <f t="shared" si="18"/>
        <v>#VALUE!</v>
      </c>
      <c r="AM72" s="50" t="s">
        <v>951</v>
      </c>
      <c r="AN72" s="82" t="e">
        <f t="shared" si="19"/>
        <v>#VALUE!</v>
      </c>
      <c r="AO72" s="50" t="s">
        <v>951</v>
      </c>
      <c r="AP72" s="82" t="e">
        <f t="shared" si="20"/>
        <v>#N/A</v>
      </c>
      <c r="AQ72" s="51">
        <v>2</v>
      </c>
      <c r="AS72" s="50" t="s">
        <v>951</v>
      </c>
      <c r="AT72" s="82" t="e">
        <f t="shared" si="21"/>
        <v>#VALUE!</v>
      </c>
      <c r="AU72" s="50" t="s">
        <v>951</v>
      </c>
      <c r="AV72" s="82"/>
      <c r="AW72" s="50" t="s">
        <v>951</v>
      </c>
      <c r="AX72" s="82"/>
      <c r="AY72" s="50" t="s">
        <v>951</v>
      </c>
      <c r="AZ72" s="82"/>
      <c r="BA72" s="52">
        <v>5</v>
      </c>
      <c r="BC72" s="72" t="s">
        <v>767</v>
      </c>
      <c r="BD72" s="72" t="e">
        <v>#N/A</v>
      </c>
      <c r="BE72" s="72">
        <f t="shared" si="3"/>
        <v>0</v>
      </c>
      <c r="BF72" s="77" t="e">
        <v>#N/A</v>
      </c>
    </row>
    <row r="73" spans="1:58">
      <c r="A73" s="46" t="str">
        <f>VLOOKUP(B73,[3]Sheet1!$A:$B,2,FALSE)</f>
        <v>Basildon</v>
      </c>
      <c r="B73" s="47" t="s">
        <v>184</v>
      </c>
      <c r="D73" s="48" t="s">
        <v>185</v>
      </c>
      <c r="F73" s="84" t="e">
        <f t="shared" si="27"/>
        <v>#N/A</v>
      </c>
      <c r="H73" s="84" t="e">
        <f t="shared" si="4"/>
        <v>#N/A</v>
      </c>
      <c r="J73" s="84" t="e">
        <f t="shared" si="5"/>
        <v>#N/A</v>
      </c>
      <c r="L73" s="86" t="e">
        <f t="shared" si="6"/>
        <v>#N/A</v>
      </c>
      <c r="M73" s="49" t="e">
        <f>SUM(E73:K73)</f>
        <v>#N/A</v>
      </c>
      <c r="N73" s="86" t="e">
        <f t="shared" si="7"/>
        <v>#N/A</v>
      </c>
      <c r="O73" s="50" t="s">
        <v>951</v>
      </c>
      <c r="P73" s="87" t="e">
        <f t="shared" si="8"/>
        <v>#VALUE!</v>
      </c>
      <c r="Q73" s="50" t="s">
        <v>951</v>
      </c>
      <c r="R73" s="87" t="e">
        <f t="shared" si="9"/>
        <v>#VALUE!</v>
      </c>
      <c r="S73" s="50" t="s">
        <v>951</v>
      </c>
      <c r="T73" s="87" t="e">
        <f t="shared" si="10"/>
        <v>#VALUE!</v>
      </c>
      <c r="U73" s="50" t="s">
        <v>951</v>
      </c>
      <c r="V73" s="87" t="e">
        <f t="shared" si="11"/>
        <v>#VALUE!</v>
      </c>
      <c r="W73" s="51">
        <v>0</v>
      </c>
      <c r="X73" s="87" t="e">
        <f t="shared" si="12"/>
        <v>#VALUE!</v>
      </c>
      <c r="Z73" s="87" t="e">
        <f t="shared" si="22"/>
        <v>#N/A</v>
      </c>
      <c r="AB73" s="87" t="e">
        <f t="shared" si="23"/>
        <v>#N/A</v>
      </c>
      <c r="AC73" s="82"/>
      <c r="AD73" s="87" t="e">
        <f t="shared" si="24"/>
        <v>#N/A</v>
      </c>
      <c r="AE73" s="82"/>
      <c r="AF73" s="87" t="e">
        <f t="shared" si="25"/>
        <v>#N/A</v>
      </c>
      <c r="AI73" s="50">
        <v>24</v>
      </c>
      <c r="AJ73" s="82" t="e">
        <f t="shared" si="17"/>
        <v>#N/A</v>
      </c>
      <c r="AK73" s="50">
        <v>24</v>
      </c>
      <c r="AL73" s="82" t="e">
        <f t="shared" si="18"/>
        <v>#N/A</v>
      </c>
      <c r="AM73" s="50">
        <v>21</v>
      </c>
      <c r="AN73" s="82" t="e">
        <f t="shared" si="19"/>
        <v>#N/A</v>
      </c>
      <c r="AO73" s="50">
        <v>11</v>
      </c>
      <c r="AP73" s="82" t="e">
        <f t="shared" si="20"/>
        <v>#N/A</v>
      </c>
      <c r="AS73" s="50" t="s">
        <v>951</v>
      </c>
      <c r="AT73" s="82" t="e">
        <f t="shared" si="21"/>
        <v>#VALUE!</v>
      </c>
      <c r="AU73" s="46" t="s">
        <v>951</v>
      </c>
      <c r="AW73" s="46" t="s">
        <v>951</v>
      </c>
      <c r="AY73" s="46" t="s">
        <v>951</v>
      </c>
      <c r="BA73" s="52">
        <v>0</v>
      </c>
      <c r="BC73" s="72" t="s">
        <v>767</v>
      </c>
      <c r="BD73" s="72" t="e">
        <v>#N/A</v>
      </c>
      <c r="BE73" s="72">
        <f t="shared" si="3"/>
        <v>0</v>
      </c>
      <c r="BF73" s="77" t="e">
        <v>#N/A</v>
      </c>
    </row>
    <row r="74" spans="1:58">
      <c r="A74" s="46" t="str">
        <f>VLOOKUP(B74,[3]Sheet1!$A:$B,2,FALSE)</f>
        <v>Castle Point</v>
      </c>
      <c r="B74" s="47" t="s">
        <v>190</v>
      </c>
      <c r="D74" s="48" t="s">
        <v>191</v>
      </c>
      <c r="E74" s="46">
        <v>8</v>
      </c>
      <c r="F74" s="84" t="e">
        <f t="shared" si="27"/>
        <v>#N/A</v>
      </c>
      <c r="G74" s="46">
        <v>15</v>
      </c>
      <c r="H74" s="84" t="e">
        <f t="shared" si="4"/>
        <v>#N/A</v>
      </c>
      <c r="I74" s="46">
        <v>13</v>
      </c>
      <c r="J74" s="84" t="e">
        <f t="shared" si="5"/>
        <v>#N/A</v>
      </c>
      <c r="K74" s="90">
        <v>9</v>
      </c>
      <c r="L74" s="86" t="e">
        <f t="shared" si="6"/>
        <v>#N/A</v>
      </c>
      <c r="M74" s="49" t="e">
        <f>SUM(E74:K74)</f>
        <v>#N/A</v>
      </c>
      <c r="N74" s="86" t="e">
        <f t="shared" si="7"/>
        <v>#N/A</v>
      </c>
      <c r="O74" s="50">
        <v>8</v>
      </c>
      <c r="P74" s="87" t="e">
        <f t="shared" si="8"/>
        <v>#N/A</v>
      </c>
      <c r="Q74" s="50">
        <v>0</v>
      </c>
      <c r="R74" s="87" t="e">
        <f t="shared" si="9"/>
        <v>#N/A</v>
      </c>
      <c r="S74" s="50">
        <v>0</v>
      </c>
      <c r="T74" s="87" t="e">
        <f t="shared" si="10"/>
        <v>#N/A</v>
      </c>
      <c r="U74" s="50">
        <v>0</v>
      </c>
      <c r="V74" s="87" t="e">
        <f t="shared" si="11"/>
        <v>#N/A</v>
      </c>
      <c r="W74" s="51">
        <v>8</v>
      </c>
      <c r="X74" s="87" t="e">
        <f t="shared" si="12"/>
        <v>#N/A</v>
      </c>
      <c r="Z74" s="87" t="e">
        <f t="shared" si="22"/>
        <v>#N/A</v>
      </c>
      <c r="AB74" s="87" t="e">
        <f t="shared" si="23"/>
        <v>#N/A</v>
      </c>
      <c r="AC74" s="82"/>
      <c r="AD74" s="87" t="e">
        <f t="shared" si="24"/>
        <v>#N/A</v>
      </c>
      <c r="AE74" s="82"/>
      <c r="AF74" s="87" t="e">
        <f t="shared" si="25"/>
        <v>#N/A</v>
      </c>
      <c r="AI74" s="50">
        <v>0</v>
      </c>
      <c r="AJ74" s="82" t="e">
        <f t="shared" si="17"/>
        <v>#N/A</v>
      </c>
      <c r="AK74" s="50">
        <v>14</v>
      </c>
      <c r="AL74" s="82" t="e">
        <f t="shared" si="18"/>
        <v>#N/A</v>
      </c>
      <c r="AM74" s="50">
        <v>12</v>
      </c>
      <c r="AN74" s="82" t="e">
        <f t="shared" si="19"/>
        <v>#N/A</v>
      </c>
      <c r="AO74" s="50">
        <v>9</v>
      </c>
      <c r="AP74" s="82" t="e">
        <f t="shared" si="20"/>
        <v>#N/A</v>
      </c>
      <c r="AQ74" s="51">
        <v>35</v>
      </c>
      <c r="AS74" s="50">
        <v>0</v>
      </c>
      <c r="AT74" s="82" t="e">
        <f t="shared" si="21"/>
        <v>#N/A</v>
      </c>
      <c r="AU74" s="50">
        <v>1</v>
      </c>
      <c r="AV74" s="82"/>
      <c r="AW74" s="50">
        <v>1</v>
      </c>
      <c r="AX74" s="82"/>
      <c r="AY74" s="50">
        <v>0</v>
      </c>
      <c r="AZ74" s="82"/>
      <c r="BA74" s="52">
        <v>2</v>
      </c>
      <c r="BC74" s="72" t="s">
        <v>767</v>
      </c>
      <c r="BD74" s="72" t="e">
        <v>#N/A</v>
      </c>
      <c r="BE74" s="72">
        <f t="shared" si="3"/>
        <v>0</v>
      </c>
      <c r="BF74" s="77" t="e">
        <v>#N/A</v>
      </c>
    </row>
    <row r="75" spans="1:58">
      <c r="A75" s="46" t="str">
        <f>VLOOKUP(B75,[3]Sheet1!$A:$B,2,FALSE)</f>
        <v>Rochford</v>
      </c>
      <c r="B75" s="47" t="s">
        <v>202</v>
      </c>
      <c r="D75" s="48" t="s">
        <v>203</v>
      </c>
      <c r="F75" s="84" t="e">
        <f t="shared" si="27"/>
        <v>#N/A</v>
      </c>
      <c r="H75" s="84" t="e">
        <f t="shared" si="4"/>
        <v>#N/A</v>
      </c>
      <c r="J75" s="84" t="e">
        <f t="shared" si="5"/>
        <v>#N/A</v>
      </c>
      <c r="L75" s="86" t="e">
        <f t="shared" si="6"/>
        <v>#N/A</v>
      </c>
      <c r="M75" s="49">
        <v>24</v>
      </c>
      <c r="N75" s="86" t="e">
        <f t="shared" si="7"/>
        <v>#N/A</v>
      </c>
      <c r="O75" s="50" t="s">
        <v>951</v>
      </c>
      <c r="P75" s="87" t="e">
        <f t="shared" si="8"/>
        <v>#VALUE!</v>
      </c>
      <c r="Q75" s="50" t="s">
        <v>951</v>
      </c>
      <c r="R75" s="87" t="e">
        <f t="shared" si="9"/>
        <v>#VALUE!</v>
      </c>
      <c r="S75" s="50" t="s">
        <v>951</v>
      </c>
      <c r="T75" s="87" t="e">
        <f t="shared" si="10"/>
        <v>#VALUE!</v>
      </c>
      <c r="U75" s="50" t="s">
        <v>951</v>
      </c>
      <c r="V75" s="87" t="e">
        <f t="shared" si="11"/>
        <v>#VALUE!</v>
      </c>
      <c r="W75" s="51">
        <v>3</v>
      </c>
      <c r="X75" s="87" t="e">
        <f t="shared" si="12"/>
        <v>#VALUE!</v>
      </c>
      <c r="Z75" s="87" t="e">
        <f t="shared" si="22"/>
        <v>#N/A</v>
      </c>
      <c r="AB75" s="87" t="e">
        <f t="shared" si="23"/>
        <v>#N/A</v>
      </c>
      <c r="AC75" s="82"/>
      <c r="AD75" s="87" t="e">
        <f t="shared" si="24"/>
        <v>#N/A</v>
      </c>
      <c r="AE75" s="82"/>
      <c r="AF75" s="87" t="e">
        <f t="shared" si="25"/>
        <v>#N/A</v>
      </c>
      <c r="AI75" s="50" t="s">
        <v>951</v>
      </c>
      <c r="AJ75" s="82" t="e">
        <f t="shared" si="17"/>
        <v>#VALUE!</v>
      </c>
      <c r="AK75" s="50" t="s">
        <v>951</v>
      </c>
      <c r="AL75" s="82" t="e">
        <f t="shared" si="18"/>
        <v>#VALUE!</v>
      </c>
      <c r="AM75" s="50" t="s">
        <v>951</v>
      </c>
      <c r="AN75" s="82" t="e">
        <f t="shared" si="19"/>
        <v>#VALUE!</v>
      </c>
      <c r="AO75" s="50" t="s">
        <v>951</v>
      </c>
      <c r="AP75" s="82" t="e">
        <f t="shared" si="20"/>
        <v>#N/A</v>
      </c>
      <c r="AQ75" s="51">
        <v>18</v>
      </c>
      <c r="AS75" s="50" t="s">
        <v>951</v>
      </c>
      <c r="AT75" s="82" t="e">
        <f t="shared" si="21"/>
        <v>#VALUE!</v>
      </c>
      <c r="AU75" s="50" t="s">
        <v>951</v>
      </c>
      <c r="AV75" s="82"/>
      <c r="AW75" s="50" t="s">
        <v>951</v>
      </c>
      <c r="AX75" s="82"/>
      <c r="AY75" s="50" t="s">
        <v>951</v>
      </c>
      <c r="AZ75" s="82"/>
      <c r="BA75" s="52">
        <v>3</v>
      </c>
      <c r="BC75" s="72" t="s">
        <v>767</v>
      </c>
      <c r="BD75" s="72" t="e">
        <v>#N/A</v>
      </c>
      <c r="BE75" s="72">
        <f t="shared" si="3"/>
        <v>0</v>
      </c>
      <c r="BF75" s="77" t="e">
        <v>#N/A</v>
      </c>
    </row>
    <row r="76" spans="1:58">
      <c r="A76" s="46" t="str">
        <f>VLOOKUP(B76,[3]Sheet1!$A:$B,2,FALSE)</f>
        <v>Maldon</v>
      </c>
      <c r="B76" s="47" t="s">
        <v>200</v>
      </c>
      <c r="D76" s="48" t="s">
        <v>201</v>
      </c>
      <c r="E76" s="46">
        <v>1</v>
      </c>
      <c r="F76" s="84" t="e">
        <f t="shared" si="27"/>
        <v>#N/A</v>
      </c>
      <c r="G76" s="46">
        <v>1</v>
      </c>
      <c r="H76" s="84" t="e">
        <f t="shared" si="4"/>
        <v>#N/A</v>
      </c>
      <c r="I76" s="46">
        <v>0</v>
      </c>
      <c r="J76" s="84" t="e">
        <f t="shared" si="5"/>
        <v>#N/A</v>
      </c>
      <c r="K76" s="90">
        <v>0</v>
      </c>
      <c r="L76" s="86" t="e">
        <f t="shared" si="6"/>
        <v>#N/A</v>
      </c>
      <c r="M76" s="49">
        <v>2</v>
      </c>
      <c r="N76" s="86" t="e">
        <f t="shared" si="7"/>
        <v>#N/A</v>
      </c>
      <c r="O76" s="50">
        <v>0</v>
      </c>
      <c r="P76" s="87" t="e">
        <f t="shared" si="8"/>
        <v>#N/A</v>
      </c>
      <c r="Q76" s="50">
        <v>0</v>
      </c>
      <c r="R76" s="87" t="e">
        <f t="shared" si="9"/>
        <v>#N/A</v>
      </c>
      <c r="S76" s="50">
        <v>0</v>
      </c>
      <c r="T76" s="87" t="e">
        <f t="shared" si="10"/>
        <v>#N/A</v>
      </c>
      <c r="U76" s="50">
        <v>0</v>
      </c>
      <c r="V76" s="87" t="e">
        <f t="shared" si="11"/>
        <v>#N/A</v>
      </c>
      <c r="W76" s="51">
        <v>0</v>
      </c>
      <c r="X76" s="87" t="e">
        <f t="shared" si="12"/>
        <v>#N/A</v>
      </c>
      <c r="Z76" s="87" t="e">
        <f t="shared" si="22"/>
        <v>#N/A</v>
      </c>
      <c r="AB76" s="87" t="e">
        <f t="shared" si="23"/>
        <v>#N/A</v>
      </c>
      <c r="AC76" s="82"/>
      <c r="AD76" s="87" t="e">
        <f t="shared" si="24"/>
        <v>#N/A</v>
      </c>
      <c r="AE76" s="82"/>
      <c r="AF76" s="87" t="e">
        <f t="shared" si="25"/>
        <v>#N/A</v>
      </c>
      <c r="AI76" s="50">
        <v>0</v>
      </c>
      <c r="AJ76" s="82" t="e">
        <f t="shared" si="17"/>
        <v>#N/A</v>
      </c>
      <c r="AK76" s="50">
        <v>0</v>
      </c>
      <c r="AL76" s="82" t="e">
        <f t="shared" si="18"/>
        <v>#N/A</v>
      </c>
      <c r="AM76" s="50">
        <v>0</v>
      </c>
      <c r="AN76" s="82" t="e">
        <f t="shared" si="19"/>
        <v>#N/A</v>
      </c>
      <c r="AO76" s="50">
        <v>0</v>
      </c>
      <c r="AP76" s="82" t="e">
        <f t="shared" si="20"/>
        <v>#N/A</v>
      </c>
      <c r="AQ76" s="51">
        <v>0</v>
      </c>
      <c r="AS76" s="50">
        <v>1</v>
      </c>
      <c r="AT76" s="82" t="e">
        <f t="shared" si="21"/>
        <v>#N/A</v>
      </c>
      <c r="AU76" s="50">
        <v>1</v>
      </c>
      <c r="AV76" s="82"/>
      <c r="AW76" s="50">
        <v>0</v>
      </c>
      <c r="AX76" s="82"/>
      <c r="AY76" s="50">
        <v>0</v>
      </c>
      <c r="AZ76" s="82"/>
      <c r="BA76" s="52">
        <v>2</v>
      </c>
      <c r="BC76" s="72" t="s">
        <v>767</v>
      </c>
      <c r="BD76" s="72" t="e">
        <v>#N/A</v>
      </c>
      <c r="BE76" s="72">
        <f t="shared" si="3"/>
        <v>0</v>
      </c>
      <c r="BF76" s="77" t="e">
        <v>#N/A</v>
      </c>
    </row>
    <row r="77" spans="1:58">
      <c r="A77" s="46" t="str">
        <f>VLOOKUP(B77,[3]Sheet1!$A:$B,2,FALSE)</f>
        <v>Chelmsford</v>
      </c>
      <c r="B77" s="47" t="s">
        <v>192</v>
      </c>
      <c r="D77" s="48" t="s">
        <v>193</v>
      </c>
      <c r="E77" s="46">
        <v>29</v>
      </c>
      <c r="F77" s="84" t="e">
        <f t="shared" si="27"/>
        <v>#N/A</v>
      </c>
      <c r="G77" s="46">
        <v>15</v>
      </c>
      <c r="H77" s="84" t="e">
        <f t="shared" si="4"/>
        <v>#N/A</v>
      </c>
      <c r="I77" s="46">
        <v>31</v>
      </c>
      <c r="J77" s="84" t="e">
        <f t="shared" si="5"/>
        <v>#N/A</v>
      </c>
      <c r="K77" s="90">
        <v>33</v>
      </c>
      <c r="L77" s="86" t="e">
        <f t="shared" si="6"/>
        <v>#N/A</v>
      </c>
      <c r="M77" s="49" t="e">
        <f>SUM(E77:K77)</f>
        <v>#N/A</v>
      </c>
      <c r="N77" s="86" t="e">
        <f t="shared" si="7"/>
        <v>#N/A</v>
      </c>
      <c r="O77" s="50">
        <v>0</v>
      </c>
      <c r="P77" s="87" t="e">
        <f t="shared" si="8"/>
        <v>#N/A</v>
      </c>
      <c r="Q77" s="50">
        <v>0</v>
      </c>
      <c r="R77" s="87" t="e">
        <f t="shared" si="9"/>
        <v>#N/A</v>
      </c>
      <c r="S77" s="50">
        <v>0</v>
      </c>
      <c r="T77" s="87" t="e">
        <f t="shared" si="10"/>
        <v>#N/A</v>
      </c>
      <c r="U77" s="50">
        <v>0</v>
      </c>
      <c r="V77" s="87" t="e">
        <f t="shared" si="11"/>
        <v>#N/A</v>
      </c>
      <c r="W77" s="51">
        <v>0</v>
      </c>
      <c r="X77" s="87" t="e">
        <f t="shared" si="12"/>
        <v>#N/A</v>
      </c>
      <c r="Z77" s="87" t="e">
        <f t="shared" si="22"/>
        <v>#N/A</v>
      </c>
      <c r="AB77" s="87" t="e">
        <f t="shared" si="23"/>
        <v>#N/A</v>
      </c>
      <c r="AC77" s="82"/>
      <c r="AD77" s="87" t="e">
        <f t="shared" si="24"/>
        <v>#N/A</v>
      </c>
      <c r="AE77" s="82"/>
      <c r="AF77" s="87" t="e">
        <f t="shared" si="25"/>
        <v>#N/A</v>
      </c>
      <c r="AI77" s="50">
        <v>29</v>
      </c>
      <c r="AJ77" s="82" t="e">
        <f t="shared" si="17"/>
        <v>#N/A</v>
      </c>
      <c r="AK77" s="50">
        <v>15</v>
      </c>
      <c r="AL77" s="82" t="e">
        <f t="shared" si="18"/>
        <v>#N/A</v>
      </c>
      <c r="AM77" s="50">
        <v>31</v>
      </c>
      <c r="AN77" s="82" t="e">
        <f t="shared" si="19"/>
        <v>#N/A</v>
      </c>
      <c r="AO77" s="50">
        <v>33</v>
      </c>
      <c r="AP77" s="82" t="e">
        <f t="shared" si="20"/>
        <v>#N/A</v>
      </c>
      <c r="AQ77" s="51" t="e">
        <f>SUM(AI77:AO77)</f>
        <v>#N/A</v>
      </c>
      <c r="AS77" s="50">
        <v>0</v>
      </c>
      <c r="AT77" s="82" t="e">
        <f t="shared" si="21"/>
        <v>#N/A</v>
      </c>
      <c r="AU77" s="50">
        <v>0</v>
      </c>
      <c r="AV77" s="82"/>
      <c r="AW77" s="50">
        <v>0</v>
      </c>
      <c r="AX77" s="82"/>
      <c r="AY77" s="50">
        <v>0</v>
      </c>
      <c r="AZ77" s="82"/>
      <c r="BA77" s="52">
        <v>0</v>
      </c>
      <c r="BC77" s="72" t="s">
        <v>767</v>
      </c>
      <c r="BD77" s="72" t="e">
        <v>#N/A</v>
      </c>
      <c r="BE77" s="72">
        <f t="shared" si="3"/>
        <v>0</v>
      </c>
      <c r="BF77" s="77" t="e">
        <v>#N/A</v>
      </c>
    </row>
    <row r="78" spans="1:58">
      <c r="A78" s="46" t="str">
        <f>VLOOKUP(B78,[3]Sheet1!$A:$B,2,FALSE)</f>
        <v>Uttlesford</v>
      </c>
      <c r="B78" s="47" t="s">
        <v>210</v>
      </c>
      <c r="D78" s="48" t="s">
        <v>211</v>
      </c>
      <c r="F78" s="84" t="e">
        <f t="shared" si="27"/>
        <v>#N/A</v>
      </c>
      <c r="H78" s="84" t="e">
        <f t="shared" si="4"/>
        <v>#N/A</v>
      </c>
      <c r="J78" s="84" t="e">
        <f t="shared" si="5"/>
        <v>#N/A</v>
      </c>
      <c r="L78" s="86" t="e">
        <f t="shared" si="6"/>
        <v>#N/A</v>
      </c>
      <c r="M78" s="49" t="e">
        <f>SUM(E78:K78)</f>
        <v>#N/A</v>
      </c>
      <c r="N78" s="86" t="e">
        <f t="shared" si="7"/>
        <v>#N/A</v>
      </c>
      <c r="P78" s="87" t="e">
        <f t="shared" si="8"/>
        <v>#N/A</v>
      </c>
      <c r="R78" s="87" t="e">
        <f t="shared" si="9"/>
        <v>#N/A</v>
      </c>
      <c r="T78" s="87" t="e">
        <f t="shared" si="10"/>
        <v>#N/A</v>
      </c>
      <c r="V78" s="87" t="e">
        <f t="shared" si="11"/>
        <v>#N/A</v>
      </c>
      <c r="X78" s="87" t="e">
        <f t="shared" si="12"/>
        <v>#N/A</v>
      </c>
      <c r="Z78" s="87" t="e">
        <f t="shared" si="22"/>
        <v>#N/A</v>
      </c>
      <c r="AB78" s="87" t="e">
        <f t="shared" si="23"/>
        <v>#N/A</v>
      </c>
      <c r="AC78" s="82"/>
      <c r="AD78" s="87" t="e">
        <f t="shared" si="24"/>
        <v>#N/A</v>
      </c>
      <c r="AE78" s="82"/>
      <c r="AF78" s="87" t="e">
        <f t="shared" si="25"/>
        <v>#N/A</v>
      </c>
      <c r="AJ78" s="82" t="e">
        <f t="shared" si="17"/>
        <v>#N/A</v>
      </c>
      <c r="AL78" s="82" t="e">
        <f t="shared" si="18"/>
        <v>#N/A</v>
      </c>
      <c r="AN78" s="82" t="e">
        <f t="shared" si="19"/>
        <v>#N/A</v>
      </c>
      <c r="AP78" s="82" t="e">
        <f t="shared" si="20"/>
        <v>#N/A</v>
      </c>
      <c r="AT78" s="82" t="e">
        <f t="shared" si="21"/>
        <v>#N/A</v>
      </c>
      <c r="BC78" s="72" t="s">
        <v>767</v>
      </c>
      <c r="BD78" s="72" t="e">
        <v>#N/A</v>
      </c>
      <c r="BE78" s="72">
        <f t="shared" si="3"/>
        <v>0</v>
      </c>
      <c r="BF78" s="77" t="e">
        <v>#N/A</v>
      </c>
    </row>
    <row r="79" spans="1:58">
      <c r="A79" s="46" t="str">
        <f>VLOOKUP(B79,[3]Sheet1!$A:$B,2,FALSE)</f>
        <v>Braintree</v>
      </c>
      <c r="B79" s="47" t="s">
        <v>186</v>
      </c>
      <c r="D79" s="48" t="s">
        <v>187</v>
      </c>
      <c r="E79" s="46">
        <v>23</v>
      </c>
      <c r="F79" s="84" t="e">
        <f t="shared" si="27"/>
        <v>#N/A</v>
      </c>
      <c r="G79" s="46">
        <v>10</v>
      </c>
      <c r="H79" s="84" t="e">
        <f t="shared" si="4"/>
        <v>#N/A</v>
      </c>
      <c r="I79" s="46">
        <v>11</v>
      </c>
      <c r="J79" s="84" t="e">
        <f t="shared" si="5"/>
        <v>#N/A</v>
      </c>
      <c r="K79" s="90">
        <v>15</v>
      </c>
      <c r="L79" s="86" t="e">
        <f t="shared" si="6"/>
        <v>#N/A</v>
      </c>
      <c r="M79" s="49" t="e">
        <f>SUM(E79:K79)</f>
        <v>#N/A</v>
      </c>
      <c r="N79" s="86" t="e">
        <f t="shared" si="7"/>
        <v>#N/A</v>
      </c>
      <c r="O79" s="50" t="s">
        <v>951</v>
      </c>
      <c r="P79" s="87" t="e">
        <f t="shared" si="8"/>
        <v>#VALUE!</v>
      </c>
      <c r="Q79" s="50" t="s">
        <v>951</v>
      </c>
      <c r="R79" s="87" t="e">
        <f t="shared" si="9"/>
        <v>#VALUE!</v>
      </c>
      <c r="S79" s="50" t="s">
        <v>951</v>
      </c>
      <c r="T79" s="87" t="e">
        <f t="shared" si="10"/>
        <v>#VALUE!</v>
      </c>
      <c r="U79" s="50" t="s">
        <v>951</v>
      </c>
      <c r="V79" s="87" t="e">
        <f t="shared" si="11"/>
        <v>#VALUE!</v>
      </c>
      <c r="W79" s="51">
        <v>0</v>
      </c>
      <c r="X79" s="87" t="e">
        <f t="shared" si="12"/>
        <v>#VALUE!</v>
      </c>
      <c r="Z79" s="87" t="e">
        <f t="shared" si="22"/>
        <v>#N/A</v>
      </c>
      <c r="AB79" s="87" t="e">
        <f t="shared" si="23"/>
        <v>#N/A</v>
      </c>
      <c r="AC79" s="82"/>
      <c r="AD79" s="87" t="e">
        <f t="shared" si="24"/>
        <v>#N/A</v>
      </c>
      <c r="AE79" s="82"/>
      <c r="AF79" s="87" t="e">
        <f t="shared" si="25"/>
        <v>#N/A</v>
      </c>
      <c r="AI79" s="50">
        <v>36</v>
      </c>
      <c r="AJ79" s="82" t="e">
        <f t="shared" si="17"/>
        <v>#N/A</v>
      </c>
      <c r="AK79" s="50">
        <v>10</v>
      </c>
      <c r="AL79" s="82" t="e">
        <f t="shared" si="18"/>
        <v>#N/A</v>
      </c>
      <c r="AM79" s="50">
        <v>10</v>
      </c>
      <c r="AN79" s="82" t="e">
        <f t="shared" si="19"/>
        <v>#N/A</v>
      </c>
      <c r="AO79" s="50">
        <v>8</v>
      </c>
      <c r="AP79" s="82" t="e">
        <f t="shared" si="20"/>
        <v>#N/A</v>
      </c>
      <c r="AS79" s="50">
        <v>0</v>
      </c>
      <c r="AT79" s="82" t="e">
        <f t="shared" si="21"/>
        <v>#N/A</v>
      </c>
      <c r="AU79" s="50">
        <v>0</v>
      </c>
      <c r="AV79" s="82"/>
      <c r="AW79" s="50">
        <v>0</v>
      </c>
      <c r="AX79" s="82"/>
      <c r="AY79" s="50">
        <v>0</v>
      </c>
      <c r="AZ79" s="82"/>
      <c r="BA79" s="52">
        <v>0</v>
      </c>
      <c r="BC79" s="72" t="s">
        <v>767</v>
      </c>
      <c r="BD79" s="72" t="e">
        <v>#N/A</v>
      </c>
      <c r="BE79" s="72">
        <f t="shared" si="3"/>
        <v>0</v>
      </c>
      <c r="BF79" s="77" t="e">
        <v>#N/A</v>
      </c>
    </row>
    <row r="80" spans="1:58">
      <c r="A80" s="46" t="str">
        <f>VLOOKUP(B80,[3]Sheet1!$A:$B,2,FALSE)</f>
        <v>Colchester</v>
      </c>
      <c r="B80" s="47" t="s">
        <v>194</v>
      </c>
      <c r="D80" s="48" t="s">
        <v>195</v>
      </c>
      <c r="F80" s="84" t="e">
        <f t="shared" si="27"/>
        <v>#N/A</v>
      </c>
      <c r="H80" s="84" t="e">
        <f t="shared" si="4"/>
        <v>#N/A</v>
      </c>
      <c r="J80" s="84" t="e">
        <f t="shared" si="5"/>
        <v>#N/A</v>
      </c>
      <c r="L80" s="86" t="e">
        <f t="shared" si="6"/>
        <v>#N/A</v>
      </c>
      <c r="M80" s="49">
        <v>298</v>
      </c>
      <c r="N80" s="86" t="e">
        <f t="shared" si="7"/>
        <v>#N/A</v>
      </c>
      <c r="O80" s="50" t="s">
        <v>951</v>
      </c>
      <c r="P80" s="87" t="e">
        <f t="shared" si="8"/>
        <v>#VALUE!</v>
      </c>
      <c r="Q80" s="50" t="s">
        <v>951</v>
      </c>
      <c r="R80" s="87" t="e">
        <f t="shared" si="9"/>
        <v>#VALUE!</v>
      </c>
      <c r="S80" s="50" t="s">
        <v>951</v>
      </c>
      <c r="T80" s="87" t="e">
        <f t="shared" si="10"/>
        <v>#VALUE!</v>
      </c>
      <c r="U80" s="50" t="s">
        <v>951</v>
      </c>
      <c r="V80" s="87" t="e">
        <f t="shared" si="11"/>
        <v>#VALUE!</v>
      </c>
      <c r="W80" s="51">
        <v>0</v>
      </c>
      <c r="X80" s="87" t="e">
        <f t="shared" si="12"/>
        <v>#VALUE!</v>
      </c>
      <c r="Y80" s="50" t="s">
        <v>951</v>
      </c>
      <c r="Z80" s="87" t="e">
        <f t="shared" si="22"/>
        <v>#VALUE!</v>
      </c>
      <c r="AA80" s="50" t="s">
        <v>951</v>
      </c>
      <c r="AB80" s="87" t="e">
        <f t="shared" si="23"/>
        <v>#VALUE!</v>
      </c>
      <c r="AC80" s="82"/>
      <c r="AD80" s="87" t="e">
        <f t="shared" si="24"/>
        <v>#N/A</v>
      </c>
      <c r="AE80" s="82"/>
      <c r="AF80" s="87" t="e">
        <f t="shared" si="25"/>
        <v>#N/A</v>
      </c>
      <c r="AG80" s="51">
        <v>0</v>
      </c>
      <c r="AJ80" s="82" t="e">
        <f t="shared" si="17"/>
        <v>#N/A</v>
      </c>
      <c r="AL80" s="82" t="e">
        <f t="shared" si="18"/>
        <v>#N/A</v>
      </c>
      <c r="AN80" s="82" t="e">
        <f t="shared" si="19"/>
        <v>#N/A</v>
      </c>
      <c r="AP80" s="82" t="e">
        <f t="shared" si="20"/>
        <v>#N/A</v>
      </c>
      <c r="AT80" s="82" t="e">
        <f t="shared" si="21"/>
        <v>#N/A</v>
      </c>
      <c r="BC80" s="72" t="s">
        <v>767</v>
      </c>
      <c r="BD80" s="72" t="e">
        <v>#N/A</v>
      </c>
      <c r="BE80" s="72">
        <f t="shared" si="3"/>
        <v>0</v>
      </c>
      <c r="BF80" s="77" t="e">
        <v>#N/A</v>
      </c>
    </row>
    <row r="81" spans="1:58">
      <c r="A81" s="46" t="str">
        <f>VLOOKUP(B81,[3]Sheet1!$A:$B,2,FALSE)</f>
        <v>Tendring</v>
      </c>
      <c r="B81" s="47" t="s">
        <v>206</v>
      </c>
      <c r="D81" s="48" t="s">
        <v>207</v>
      </c>
      <c r="F81" s="84" t="e">
        <f t="shared" si="27"/>
        <v>#N/A</v>
      </c>
      <c r="H81" s="84" t="e">
        <f t="shared" si="4"/>
        <v>#N/A</v>
      </c>
      <c r="J81" s="84" t="e">
        <f t="shared" si="5"/>
        <v>#N/A</v>
      </c>
      <c r="L81" s="86" t="e">
        <f t="shared" si="6"/>
        <v>#N/A</v>
      </c>
      <c r="M81" s="49" t="e">
        <f>SUM(E81:K81)</f>
        <v>#N/A</v>
      </c>
      <c r="N81" s="86" t="e">
        <f t="shared" si="7"/>
        <v>#N/A</v>
      </c>
      <c r="O81" s="50">
        <v>34</v>
      </c>
      <c r="P81" s="87" t="e">
        <f t="shared" si="8"/>
        <v>#N/A</v>
      </c>
      <c r="Q81" s="50">
        <v>13</v>
      </c>
      <c r="R81" s="87" t="e">
        <f t="shared" si="9"/>
        <v>#N/A</v>
      </c>
      <c r="S81" s="50">
        <v>14</v>
      </c>
      <c r="T81" s="87" t="e">
        <f t="shared" si="10"/>
        <v>#N/A</v>
      </c>
      <c r="U81" s="50">
        <v>20</v>
      </c>
      <c r="V81" s="87" t="e">
        <f t="shared" si="11"/>
        <v>#N/A</v>
      </c>
      <c r="X81" s="87" t="e">
        <f t="shared" si="12"/>
        <v>#N/A</v>
      </c>
      <c r="Z81" s="87" t="e">
        <f t="shared" si="22"/>
        <v>#N/A</v>
      </c>
      <c r="AB81" s="87" t="e">
        <f t="shared" si="23"/>
        <v>#N/A</v>
      </c>
      <c r="AC81" s="82"/>
      <c r="AD81" s="87" t="e">
        <f t="shared" si="24"/>
        <v>#N/A</v>
      </c>
      <c r="AE81" s="82"/>
      <c r="AF81" s="87" t="e">
        <f t="shared" si="25"/>
        <v>#N/A</v>
      </c>
      <c r="AI81" s="50">
        <v>1</v>
      </c>
      <c r="AJ81" s="82" t="e">
        <f t="shared" si="17"/>
        <v>#N/A</v>
      </c>
      <c r="AK81" s="50">
        <v>6</v>
      </c>
      <c r="AL81" s="82" t="e">
        <f t="shared" si="18"/>
        <v>#N/A</v>
      </c>
      <c r="AM81" s="50">
        <v>7</v>
      </c>
      <c r="AN81" s="82" t="e">
        <f t="shared" si="19"/>
        <v>#N/A</v>
      </c>
      <c r="AO81" s="50">
        <v>6</v>
      </c>
      <c r="AP81" s="82" t="e">
        <f t="shared" si="20"/>
        <v>#N/A</v>
      </c>
      <c r="AS81" s="50">
        <v>96</v>
      </c>
      <c r="AT81" s="82" t="e">
        <f t="shared" si="21"/>
        <v>#N/A</v>
      </c>
      <c r="AU81" s="50">
        <v>69</v>
      </c>
      <c r="AV81" s="82"/>
      <c r="AW81" s="50">
        <v>48</v>
      </c>
      <c r="AX81" s="82"/>
      <c r="AY81" s="50">
        <v>41</v>
      </c>
      <c r="AZ81" s="82"/>
      <c r="BC81" s="72" t="s">
        <v>767</v>
      </c>
      <c r="BD81" s="72" t="e">
        <v>#N/A</v>
      </c>
      <c r="BE81" s="72">
        <f t="shared" si="3"/>
        <v>0</v>
      </c>
      <c r="BF81" s="77" t="e">
        <v>#N/A</v>
      </c>
    </row>
    <row r="82" spans="1:58">
      <c r="A82" s="46" t="str">
        <f>VLOOKUP(B82,[3]Sheet1!$A:$B,2,FALSE)</f>
        <v>Gloucester</v>
      </c>
      <c r="B82" s="47" t="s">
        <v>219</v>
      </c>
      <c r="D82" s="48" t="s">
        <v>220</v>
      </c>
      <c r="F82" s="84">
        <f t="shared" si="27"/>
        <v>15.844029244516651</v>
      </c>
      <c r="G82" s="46">
        <v>51</v>
      </c>
      <c r="H82" s="84">
        <f t="shared" si="4"/>
        <v>63.448880120691655</v>
      </c>
      <c r="I82" s="46">
        <v>63</v>
      </c>
      <c r="J82" s="84">
        <f t="shared" si="5"/>
        <v>78.844029244516648</v>
      </c>
      <c r="K82" s="90">
        <v>43</v>
      </c>
      <c r="L82" s="86">
        <f t="shared" si="6"/>
        <v>60.258674712777065</v>
      </c>
      <c r="M82" s="49">
        <v>157</v>
      </c>
      <c r="N82" s="86">
        <f t="shared" si="7"/>
        <v>218.39561332250202</v>
      </c>
      <c r="O82" s="50" t="s">
        <v>951</v>
      </c>
      <c r="P82" s="87" t="e">
        <f t="shared" si="8"/>
        <v>#VALUE!</v>
      </c>
      <c r="Q82" s="50">
        <v>51</v>
      </c>
      <c r="R82" s="87">
        <f t="shared" si="9"/>
        <v>57.931762794476036</v>
      </c>
      <c r="S82" s="50">
        <v>63</v>
      </c>
      <c r="T82" s="87">
        <f t="shared" si="10"/>
        <v>73.609841011953108</v>
      </c>
      <c r="U82" s="50">
        <v>43</v>
      </c>
      <c r="V82" s="87">
        <f t="shared" si="11"/>
        <v>52.761053730996863</v>
      </c>
      <c r="W82" s="51" t="e">
        <f>SUM(O82:U82)</f>
        <v>#VALUE!</v>
      </c>
      <c r="X82" s="87" t="e">
        <f t="shared" si="12"/>
        <v>#VALUE!</v>
      </c>
      <c r="Z82" s="87" t="e">
        <f t="shared" si="22"/>
        <v>#VALUE!</v>
      </c>
      <c r="AB82" s="87">
        <f t="shared" si="23"/>
        <v>6.9317627944760352</v>
      </c>
      <c r="AC82" s="82"/>
      <c r="AD82" s="87">
        <f t="shared" si="24"/>
        <v>26.453870256469767</v>
      </c>
      <c r="AE82" s="82"/>
      <c r="AF82" s="87">
        <f t="shared" si="25"/>
        <v>26.029476615991644</v>
      </c>
      <c r="AI82" s="50">
        <v>0</v>
      </c>
      <c r="AJ82" s="82" t="e">
        <f t="shared" si="17"/>
        <v>#VALUE!</v>
      </c>
      <c r="AK82" s="50">
        <v>0</v>
      </c>
      <c r="AL82" s="82" t="e">
        <f t="shared" si="18"/>
        <v>#VALUE!</v>
      </c>
      <c r="AM82" s="50">
        <v>0</v>
      </c>
      <c r="AN82" s="82" t="e">
        <f t="shared" si="19"/>
        <v>#VALUE!</v>
      </c>
      <c r="AO82" s="50">
        <v>0</v>
      </c>
      <c r="AP82" s="82" t="e">
        <f t="shared" si="20"/>
        <v>#VALUE!</v>
      </c>
      <c r="AQ82" s="51">
        <v>0</v>
      </c>
      <c r="AS82" s="50">
        <v>0</v>
      </c>
      <c r="AT82" s="82">
        <f t="shared" si="21"/>
        <v>0</v>
      </c>
      <c r="AU82" s="50">
        <v>0</v>
      </c>
      <c r="AV82" s="82"/>
      <c r="AW82" s="50">
        <v>0</v>
      </c>
      <c r="AX82" s="82"/>
      <c r="AY82" s="50">
        <v>0</v>
      </c>
      <c r="AZ82" s="82"/>
      <c r="BA82" s="52">
        <v>0</v>
      </c>
      <c r="BC82" s="72" t="s">
        <v>720</v>
      </c>
      <c r="BD82" s="72" t="s">
        <v>219</v>
      </c>
      <c r="BE82" s="72">
        <f t="shared" si="3"/>
        <v>0</v>
      </c>
      <c r="BF82" s="77">
        <v>0.14146454682604154</v>
      </c>
    </row>
    <row r="83" spans="1:58">
      <c r="A83" s="46" t="str">
        <f>VLOOKUP(B83,[3]Sheet1!$A:$B,2,FALSE)</f>
        <v>Tewkesbury</v>
      </c>
      <c r="B83" s="47" t="s">
        <v>225</v>
      </c>
      <c r="D83" s="48" t="s">
        <v>226</v>
      </c>
      <c r="F83" s="84">
        <f t="shared" si="27"/>
        <v>10.696994313566206</v>
      </c>
      <c r="H83" s="84">
        <f t="shared" si="4"/>
        <v>8.4047812463734477</v>
      </c>
      <c r="J83" s="84">
        <f t="shared" si="5"/>
        <v>10.696994313566206</v>
      </c>
      <c r="L83" s="86">
        <f t="shared" si="6"/>
        <v>11.652083091563188</v>
      </c>
      <c r="M83" s="49">
        <f t="shared" ref="M83:M100" si="28">SUM(E83:K83)</f>
        <v>29.798769873505861</v>
      </c>
      <c r="N83" s="86">
        <f t="shared" si="7"/>
        <v>41.450852965069046</v>
      </c>
      <c r="P83" s="87">
        <f t="shared" si="8"/>
        <v>6.4946036903794822</v>
      </c>
      <c r="R83" s="87">
        <f t="shared" si="9"/>
        <v>4.679935012185215</v>
      </c>
      <c r="T83" s="87">
        <f t="shared" si="10"/>
        <v>7.1631658349773701</v>
      </c>
      <c r="V83" s="87">
        <f t="shared" si="11"/>
        <v>6.5901125681791806</v>
      </c>
      <c r="X83" s="87">
        <f t="shared" si="12"/>
        <v>24.927817105721246</v>
      </c>
      <c r="Z83" s="87" t="e">
        <f t="shared" si="22"/>
        <v>#VALUE!</v>
      </c>
      <c r="AB83" s="87">
        <f t="shared" si="23"/>
        <v>4.679935012185215</v>
      </c>
      <c r="AC83" s="82"/>
      <c r="AD83" s="87">
        <f t="shared" si="24"/>
        <v>17.860160148543578</v>
      </c>
      <c r="AE83" s="82"/>
      <c r="AF83" s="87">
        <f t="shared" si="25"/>
        <v>17.573633515144483</v>
      </c>
      <c r="AJ83" s="82" t="e">
        <f t="shared" si="17"/>
        <v>#VALUE!</v>
      </c>
      <c r="AL83" s="82" t="e">
        <f t="shared" si="18"/>
        <v>#VALUE!</v>
      </c>
      <c r="AN83" s="82" t="e">
        <f t="shared" si="19"/>
        <v>#VALUE!</v>
      </c>
      <c r="AP83" s="82" t="e">
        <f t="shared" si="20"/>
        <v>#VALUE!</v>
      </c>
      <c r="AT83" s="82">
        <f t="shared" si="21"/>
        <v>0</v>
      </c>
      <c r="BC83" s="72" t="s">
        <v>720</v>
      </c>
      <c r="BD83" s="72" t="s">
        <v>225</v>
      </c>
      <c r="BE83" s="72">
        <f t="shared" si="3"/>
        <v>0</v>
      </c>
      <c r="BF83" s="77">
        <v>9.5508877799698272E-2</v>
      </c>
    </row>
    <row r="84" spans="1:58">
      <c r="A84" s="46" t="str">
        <f>VLOOKUP(B84,[3]Sheet1!$A:$B,2,FALSE)</f>
        <v>Cheltenham</v>
      </c>
      <c r="B84" s="47" t="s">
        <v>213</v>
      </c>
      <c r="D84" s="48" t="s">
        <v>214</v>
      </c>
      <c r="F84" s="84">
        <f t="shared" si="27"/>
        <v>15.02518277822908</v>
      </c>
      <c r="H84" s="84">
        <f t="shared" si="4"/>
        <v>11.80550075432285</v>
      </c>
      <c r="J84" s="84">
        <f t="shared" si="5"/>
        <v>15.02518277822908</v>
      </c>
      <c r="L84" s="86">
        <f t="shared" si="6"/>
        <v>16.366716954856678</v>
      </c>
      <c r="M84" s="49">
        <f t="shared" si="28"/>
        <v>41.85586631078101</v>
      </c>
      <c r="N84" s="86">
        <f t="shared" si="7"/>
        <v>58.222583265637688</v>
      </c>
      <c r="O84" s="50">
        <v>40</v>
      </c>
      <c r="P84" s="87">
        <f t="shared" si="8"/>
        <v>49.122432401067655</v>
      </c>
      <c r="Q84" s="50">
        <v>40</v>
      </c>
      <c r="R84" s="87">
        <f t="shared" si="9"/>
        <v>46.57351746547522</v>
      </c>
      <c r="S84" s="50">
        <v>35</v>
      </c>
      <c r="T84" s="87">
        <f t="shared" si="10"/>
        <v>45.061506324706976</v>
      </c>
      <c r="U84" s="50">
        <v>17</v>
      </c>
      <c r="V84" s="87">
        <f t="shared" si="11"/>
        <v>26.256585818730414</v>
      </c>
      <c r="W84" s="51">
        <f>SUM(O84:U84)</f>
        <v>272.75745619124984</v>
      </c>
      <c r="X84" s="87">
        <f t="shared" si="12"/>
        <v>167.01404200998024</v>
      </c>
      <c r="Z84" s="87" t="e">
        <f t="shared" si="22"/>
        <v>#VALUE!</v>
      </c>
      <c r="AB84" s="87">
        <f t="shared" si="23"/>
        <v>6.5735174654752226</v>
      </c>
      <c r="AC84" s="82"/>
      <c r="AD84" s="87">
        <f t="shared" si="24"/>
        <v>25.086689102936056</v>
      </c>
      <c r="AE84" s="82"/>
      <c r="AF84" s="87">
        <f t="shared" si="25"/>
        <v>24.684228849947775</v>
      </c>
      <c r="AI84" s="50">
        <v>0</v>
      </c>
      <c r="AJ84" s="82" t="e">
        <f t="shared" si="17"/>
        <v>#VALUE!</v>
      </c>
      <c r="AK84" s="50">
        <v>0</v>
      </c>
      <c r="AL84" s="82" t="e">
        <f t="shared" si="18"/>
        <v>#VALUE!</v>
      </c>
      <c r="AM84" s="50">
        <v>0</v>
      </c>
      <c r="AN84" s="82" t="e">
        <f t="shared" si="19"/>
        <v>#VALUE!</v>
      </c>
      <c r="AO84" s="50">
        <v>0</v>
      </c>
      <c r="AP84" s="82" t="e">
        <f t="shared" si="20"/>
        <v>#VALUE!</v>
      </c>
      <c r="AQ84" s="51">
        <v>0</v>
      </c>
      <c r="AS84" s="50" t="s">
        <v>951</v>
      </c>
      <c r="AT84" s="82" t="e">
        <f t="shared" si="21"/>
        <v>#VALUE!</v>
      </c>
      <c r="AU84" s="46" t="s">
        <v>951</v>
      </c>
      <c r="AW84" s="46" t="s">
        <v>951</v>
      </c>
      <c r="AY84" s="46" t="s">
        <v>951</v>
      </c>
      <c r="BA84" s="52" t="s">
        <v>951</v>
      </c>
      <c r="BC84" s="72" t="s">
        <v>720</v>
      </c>
      <c r="BD84" s="72" t="s">
        <v>213</v>
      </c>
      <c r="BE84" s="72">
        <f t="shared" si="3"/>
        <v>0</v>
      </c>
      <c r="BF84" s="77">
        <v>0.13415341766275965</v>
      </c>
    </row>
    <row r="85" spans="1:58">
      <c r="A85" s="46" t="str">
        <f>VLOOKUP(B85,[3]Sheet1!$A:$B,2,FALSE)</f>
        <v>Cotswold</v>
      </c>
      <c r="B85" s="47" t="s">
        <v>215</v>
      </c>
      <c r="D85" s="48" t="s">
        <v>216</v>
      </c>
      <c r="E85" s="46">
        <v>6</v>
      </c>
      <c r="F85" s="84">
        <f t="shared" si="27"/>
        <v>16.813972380178718</v>
      </c>
      <c r="G85" s="46">
        <v>4</v>
      </c>
      <c r="H85" s="84">
        <f t="shared" si="4"/>
        <v>12.496692584426135</v>
      </c>
      <c r="I85" s="46">
        <v>2</v>
      </c>
      <c r="J85" s="84">
        <f t="shared" si="5"/>
        <v>12.813972380178717</v>
      </c>
      <c r="K85" s="90">
        <v>0</v>
      </c>
      <c r="L85" s="86">
        <f t="shared" si="6"/>
        <v>11.779505628408959</v>
      </c>
      <c r="M85" s="49">
        <f t="shared" si="28"/>
        <v>54.124637344783572</v>
      </c>
      <c r="N85" s="86">
        <f t="shared" si="7"/>
        <v>53.904142973192535</v>
      </c>
      <c r="O85" s="50">
        <v>5</v>
      </c>
      <c r="P85" s="87">
        <f t="shared" si="8"/>
        <v>11.565626087965649</v>
      </c>
      <c r="Q85" s="50">
        <v>3</v>
      </c>
      <c r="R85" s="87">
        <f t="shared" si="9"/>
        <v>7.7311129163281889</v>
      </c>
      <c r="S85" s="50">
        <v>2</v>
      </c>
      <c r="T85" s="87">
        <f t="shared" si="10"/>
        <v>9.2414993617268202</v>
      </c>
      <c r="U85" s="50">
        <v>0</v>
      </c>
      <c r="V85" s="87">
        <f t="shared" si="11"/>
        <v>6.6621794127886735</v>
      </c>
      <c r="W85" s="51">
        <v>10</v>
      </c>
      <c r="X85" s="87">
        <f t="shared" si="12"/>
        <v>35.200417778809332</v>
      </c>
      <c r="Z85" s="87" t="e">
        <f t="shared" si="22"/>
        <v>#VALUE!</v>
      </c>
      <c r="AB85" s="87">
        <f t="shared" si="23"/>
        <v>4.7311129163281889</v>
      </c>
      <c r="AC85" s="82"/>
      <c r="AD85" s="87">
        <f t="shared" si="24"/>
        <v>18.055471741905535</v>
      </c>
      <c r="AE85" s="82"/>
      <c r="AF85" s="87">
        <f t="shared" si="25"/>
        <v>17.765811767436464</v>
      </c>
      <c r="AI85" s="50">
        <v>1</v>
      </c>
      <c r="AJ85" s="82" t="e">
        <f t="shared" si="17"/>
        <v>#VALUE!</v>
      </c>
      <c r="AK85" s="50">
        <v>0</v>
      </c>
      <c r="AL85" s="82" t="e">
        <f t="shared" si="18"/>
        <v>#VALUE!</v>
      </c>
      <c r="AM85" s="50">
        <v>0</v>
      </c>
      <c r="AN85" s="82" t="e">
        <f t="shared" si="19"/>
        <v>#VALUE!</v>
      </c>
      <c r="AO85" s="50">
        <v>0</v>
      </c>
      <c r="AP85" s="82" t="e">
        <f t="shared" si="20"/>
        <v>#VALUE!</v>
      </c>
      <c r="AQ85" s="51">
        <v>1</v>
      </c>
      <c r="AS85" s="50">
        <v>0</v>
      </c>
      <c r="AT85" s="82">
        <f t="shared" si="21"/>
        <v>0</v>
      </c>
      <c r="AU85" s="50">
        <v>1</v>
      </c>
      <c r="AV85" s="82"/>
      <c r="AW85" s="50">
        <v>0</v>
      </c>
      <c r="AX85" s="82"/>
      <c r="AY85" s="50">
        <v>0</v>
      </c>
      <c r="AZ85" s="82"/>
      <c r="BA85" s="51">
        <v>1</v>
      </c>
      <c r="BB85" s="82"/>
      <c r="BC85" s="72" t="s">
        <v>720</v>
      </c>
      <c r="BD85" s="72" t="s">
        <v>215</v>
      </c>
      <c r="BE85" s="72">
        <f t="shared" si="3"/>
        <v>0</v>
      </c>
      <c r="BF85" s="77">
        <v>9.6553324823024256E-2</v>
      </c>
    </row>
    <row r="86" spans="1:58">
      <c r="A86" s="46" t="str">
        <f>VLOOKUP(B86,[3]Sheet1!$A:$B,2,FALSE)</f>
        <v>Stroud</v>
      </c>
      <c r="B86" s="47" t="s">
        <v>223</v>
      </c>
      <c r="D86" s="48" t="s">
        <v>224</v>
      </c>
      <c r="E86" s="46">
        <v>4</v>
      </c>
      <c r="F86" s="84">
        <f t="shared" si="27"/>
        <v>18.700243704305443</v>
      </c>
      <c r="G86" s="46">
        <v>2</v>
      </c>
      <c r="H86" s="84">
        <f t="shared" si="4"/>
        <v>13.550191481954275</v>
      </c>
      <c r="I86" s="46">
        <v>2</v>
      </c>
      <c r="J86" s="84">
        <f t="shared" si="5"/>
        <v>16.700243704305443</v>
      </c>
      <c r="K86" s="90">
        <v>2</v>
      </c>
      <c r="L86" s="86">
        <f t="shared" si="6"/>
        <v>18.012765463618429</v>
      </c>
      <c r="M86" s="49">
        <f t="shared" si="28"/>
        <v>58.950678890565165</v>
      </c>
      <c r="N86" s="86">
        <f t="shared" si="7"/>
        <v>66.963444354183594</v>
      </c>
      <c r="O86" s="50">
        <v>4</v>
      </c>
      <c r="P86" s="87">
        <f t="shared" si="8"/>
        <v>12.925147963328305</v>
      </c>
      <c r="Q86" s="50">
        <v>2</v>
      </c>
      <c r="R86" s="87">
        <f t="shared" si="9"/>
        <v>8.4313566206336308</v>
      </c>
      <c r="S86" s="50">
        <v>2</v>
      </c>
      <c r="T86" s="87">
        <f t="shared" si="10"/>
        <v>11.843913194847394</v>
      </c>
      <c r="U86" s="50">
        <v>2</v>
      </c>
      <c r="V86" s="87">
        <f t="shared" si="11"/>
        <v>11.056400139259603</v>
      </c>
      <c r="W86" s="51">
        <v>10</v>
      </c>
      <c r="X86" s="87">
        <f t="shared" si="12"/>
        <v>44.256817918068933</v>
      </c>
      <c r="Z86" s="87" t="e">
        <f t="shared" si="22"/>
        <v>#VALUE!</v>
      </c>
      <c r="AB86" s="87">
        <f t="shared" si="23"/>
        <v>6.4313566206336308</v>
      </c>
      <c r="AC86" s="82"/>
      <c r="AD86" s="87">
        <f t="shared" si="24"/>
        <v>24.544156899152838</v>
      </c>
      <c r="AE86" s="82"/>
      <c r="AF86" s="87">
        <f t="shared" si="25"/>
        <v>24.150400371358941</v>
      </c>
      <c r="AI86" s="50">
        <v>0</v>
      </c>
      <c r="AJ86" s="82" t="e">
        <f t="shared" si="17"/>
        <v>#VALUE!</v>
      </c>
      <c r="AK86" s="50">
        <v>0</v>
      </c>
      <c r="AL86" s="82" t="e">
        <f t="shared" si="18"/>
        <v>#VALUE!</v>
      </c>
      <c r="AM86" s="50">
        <v>0</v>
      </c>
      <c r="AN86" s="82" t="e">
        <f t="shared" si="19"/>
        <v>#VALUE!</v>
      </c>
      <c r="AO86" s="50">
        <v>0</v>
      </c>
      <c r="AP86" s="82" t="e">
        <f t="shared" si="20"/>
        <v>#VALUE!</v>
      </c>
      <c r="AQ86" s="51">
        <v>0</v>
      </c>
      <c r="AS86" s="50">
        <v>0</v>
      </c>
      <c r="AT86" s="82">
        <f t="shared" si="21"/>
        <v>0</v>
      </c>
      <c r="AU86" s="50">
        <v>0</v>
      </c>
      <c r="AV86" s="82"/>
      <c r="AW86" s="50">
        <v>0</v>
      </c>
      <c r="AX86" s="82"/>
      <c r="AY86" s="50">
        <v>0</v>
      </c>
      <c r="AZ86" s="82"/>
      <c r="BA86" s="52">
        <v>0</v>
      </c>
      <c r="BC86" s="72" t="s">
        <v>720</v>
      </c>
      <c r="BD86" s="72" t="s">
        <v>223</v>
      </c>
      <c r="BE86" s="72">
        <f t="shared" si="3"/>
        <v>0</v>
      </c>
      <c r="BF86" s="77">
        <v>0.13125217593129859</v>
      </c>
    </row>
    <row r="87" spans="1:58">
      <c r="A87" s="46" t="str">
        <f>VLOOKUP(B87,[3]Sheet1!$A:$B,2,FALSE)</f>
        <v>Forest of Dean</v>
      </c>
      <c r="B87" s="47" t="s">
        <v>217</v>
      </c>
      <c r="D87" s="48" t="s">
        <v>218</v>
      </c>
      <c r="F87" s="84">
        <f t="shared" si="27"/>
        <v>10.683996750609261</v>
      </c>
      <c r="H87" s="84">
        <f t="shared" si="4"/>
        <v>8.3945688754787042</v>
      </c>
      <c r="J87" s="84">
        <f t="shared" si="5"/>
        <v>10.683996750609261</v>
      </c>
      <c r="L87" s="86">
        <f t="shared" si="6"/>
        <v>11.637925031913658</v>
      </c>
      <c r="M87" s="49">
        <f t="shared" si="28"/>
        <v>29.762562376697225</v>
      </c>
      <c r="N87" s="86">
        <f t="shared" si="7"/>
        <v>41.400487408610886</v>
      </c>
      <c r="O87" s="50">
        <v>2</v>
      </c>
      <c r="P87" s="87">
        <f t="shared" si="8"/>
        <v>8.4867123128699085</v>
      </c>
      <c r="Q87" s="50">
        <v>0</v>
      </c>
      <c r="R87" s="87">
        <f t="shared" si="9"/>
        <v>4.6742485783915511</v>
      </c>
      <c r="S87" s="50">
        <v>2</v>
      </c>
      <c r="T87" s="87">
        <f t="shared" si="10"/>
        <v>9.1544621097829868</v>
      </c>
      <c r="U87" s="50">
        <v>1</v>
      </c>
      <c r="V87" s="87">
        <f t="shared" si="11"/>
        <v>7.5821051410003477</v>
      </c>
      <c r="X87" s="87">
        <f t="shared" si="12"/>
        <v>29.897528142044795</v>
      </c>
      <c r="Z87" s="87" t="e">
        <f t="shared" si="22"/>
        <v>#VALUE!</v>
      </c>
      <c r="AB87" s="87">
        <f t="shared" si="23"/>
        <v>4.6742485783915511</v>
      </c>
      <c r="AC87" s="82"/>
      <c r="AD87" s="87">
        <f t="shared" si="24"/>
        <v>17.838458860392247</v>
      </c>
      <c r="AE87" s="82"/>
      <c r="AF87" s="87">
        <f t="shared" si="25"/>
        <v>17.552280376000926</v>
      </c>
      <c r="AI87" s="50">
        <v>0</v>
      </c>
      <c r="AJ87" s="82" t="e">
        <f t="shared" si="17"/>
        <v>#VALUE!</v>
      </c>
      <c r="AK87" s="50">
        <v>0</v>
      </c>
      <c r="AL87" s="82" t="e">
        <f t="shared" si="18"/>
        <v>#VALUE!</v>
      </c>
      <c r="AM87" s="50">
        <v>0</v>
      </c>
      <c r="AN87" s="82" t="e">
        <f t="shared" si="19"/>
        <v>#VALUE!</v>
      </c>
      <c r="AO87" s="50">
        <v>0</v>
      </c>
      <c r="AP87" s="82" t="e">
        <f t="shared" si="20"/>
        <v>#VALUE!</v>
      </c>
      <c r="AS87" s="50">
        <v>3</v>
      </c>
      <c r="AT87" s="82">
        <f t="shared" si="21"/>
        <v>3</v>
      </c>
      <c r="AU87" s="50">
        <v>0</v>
      </c>
      <c r="AV87" s="82"/>
      <c r="AW87" s="50">
        <v>2</v>
      </c>
      <c r="AX87" s="82"/>
      <c r="AY87" s="50">
        <v>0</v>
      </c>
      <c r="AZ87" s="82"/>
      <c r="BC87" s="72" t="s">
        <v>720</v>
      </c>
      <c r="BD87" s="72" t="s">
        <v>217</v>
      </c>
      <c r="BE87" s="72">
        <f t="shared" si="3"/>
        <v>0</v>
      </c>
      <c r="BF87" s="77">
        <v>9.5392828130439825E-2</v>
      </c>
    </row>
    <row r="88" spans="1:58">
      <c r="A88" s="46" t="str">
        <f>VLOOKUP(B88,[3]Sheet1!$A:$B,2,FALSE)</f>
        <v>Gosport</v>
      </c>
      <c r="B88" s="47" t="s">
        <v>322</v>
      </c>
      <c r="D88" s="48" t="s">
        <v>323</v>
      </c>
      <c r="E88" s="46">
        <v>36</v>
      </c>
      <c r="F88" s="84">
        <f t="shared" si="27"/>
        <v>36</v>
      </c>
      <c r="G88" s="46">
        <v>33</v>
      </c>
      <c r="H88" s="84">
        <f t="shared" si="4"/>
        <v>33</v>
      </c>
      <c r="I88" s="46">
        <v>14</v>
      </c>
      <c r="J88" s="84">
        <f t="shared" si="5"/>
        <v>16.391528691313223</v>
      </c>
      <c r="K88" s="90">
        <v>37</v>
      </c>
      <c r="L88" s="86">
        <f t="shared" si="6"/>
        <v>41.314130188251305</v>
      </c>
      <c r="M88" s="49">
        <f t="shared" si="28"/>
        <v>205.39152869131323</v>
      </c>
      <c r="N88" s="86">
        <f t="shared" si="7"/>
        <v>126.70565887956454</v>
      </c>
      <c r="O88" s="50">
        <v>36</v>
      </c>
      <c r="P88" s="87" t="e">
        <f t="shared" si="8"/>
        <v>#VALUE!</v>
      </c>
      <c r="Q88" s="50">
        <v>33</v>
      </c>
      <c r="R88" s="87" t="e">
        <f t="shared" si="9"/>
        <v>#VALUE!</v>
      </c>
      <c r="S88" s="50">
        <v>14</v>
      </c>
      <c r="T88" s="87" t="e">
        <f t="shared" si="10"/>
        <v>#VALUE!</v>
      </c>
      <c r="U88" s="50">
        <v>37</v>
      </c>
      <c r="V88" s="87" t="e">
        <f t="shared" si="11"/>
        <v>#VALUE!</v>
      </c>
      <c r="W88" s="51">
        <v>120</v>
      </c>
      <c r="X88" s="87" t="e">
        <f t="shared" si="12"/>
        <v>#VALUE!</v>
      </c>
      <c r="Z88" s="87">
        <f t="shared" si="22"/>
        <v>1.2192107053753687</v>
      </c>
      <c r="AB88" s="87">
        <f t="shared" si="23"/>
        <v>4.8299501020639601</v>
      </c>
      <c r="AC88" s="82"/>
      <c r="AD88" s="87">
        <f t="shared" si="24"/>
        <v>3.1418122023134498</v>
      </c>
      <c r="AE88" s="82"/>
      <c r="AF88" s="87">
        <f t="shared" si="25"/>
        <v>3.1418122023134498</v>
      </c>
      <c r="AI88" s="50">
        <v>0</v>
      </c>
      <c r="AJ88" s="82" t="e">
        <f t="shared" si="17"/>
        <v>#VALUE!</v>
      </c>
      <c r="AK88" s="50">
        <v>0</v>
      </c>
      <c r="AL88" s="82" t="e">
        <f t="shared" si="18"/>
        <v>#VALUE!</v>
      </c>
      <c r="AM88" s="50">
        <v>0</v>
      </c>
      <c r="AN88" s="82" t="e">
        <f t="shared" si="19"/>
        <v>#VALUE!</v>
      </c>
      <c r="AO88" s="50">
        <v>0</v>
      </c>
      <c r="AP88" s="82" t="e">
        <f t="shared" si="20"/>
        <v>#VALUE!</v>
      </c>
      <c r="AQ88" s="51">
        <v>0</v>
      </c>
      <c r="AS88" s="50">
        <v>0</v>
      </c>
      <c r="AT88" s="82">
        <f t="shared" si="21"/>
        <v>0</v>
      </c>
      <c r="AU88" s="50">
        <v>0</v>
      </c>
      <c r="AV88" s="82"/>
      <c r="AW88" s="50">
        <v>0</v>
      </c>
      <c r="AX88" s="82"/>
      <c r="AY88" s="50">
        <v>0</v>
      </c>
      <c r="AZ88" s="82"/>
      <c r="BA88" s="52">
        <v>0</v>
      </c>
      <c r="BC88" s="72" t="s">
        <v>721</v>
      </c>
      <c r="BD88" s="72" t="s">
        <v>322</v>
      </c>
      <c r="BE88" s="72">
        <f t="shared" si="3"/>
        <v>0</v>
      </c>
      <c r="BF88" s="77">
        <v>4.6892719437514177E-2</v>
      </c>
    </row>
    <row r="89" spans="1:58">
      <c r="A89" s="46" t="str">
        <f>VLOOKUP(B89,[3]Sheet1!$A:$B,2,FALSE)</f>
        <v>Fareham</v>
      </c>
      <c r="B89" s="47" t="s">
        <v>320</v>
      </c>
      <c r="D89" s="48" t="s">
        <v>321</v>
      </c>
      <c r="E89" s="46">
        <v>13</v>
      </c>
      <c r="F89" s="84">
        <f t="shared" si="27"/>
        <v>13</v>
      </c>
      <c r="G89" s="46">
        <v>11</v>
      </c>
      <c r="H89" s="84">
        <f t="shared" si="4"/>
        <v>11</v>
      </c>
      <c r="I89" s="46">
        <v>8</v>
      </c>
      <c r="J89" s="84">
        <f t="shared" si="5"/>
        <v>11.23593785438875</v>
      </c>
      <c r="K89" s="90">
        <v>6</v>
      </c>
      <c r="L89" s="86">
        <f t="shared" si="6"/>
        <v>11.837378090269901</v>
      </c>
      <c r="M89" s="49">
        <f t="shared" si="28"/>
        <v>73.235937854388752</v>
      </c>
      <c r="N89" s="86">
        <f t="shared" si="7"/>
        <v>47.073315944658653</v>
      </c>
      <c r="O89" s="50">
        <v>6</v>
      </c>
      <c r="P89" s="87" t="e">
        <f t="shared" si="8"/>
        <v>#VALUE!</v>
      </c>
      <c r="Q89" s="50">
        <v>4</v>
      </c>
      <c r="R89" s="87" t="e">
        <f t="shared" si="9"/>
        <v>#VALUE!</v>
      </c>
      <c r="S89" s="50">
        <v>4</v>
      </c>
      <c r="T89" s="87" t="e">
        <f t="shared" si="10"/>
        <v>#VALUE!</v>
      </c>
      <c r="U89" s="50">
        <v>4</v>
      </c>
      <c r="V89" s="87" t="e">
        <f t="shared" si="11"/>
        <v>#VALUE!</v>
      </c>
      <c r="X89" s="87" t="e">
        <f t="shared" si="12"/>
        <v>#VALUE!</v>
      </c>
      <c r="Z89" s="87">
        <f t="shared" si="22"/>
        <v>1.649693808119755</v>
      </c>
      <c r="AB89" s="87">
        <f t="shared" si="23"/>
        <v>6.5353254706282593</v>
      </c>
      <c r="AC89" s="82"/>
      <c r="AD89" s="87">
        <f t="shared" si="24"/>
        <v>4.2511340440009064</v>
      </c>
      <c r="AE89" s="82"/>
      <c r="AF89" s="87">
        <f t="shared" si="25"/>
        <v>4.2511340440009064</v>
      </c>
      <c r="AI89" s="50">
        <v>0</v>
      </c>
      <c r="AJ89" s="82" t="e">
        <f t="shared" si="17"/>
        <v>#VALUE!</v>
      </c>
      <c r="AK89" s="50">
        <v>0</v>
      </c>
      <c r="AL89" s="82" t="e">
        <f t="shared" si="18"/>
        <v>#VALUE!</v>
      </c>
      <c r="AM89" s="50">
        <v>0</v>
      </c>
      <c r="AN89" s="82" t="e">
        <f t="shared" si="19"/>
        <v>#VALUE!</v>
      </c>
      <c r="AO89" s="50">
        <v>0</v>
      </c>
      <c r="AP89" s="82" t="e">
        <f t="shared" si="20"/>
        <v>#VALUE!</v>
      </c>
      <c r="AQ89" s="51">
        <v>0</v>
      </c>
      <c r="AS89" s="50">
        <v>7</v>
      </c>
      <c r="AT89" s="82">
        <f t="shared" si="21"/>
        <v>7</v>
      </c>
      <c r="AU89" s="50">
        <v>7</v>
      </c>
      <c r="AV89" s="82"/>
      <c r="AW89" s="50">
        <v>4</v>
      </c>
      <c r="AX89" s="82"/>
      <c r="AY89" s="50">
        <v>2</v>
      </c>
      <c r="AZ89" s="82"/>
      <c r="BC89" s="72" t="s">
        <v>721</v>
      </c>
      <c r="BD89" s="72" t="s">
        <v>320</v>
      </c>
      <c r="BE89" s="72">
        <f t="shared" si="3"/>
        <v>0</v>
      </c>
      <c r="BF89" s="77">
        <v>6.3449761850759803E-2</v>
      </c>
    </row>
    <row r="90" spans="1:58">
      <c r="A90" s="46" t="str">
        <f>VLOOKUP(B90,[3]Sheet1!$A:$B,2,FALSE)</f>
        <v>Winchester</v>
      </c>
      <c r="B90" s="47" t="s">
        <v>338</v>
      </c>
      <c r="D90" s="48" t="s">
        <v>339</v>
      </c>
      <c r="F90" s="84">
        <f t="shared" si="27"/>
        <v>0</v>
      </c>
      <c r="H90" s="84">
        <f t="shared" si="4"/>
        <v>0</v>
      </c>
      <c r="J90" s="84">
        <f t="shared" si="5"/>
        <v>3.3776366523021091</v>
      </c>
      <c r="L90" s="86">
        <f t="shared" si="6"/>
        <v>6.0929916080743931</v>
      </c>
      <c r="M90" s="49">
        <f t="shared" si="28"/>
        <v>3.3776366523021091</v>
      </c>
      <c r="N90" s="86">
        <f t="shared" si="7"/>
        <v>9.4706282603765022</v>
      </c>
      <c r="P90" s="87" t="e">
        <f t="shared" si="8"/>
        <v>#VALUE!</v>
      </c>
      <c r="R90" s="87" t="e">
        <f t="shared" si="9"/>
        <v>#VALUE!</v>
      </c>
      <c r="T90" s="87" t="e">
        <f t="shared" si="10"/>
        <v>#VALUE!</v>
      </c>
      <c r="V90" s="87" t="e">
        <f t="shared" si="11"/>
        <v>#VALUE!</v>
      </c>
      <c r="X90" s="87" t="e">
        <f t="shared" si="12"/>
        <v>#VALUE!</v>
      </c>
      <c r="Z90" s="87">
        <f t="shared" si="22"/>
        <v>1.7219324109775458</v>
      </c>
      <c r="AB90" s="87">
        <f t="shared" si="23"/>
        <v>6.8215014742572011</v>
      </c>
      <c r="AC90" s="82"/>
      <c r="AD90" s="87">
        <f t="shared" si="24"/>
        <v>4.43728736674983</v>
      </c>
      <c r="AE90" s="82"/>
      <c r="AF90" s="87">
        <f t="shared" si="25"/>
        <v>4.43728736674983</v>
      </c>
      <c r="AJ90" s="82" t="e">
        <f t="shared" si="17"/>
        <v>#VALUE!</v>
      </c>
      <c r="AL90" s="82" t="e">
        <f t="shared" si="18"/>
        <v>#VALUE!</v>
      </c>
      <c r="AN90" s="82" t="e">
        <f t="shared" si="19"/>
        <v>#VALUE!</v>
      </c>
      <c r="AP90" s="82" t="e">
        <f t="shared" si="20"/>
        <v>#VALUE!</v>
      </c>
      <c r="AT90" s="82">
        <f t="shared" si="21"/>
        <v>0</v>
      </c>
      <c r="BC90" s="72" t="s">
        <v>721</v>
      </c>
      <c r="BD90" s="72" t="s">
        <v>338</v>
      </c>
      <c r="BE90" s="72">
        <f t="shared" si="3"/>
        <v>0</v>
      </c>
      <c r="BF90" s="77">
        <v>6.6228169652982533E-2</v>
      </c>
    </row>
    <row r="91" spans="1:58">
      <c r="A91" s="46" t="str">
        <f>VLOOKUP(B91,[3]Sheet1!$A:$B,2,FALSE)</f>
        <v>Havant</v>
      </c>
      <c r="B91" s="47" t="s">
        <v>326</v>
      </c>
      <c r="D91" s="48" t="s">
        <v>327</v>
      </c>
      <c r="F91" s="84">
        <f t="shared" si="27"/>
        <v>0</v>
      </c>
      <c r="H91" s="84">
        <f t="shared" si="4"/>
        <v>0</v>
      </c>
      <c r="J91" s="84">
        <f t="shared" si="5"/>
        <v>3.493309140394647</v>
      </c>
      <c r="L91" s="86">
        <f t="shared" si="6"/>
        <v>6.3016557042413242</v>
      </c>
      <c r="M91" s="49">
        <f t="shared" si="28"/>
        <v>3.493309140394647</v>
      </c>
      <c r="N91" s="86">
        <f t="shared" si="7"/>
        <v>9.7949648446359703</v>
      </c>
      <c r="P91" s="87" t="e">
        <f t="shared" si="8"/>
        <v>#VALUE!</v>
      </c>
      <c r="R91" s="87" t="e">
        <f t="shared" si="9"/>
        <v>#VALUE!</v>
      </c>
      <c r="T91" s="87" t="e">
        <f t="shared" si="10"/>
        <v>#VALUE!</v>
      </c>
      <c r="V91" s="87" t="e">
        <f t="shared" si="11"/>
        <v>#VALUE!</v>
      </c>
      <c r="X91" s="87" t="e">
        <f t="shared" si="12"/>
        <v>#VALUE!</v>
      </c>
      <c r="Z91" s="87">
        <f t="shared" si="22"/>
        <v>1.7809026990247219</v>
      </c>
      <c r="AB91" s="87">
        <f t="shared" si="23"/>
        <v>7.0551145384440908</v>
      </c>
      <c r="AC91" s="82"/>
      <c r="AD91" s="87">
        <f t="shared" si="24"/>
        <v>4.589249262871399</v>
      </c>
      <c r="AE91" s="82"/>
      <c r="AF91" s="87">
        <f t="shared" si="25"/>
        <v>4.589249262871399</v>
      </c>
      <c r="AJ91" s="82" t="e">
        <f t="shared" si="17"/>
        <v>#VALUE!</v>
      </c>
      <c r="AL91" s="82" t="e">
        <f t="shared" si="18"/>
        <v>#VALUE!</v>
      </c>
      <c r="AN91" s="82" t="e">
        <f t="shared" si="19"/>
        <v>#VALUE!</v>
      </c>
      <c r="AP91" s="82" t="e">
        <f t="shared" si="20"/>
        <v>#VALUE!</v>
      </c>
      <c r="AT91" s="82">
        <f t="shared" si="21"/>
        <v>0</v>
      </c>
      <c r="BC91" s="72" t="s">
        <v>721</v>
      </c>
      <c r="BD91" s="72" t="s">
        <v>326</v>
      </c>
      <c r="BE91" s="72">
        <f t="shared" si="3"/>
        <v>0</v>
      </c>
      <c r="BF91" s="77">
        <v>6.8496257654796999E-2</v>
      </c>
    </row>
    <row r="92" spans="1:58">
      <c r="A92" s="46" t="str">
        <f>VLOOKUP(B92,[3]Sheet1!$A:$B,2,FALSE)</f>
        <v>East Hampshire</v>
      </c>
      <c r="B92" s="47" t="s">
        <v>316</v>
      </c>
      <c r="D92" s="48" t="s">
        <v>317</v>
      </c>
      <c r="E92" s="46">
        <v>19</v>
      </c>
      <c r="F92" s="84">
        <f t="shared" si="27"/>
        <v>19</v>
      </c>
      <c r="G92" s="46">
        <v>16</v>
      </c>
      <c r="H92" s="84">
        <f t="shared" si="4"/>
        <v>16</v>
      </c>
      <c r="I92" s="46">
        <v>18</v>
      </c>
      <c r="J92" s="84">
        <f t="shared" si="5"/>
        <v>21.354502154683601</v>
      </c>
      <c r="K92" s="90">
        <v>17</v>
      </c>
      <c r="L92" s="86">
        <f t="shared" si="6"/>
        <v>23.051258788841007</v>
      </c>
      <c r="M92" s="49">
        <f t="shared" si="28"/>
        <v>126.3545021546836</v>
      </c>
      <c r="N92" s="86">
        <f t="shared" si="7"/>
        <v>79.405760943524612</v>
      </c>
      <c r="O92" s="50">
        <v>19</v>
      </c>
      <c r="P92" s="87" t="e">
        <f t="shared" si="8"/>
        <v>#VALUE!</v>
      </c>
      <c r="Q92" s="50">
        <v>16</v>
      </c>
      <c r="R92" s="87" t="e">
        <f t="shared" si="9"/>
        <v>#VALUE!</v>
      </c>
      <c r="S92" s="50">
        <v>18</v>
      </c>
      <c r="T92" s="87" t="e">
        <f t="shared" si="10"/>
        <v>#VALUE!</v>
      </c>
      <c r="U92" s="50">
        <v>17</v>
      </c>
      <c r="V92" s="87" t="e">
        <f t="shared" si="11"/>
        <v>#VALUE!</v>
      </c>
      <c r="X92" s="87" t="e">
        <f t="shared" si="12"/>
        <v>#VALUE!</v>
      </c>
      <c r="Y92" s="50">
        <v>0</v>
      </c>
      <c r="Z92" s="87">
        <f t="shared" si="22"/>
        <v>1.7101383533681107</v>
      </c>
      <c r="AA92" s="50">
        <v>0</v>
      </c>
      <c r="AB92" s="87">
        <f t="shared" si="23"/>
        <v>6.774778861419823</v>
      </c>
      <c r="AC92" s="82"/>
      <c r="AD92" s="87">
        <f t="shared" si="24"/>
        <v>4.4068949875255159</v>
      </c>
      <c r="AE92" s="82"/>
      <c r="AF92" s="87">
        <f t="shared" si="25"/>
        <v>4.4068949875255159</v>
      </c>
      <c r="AG92" s="51">
        <v>0</v>
      </c>
      <c r="AJ92" s="82" t="e">
        <f t="shared" si="17"/>
        <v>#VALUE!</v>
      </c>
      <c r="AL92" s="82" t="e">
        <f t="shared" si="18"/>
        <v>#VALUE!</v>
      </c>
      <c r="AN92" s="82" t="e">
        <f t="shared" si="19"/>
        <v>#VALUE!</v>
      </c>
      <c r="AP92" s="82" t="e">
        <f t="shared" si="20"/>
        <v>#VALUE!</v>
      </c>
      <c r="AS92" s="50">
        <v>0</v>
      </c>
      <c r="AT92" s="82">
        <f t="shared" si="21"/>
        <v>0</v>
      </c>
      <c r="AU92" s="46">
        <v>0</v>
      </c>
      <c r="AW92" s="46">
        <v>0</v>
      </c>
      <c r="AY92" s="46">
        <v>0</v>
      </c>
      <c r="BA92" s="52">
        <v>0</v>
      </c>
      <c r="BC92" s="72" t="s">
        <v>721</v>
      </c>
      <c r="BD92" s="72" t="s">
        <v>316</v>
      </c>
      <c r="BE92" s="72">
        <f t="shared" si="3"/>
        <v>0</v>
      </c>
      <c r="BF92" s="77">
        <v>6.5774552052619645E-2</v>
      </c>
    </row>
    <row r="93" spans="1:58">
      <c r="A93" s="46" t="str">
        <f>VLOOKUP(B93,[3]Sheet1!$A:$B,2,FALSE)</f>
        <v>Hart</v>
      </c>
      <c r="B93" s="47" t="s">
        <v>324</v>
      </c>
      <c r="D93" s="48" t="s">
        <v>325</v>
      </c>
      <c r="E93" s="46">
        <v>15</v>
      </c>
      <c r="F93" s="84">
        <f t="shared" si="27"/>
        <v>15</v>
      </c>
      <c r="G93" s="46">
        <v>19</v>
      </c>
      <c r="H93" s="84">
        <f t="shared" si="4"/>
        <v>19</v>
      </c>
      <c r="I93" s="46">
        <v>7</v>
      </c>
      <c r="J93" s="84">
        <f t="shared" si="5"/>
        <v>9.6517917895214325</v>
      </c>
      <c r="K93" s="90">
        <v>5</v>
      </c>
      <c r="L93" s="86">
        <f t="shared" si="6"/>
        <v>9.7836244046268988</v>
      </c>
      <c r="M93" s="49">
        <f t="shared" si="28"/>
        <v>89.65179178952144</v>
      </c>
      <c r="N93" s="86">
        <f t="shared" si="7"/>
        <v>53.435416194148331</v>
      </c>
      <c r="O93" s="50">
        <v>15</v>
      </c>
      <c r="P93" s="87" t="e">
        <f t="shared" si="8"/>
        <v>#VALUE!</v>
      </c>
      <c r="Q93" s="50">
        <v>19</v>
      </c>
      <c r="R93" s="87" t="e">
        <f t="shared" si="9"/>
        <v>#VALUE!</v>
      </c>
      <c r="S93" s="50">
        <v>7</v>
      </c>
      <c r="T93" s="87" t="e">
        <f t="shared" si="10"/>
        <v>#VALUE!</v>
      </c>
      <c r="U93" s="50">
        <v>5</v>
      </c>
      <c r="V93" s="87" t="e">
        <f t="shared" si="11"/>
        <v>#VALUE!</v>
      </c>
      <c r="X93" s="87" t="e">
        <f t="shared" si="12"/>
        <v>#VALUE!</v>
      </c>
      <c r="Z93" s="87">
        <f t="shared" si="22"/>
        <v>1.351893853481515</v>
      </c>
      <c r="AB93" s="87">
        <f t="shared" si="23"/>
        <v>5.3555794964844639</v>
      </c>
      <c r="AC93" s="82"/>
      <c r="AD93" s="87">
        <f t="shared" si="24"/>
        <v>3.4837264685869811</v>
      </c>
      <c r="AE93" s="82"/>
      <c r="AF93" s="87">
        <f t="shared" si="25"/>
        <v>3.4837264685869811</v>
      </c>
      <c r="AI93" s="50">
        <v>0</v>
      </c>
      <c r="AJ93" s="82" t="e">
        <f t="shared" si="17"/>
        <v>#VALUE!</v>
      </c>
      <c r="AK93" s="50">
        <v>0</v>
      </c>
      <c r="AL93" s="82" t="e">
        <f t="shared" si="18"/>
        <v>#VALUE!</v>
      </c>
      <c r="AM93" s="50">
        <v>0</v>
      </c>
      <c r="AN93" s="82" t="e">
        <f t="shared" si="19"/>
        <v>#VALUE!</v>
      </c>
      <c r="AO93" s="50">
        <v>0</v>
      </c>
      <c r="AP93" s="82" t="e">
        <f t="shared" si="20"/>
        <v>#VALUE!</v>
      </c>
      <c r="AQ93" s="51">
        <v>0</v>
      </c>
      <c r="AS93" s="50">
        <v>0</v>
      </c>
      <c r="AT93" s="82">
        <f t="shared" si="21"/>
        <v>0</v>
      </c>
      <c r="AU93" s="50">
        <v>0</v>
      </c>
      <c r="AV93" s="82"/>
      <c r="AW93" s="50">
        <v>0</v>
      </c>
      <c r="AX93" s="82"/>
      <c r="AY93" s="50">
        <v>0</v>
      </c>
      <c r="AZ93" s="82"/>
      <c r="BA93" s="52">
        <v>0</v>
      </c>
      <c r="BC93" s="72" t="s">
        <v>721</v>
      </c>
      <c r="BD93" s="72" t="s">
        <v>324</v>
      </c>
      <c r="BE93" s="72">
        <f t="shared" si="3"/>
        <v>0</v>
      </c>
      <c r="BF93" s="77">
        <v>5.1995917441596734E-2</v>
      </c>
    </row>
    <row r="94" spans="1:58">
      <c r="A94" s="46" t="str">
        <f>VLOOKUP(B94,[3]Sheet1!$A:$B,2,FALSE)</f>
        <v>Rushmoor</v>
      </c>
      <c r="B94" s="47" t="s">
        <v>332</v>
      </c>
      <c r="D94" s="48" t="s">
        <v>333</v>
      </c>
      <c r="E94" s="46">
        <v>0</v>
      </c>
      <c r="F94" s="84">
        <f t="shared" si="27"/>
        <v>0</v>
      </c>
      <c r="G94" s="46">
        <v>1</v>
      </c>
      <c r="H94" s="84">
        <f t="shared" si="4"/>
        <v>1</v>
      </c>
      <c r="I94" s="46">
        <v>0</v>
      </c>
      <c r="J94" s="84">
        <f t="shared" si="5"/>
        <v>2.7298707189838964</v>
      </c>
      <c r="K94" s="90">
        <v>0</v>
      </c>
      <c r="L94" s="86">
        <f t="shared" si="6"/>
        <v>4.9244726695395782</v>
      </c>
      <c r="M94" s="49">
        <f t="shared" si="28"/>
        <v>4.7298707189838964</v>
      </c>
      <c r="N94" s="86">
        <f t="shared" si="7"/>
        <v>8.6543433885234755</v>
      </c>
      <c r="O94" s="50">
        <v>0</v>
      </c>
      <c r="P94" s="87" t="e">
        <f t="shared" si="8"/>
        <v>#VALUE!</v>
      </c>
      <c r="Q94" s="50">
        <v>0</v>
      </c>
      <c r="R94" s="87" t="e">
        <f t="shared" si="9"/>
        <v>#VALUE!</v>
      </c>
      <c r="S94" s="50">
        <v>0</v>
      </c>
      <c r="T94" s="87" t="e">
        <f t="shared" si="10"/>
        <v>#VALUE!</v>
      </c>
      <c r="U94" s="50">
        <v>0</v>
      </c>
      <c r="V94" s="87" t="e">
        <f t="shared" si="11"/>
        <v>#VALUE!</v>
      </c>
      <c r="W94" s="51">
        <v>0</v>
      </c>
      <c r="X94" s="87" t="e">
        <f t="shared" si="12"/>
        <v>#VALUE!</v>
      </c>
      <c r="Z94" s="87">
        <f t="shared" si="22"/>
        <v>1.391698797913359</v>
      </c>
      <c r="AB94" s="87">
        <f t="shared" si="23"/>
        <v>5.513268314810615</v>
      </c>
      <c r="AC94" s="82"/>
      <c r="AD94" s="87">
        <f t="shared" si="24"/>
        <v>3.5863007484690406</v>
      </c>
      <c r="AE94" s="82"/>
      <c r="AF94" s="87">
        <f t="shared" si="25"/>
        <v>3.5863007484690406</v>
      </c>
      <c r="AI94" s="50">
        <v>0</v>
      </c>
      <c r="AJ94" s="82" t="e">
        <f t="shared" si="17"/>
        <v>#VALUE!</v>
      </c>
      <c r="AK94" s="50">
        <v>1</v>
      </c>
      <c r="AL94" s="82" t="e">
        <f t="shared" si="18"/>
        <v>#VALUE!</v>
      </c>
      <c r="AM94" s="50">
        <v>0</v>
      </c>
      <c r="AN94" s="82" t="e">
        <f t="shared" si="19"/>
        <v>#VALUE!</v>
      </c>
      <c r="AO94" s="50">
        <v>0</v>
      </c>
      <c r="AP94" s="82" t="e">
        <f t="shared" si="20"/>
        <v>#VALUE!</v>
      </c>
      <c r="AQ94" s="51">
        <v>1</v>
      </c>
      <c r="AS94" s="50">
        <v>0</v>
      </c>
      <c r="AT94" s="82">
        <f t="shared" si="21"/>
        <v>0</v>
      </c>
      <c r="AU94" s="50">
        <v>0</v>
      </c>
      <c r="AV94" s="82"/>
      <c r="AW94" s="50">
        <v>0</v>
      </c>
      <c r="AX94" s="82"/>
      <c r="AY94" s="50">
        <v>0</v>
      </c>
      <c r="AZ94" s="82"/>
      <c r="BA94" s="52">
        <v>0</v>
      </c>
      <c r="BC94" s="72" t="s">
        <v>721</v>
      </c>
      <c r="BD94" s="72" t="s">
        <v>332</v>
      </c>
      <c r="BE94" s="72">
        <f t="shared" si="3"/>
        <v>0</v>
      </c>
      <c r="BF94" s="77">
        <v>5.3526876842821501E-2</v>
      </c>
    </row>
    <row r="95" spans="1:58">
      <c r="A95" s="46" t="str">
        <f>VLOOKUP(B95,[3]Sheet1!$A:$B,2,FALSE)</f>
        <v>Basingstoke and Deane</v>
      </c>
      <c r="B95" s="47" t="s">
        <v>314</v>
      </c>
      <c r="D95" s="48" t="s">
        <v>315</v>
      </c>
      <c r="F95" s="84">
        <f t="shared" si="27"/>
        <v>0</v>
      </c>
      <c r="H95" s="84">
        <f t="shared" si="4"/>
        <v>0</v>
      </c>
      <c r="J95" s="84">
        <f t="shared" si="5"/>
        <v>4.8755953731004764</v>
      </c>
      <c r="K95" s="90">
        <v>73</v>
      </c>
      <c r="L95" s="86">
        <f t="shared" si="6"/>
        <v>81.795191653436149</v>
      </c>
      <c r="M95" s="49">
        <f t="shared" si="28"/>
        <v>77.875595373100481</v>
      </c>
      <c r="N95" s="86">
        <f t="shared" si="7"/>
        <v>86.67078702653663</v>
      </c>
      <c r="O95" s="50" t="s">
        <v>951</v>
      </c>
      <c r="P95" s="87" t="e">
        <f t="shared" si="8"/>
        <v>#VALUE!</v>
      </c>
      <c r="Q95" s="50" t="s">
        <v>951</v>
      </c>
      <c r="R95" s="87" t="e">
        <f t="shared" si="9"/>
        <v>#VALUE!</v>
      </c>
      <c r="S95" s="50" t="s">
        <v>951</v>
      </c>
      <c r="T95" s="87" t="e">
        <f t="shared" si="10"/>
        <v>#VALUE!</v>
      </c>
      <c r="U95" s="50">
        <v>27</v>
      </c>
      <c r="V95" s="87" t="e">
        <f t="shared" si="11"/>
        <v>#VALUE!</v>
      </c>
      <c r="X95" s="87" t="e">
        <f t="shared" si="12"/>
        <v>#VALUE!</v>
      </c>
      <c r="Z95" s="87">
        <f t="shared" si="22"/>
        <v>2.4855976411884781</v>
      </c>
      <c r="AB95" s="87">
        <f t="shared" si="23"/>
        <v>9.8467906554774327</v>
      </c>
      <c r="AC95" s="82"/>
      <c r="AD95" s="87">
        <f t="shared" si="24"/>
        <v>6.4051939215241553</v>
      </c>
      <c r="AE95" s="82"/>
      <c r="AF95" s="87">
        <f t="shared" si="25"/>
        <v>6.4051939215241553</v>
      </c>
      <c r="AI95" s="50" t="s">
        <v>951</v>
      </c>
      <c r="AJ95" s="82" t="e">
        <f t="shared" si="17"/>
        <v>#VALUE!</v>
      </c>
      <c r="AK95" s="50" t="s">
        <v>951</v>
      </c>
      <c r="AL95" s="82" t="e">
        <f t="shared" si="18"/>
        <v>#VALUE!</v>
      </c>
      <c r="AM95" s="50" t="s">
        <v>951</v>
      </c>
      <c r="AN95" s="82" t="e">
        <f t="shared" si="19"/>
        <v>#VALUE!</v>
      </c>
      <c r="AO95" s="50">
        <v>46</v>
      </c>
      <c r="AP95" s="82" t="e">
        <f t="shared" si="20"/>
        <v>#VALUE!</v>
      </c>
      <c r="AS95" s="50" t="s">
        <v>951</v>
      </c>
      <c r="AT95" s="82" t="e">
        <f t="shared" si="21"/>
        <v>#VALUE!</v>
      </c>
      <c r="AU95" s="50" t="s">
        <v>951</v>
      </c>
      <c r="AV95" s="82"/>
      <c r="AW95" s="50" t="s">
        <v>951</v>
      </c>
      <c r="AX95" s="82"/>
      <c r="AY95" s="46">
        <v>0</v>
      </c>
      <c r="BA95" s="52">
        <v>0</v>
      </c>
      <c r="BC95" s="72" t="s">
        <v>721</v>
      </c>
      <c r="BD95" s="72" t="s">
        <v>314</v>
      </c>
      <c r="BE95" s="72">
        <f t="shared" si="3"/>
        <v>0</v>
      </c>
      <c r="BF95" s="77">
        <v>9.5599909276479933E-2</v>
      </c>
    </row>
    <row r="96" spans="1:58">
      <c r="A96" s="46" t="str">
        <f>VLOOKUP(B96,[3]Sheet1!$A:$B,2,FALSE)</f>
        <v>Test Valley</v>
      </c>
      <c r="B96" s="47" t="s">
        <v>336</v>
      </c>
      <c r="D96" s="48" t="s">
        <v>337</v>
      </c>
      <c r="E96" s="46">
        <v>0</v>
      </c>
      <c r="F96" s="84">
        <f t="shared" si="27"/>
        <v>0</v>
      </c>
      <c r="G96" s="46">
        <v>1</v>
      </c>
      <c r="H96" s="84">
        <f t="shared" si="4"/>
        <v>1</v>
      </c>
      <c r="I96" s="46">
        <v>4</v>
      </c>
      <c r="J96" s="84">
        <f t="shared" si="5"/>
        <v>7.3747448400997957</v>
      </c>
      <c r="K96" s="90">
        <v>2</v>
      </c>
      <c r="L96" s="86">
        <f t="shared" si="6"/>
        <v>8.0877750056702205</v>
      </c>
      <c r="M96" s="49">
        <f t="shared" si="28"/>
        <v>15.374744840099796</v>
      </c>
      <c r="N96" s="86">
        <f t="shared" si="7"/>
        <v>16.462519845770018</v>
      </c>
      <c r="O96" s="50">
        <v>0</v>
      </c>
      <c r="P96" s="87" t="e">
        <f t="shared" si="8"/>
        <v>#VALUE!</v>
      </c>
      <c r="Q96" s="50">
        <v>0</v>
      </c>
      <c r="R96" s="87" t="e">
        <f t="shared" si="9"/>
        <v>#VALUE!</v>
      </c>
      <c r="S96" s="50">
        <v>2</v>
      </c>
      <c r="T96" s="87" t="e">
        <f t="shared" si="10"/>
        <v>#VALUE!</v>
      </c>
      <c r="U96" s="50">
        <v>0</v>
      </c>
      <c r="V96" s="87" t="e">
        <f t="shared" si="11"/>
        <v>#VALUE!</v>
      </c>
      <c r="W96" s="51">
        <v>2</v>
      </c>
      <c r="X96" s="87" t="e">
        <f t="shared" si="12"/>
        <v>#VALUE!</v>
      </c>
      <c r="Z96" s="87">
        <f t="shared" si="22"/>
        <v>1.7204581537763666</v>
      </c>
      <c r="AB96" s="87">
        <f t="shared" si="23"/>
        <v>6.8156611476525288</v>
      </c>
      <c r="AC96" s="82"/>
      <c r="AD96" s="87">
        <f t="shared" si="24"/>
        <v>4.4334883193467904</v>
      </c>
      <c r="AE96" s="82"/>
      <c r="AF96" s="87">
        <f t="shared" si="25"/>
        <v>4.4334883193467904</v>
      </c>
      <c r="AI96" s="50">
        <v>0</v>
      </c>
      <c r="AJ96" s="82" t="e">
        <f t="shared" si="17"/>
        <v>#VALUE!</v>
      </c>
      <c r="AK96" s="50">
        <v>0</v>
      </c>
      <c r="AL96" s="82" t="e">
        <f t="shared" si="18"/>
        <v>#VALUE!</v>
      </c>
      <c r="AM96" s="50">
        <v>0</v>
      </c>
      <c r="AN96" s="82" t="e">
        <f t="shared" si="19"/>
        <v>#VALUE!</v>
      </c>
      <c r="AO96" s="50">
        <v>0</v>
      </c>
      <c r="AP96" s="82" t="e">
        <f t="shared" si="20"/>
        <v>#VALUE!</v>
      </c>
      <c r="AQ96" s="51">
        <v>0</v>
      </c>
      <c r="AS96" s="50">
        <v>0</v>
      </c>
      <c r="AT96" s="82">
        <f t="shared" si="21"/>
        <v>0</v>
      </c>
      <c r="AU96" s="50">
        <v>1</v>
      </c>
      <c r="AV96" s="82"/>
      <c r="AW96" s="50">
        <v>2</v>
      </c>
      <c r="AX96" s="82"/>
      <c r="AY96" s="50">
        <v>2</v>
      </c>
      <c r="AZ96" s="82"/>
      <c r="BA96" s="52">
        <v>5</v>
      </c>
      <c r="BC96" s="72" t="s">
        <v>721</v>
      </c>
      <c r="BD96" s="72" t="s">
        <v>336</v>
      </c>
      <c r="BE96" s="72">
        <f t="shared" si="3"/>
        <v>0</v>
      </c>
      <c r="BF96" s="77">
        <v>6.6171467452937172E-2</v>
      </c>
    </row>
    <row r="97" spans="1:58">
      <c r="A97" s="46" t="str">
        <f>VLOOKUP(B97,[3]Sheet1!$A:$B,2,FALSE)</f>
        <v>Eastleigh</v>
      </c>
      <c r="B97" s="47" t="s">
        <v>318</v>
      </c>
      <c r="D97" s="48" t="s">
        <v>319</v>
      </c>
      <c r="E97" s="46">
        <v>13</v>
      </c>
      <c r="F97" s="84">
        <f t="shared" si="27"/>
        <v>13</v>
      </c>
      <c r="G97" s="46">
        <v>7</v>
      </c>
      <c r="H97" s="84">
        <f t="shared" si="4"/>
        <v>7</v>
      </c>
      <c r="I97" s="46">
        <v>5</v>
      </c>
      <c r="J97" s="84">
        <f t="shared" si="5"/>
        <v>8.6407915627126322</v>
      </c>
      <c r="K97" s="90">
        <v>4</v>
      </c>
      <c r="L97" s="86">
        <f t="shared" si="6"/>
        <v>10.567702426854162</v>
      </c>
      <c r="M97" s="49">
        <f t="shared" si="28"/>
        <v>57.640791562712636</v>
      </c>
      <c r="N97" s="86">
        <f t="shared" si="7"/>
        <v>39.20849398956679</v>
      </c>
      <c r="P97" s="87" t="e">
        <f t="shared" si="8"/>
        <v>#VALUE!</v>
      </c>
      <c r="R97" s="87" t="e">
        <f t="shared" si="9"/>
        <v>#VALUE!</v>
      </c>
      <c r="T97" s="87" t="e">
        <f t="shared" si="10"/>
        <v>#VALUE!</v>
      </c>
      <c r="V97" s="87" t="e">
        <f t="shared" si="11"/>
        <v>#VALUE!</v>
      </c>
      <c r="X97" s="87" t="e">
        <f t="shared" si="12"/>
        <v>#VALUE!</v>
      </c>
      <c r="Z97" s="87">
        <f t="shared" si="22"/>
        <v>1.8560898162848718</v>
      </c>
      <c r="AB97" s="87">
        <f t="shared" si="23"/>
        <v>7.3529711952823762</v>
      </c>
      <c r="AC97" s="82"/>
      <c r="AD97" s="87">
        <f t="shared" si="24"/>
        <v>4.7830006804264</v>
      </c>
      <c r="AE97" s="82"/>
      <c r="AF97" s="87">
        <f t="shared" si="25"/>
        <v>4.7830006804264</v>
      </c>
      <c r="AJ97" s="82" t="e">
        <f t="shared" si="17"/>
        <v>#VALUE!</v>
      </c>
      <c r="AL97" s="82" t="e">
        <f t="shared" si="18"/>
        <v>#VALUE!</v>
      </c>
      <c r="AN97" s="82" t="e">
        <f t="shared" si="19"/>
        <v>#VALUE!</v>
      </c>
      <c r="AP97" s="82" t="e">
        <f t="shared" si="20"/>
        <v>#VALUE!</v>
      </c>
      <c r="AT97" s="82">
        <f t="shared" si="21"/>
        <v>0</v>
      </c>
      <c r="BC97" s="72" t="s">
        <v>721</v>
      </c>
      <c r="BD97" s="72" t="s">
        <v>318</v>
      </c>
      <c r="BE97" s="72">
        <f t="shared" si="3"/>
        <v>0</v>
      </c>
      <c r="BF97" s="77">
        <v>7.1388069857110451E-2</v>
      </c>
    </row>
    <row r="98" spans="1:58">
      <c r="A98" s="46" t="str">
        <f>VLOOKUP(B98,[3]Sheet1!$A:$B,2,FALSE)</f>
        <v>New Forest</v>
      </c>
      <c r="B98" s="47" t="s">
        <v>328</v>
      </c>
      <c r="D98" s="48" t="s">
        <v>329</v>
      </c>
      <c r="F98" s="84">
        <f t="shared" si="27"/>
        <v>0</v>
      </c>
      <c r="H98" s="84">
        <f t="shared" si="4"/>
        <v>0</v>
      </c>
      <c r="J98" s="84">
        <f t="shared" si="5"/>
        <v>5.1127239736901791</v>
      </c>
      <c r="L98" s="86">
        <f t="shared" si="6"/>
        <v>9.2229530505783615</v>
      </c>
      <c r="M98" s="49">
        <f t="shared" si="28"/>
        <v>5.1127239736901791</v>
      </c>
      <c r="N98" s="86">
        <f t="shared" si="7"/>
        <v>14.335677024268541</v>
      </c>
      <c r="O98" s="50" t="s">
        <v>951</v>
      </c>
      <c r="P98" s="87" t="e">
        <f t="shared" si="8"/>
        <v>#VALUE!</v>
      </c>
      <c r="Q98" s="50" t="s">
        <v>951</v>
      </c>
      <c r="R98" s="87" t="e">
        <f t="shared" si="9"/>
        <v>#VALUE!</v>
      </c>
      <c r="S98" s="50" t="s">
        <v>951</v>
      </c>
      <c r="T98" s="87" t="e">
        <f t="shared" si="10"/>
        <v>#VALUE!</v>
      </c>
      <c r="U98" s="50" t="s">
        <v>951</v>
      </c>
      <c r="V98" s="87" t="e">
        <f t="shared" si="11"/>
        <v>#VALUE!</v>
      </c>
      <c r="W98" s="51">
        <v>0</v>
      </c>
      <c r="X98" s="87" t="e">
        <f t="shared" si="12"/>
        <v>#VALUE!</v>
      </c>
      <c r="Z98" s="87">
        <f t="shared" si="22"/>
        <v>2.6064867316851892</v>
      </c>
      <c r="AB98" s="87">
        <f t="shared" si="23"/>
        <v>10.325697437060558</v>
      </c>
      <c r="AC98" s="82"/>
      <c r="AD98" s="87">
        <f t="shared" si="24"/>
        <v>6.7167158085733725</v>
      </c>
      <c r="AE98" s="82"/>
      <c r="AF98" s="87">
        <f t="shared" si="25"/>
        <v>6.7167158085733725</v>
      </c>
      <c r="AI98" s="50" t="s">
        <v>951</v>
      </c>
      <c r="AJ98" s="82" t="e">
        <f t="shared" si="17"/>
        <v>#VALUE!</v>
      </c>
      <c r="AK98" s="50" t="s">
        <v>951</v>
      </c>
      <c r="AL98" s="82" t="e">
        <f t="shared" si="18"/>
        <v>#VALUE!</v>
      </c>
      <c r="AM98" s="50" t="s">
        <v>951</v>
      </c>
      <c r="AN98" s="82" t="e">
        <f t="shared" si="19"/>
        <v>#VALUE!</v>
      </c>
      <c r="AO98" s="50" t="s">
        <v>951</v>
      </c>
      <c r="AP98" s="82" t="e">
        <f t="shared" si="20"/>
        <v>#VALUE!</v>
      </c>
      <c r="AQ98" s="51">
        <v>0</v>
      </c>
      <c r="AS98" s="50">
        <v>2</v>
      </c>
      <c r="AT98" s="82">
        <f t="shared" si="21"/>
        <v>2</v>
      </c>
      <c r="AU98" s="46">
        <v>5</v>
      </c>
      <c r="AW98" s="46">
        <v>5</v>
      </c>
      <c r="AY98" s="46">
        <v>11</v>
      </c>
      <c r="BA98" s="52">
        <v>23</v>
      </c>
      <c r="BC98" s="72" t="s">
        <v>721</v>
      </c>
      <c r="BD98" s="72" t="s">
        <v>328</v>
      </c>
      <c r="BE98" s="72">
        <f t="shared" si="3"/>
        <v>0</v>
      </c>
      <c r="BF98" s="77">
        <v>0.10024948968019959</v>
      </c>
    </row>
    <row r="99" spans="1:58">
      <c r="A99" s="46" t="str">
        <f>VLOOKUP(B99,[3]Sheet1!$A:$B,2,FALSE)</f>
        <v>Three Rivers</v>
      </c>
      <c r="B99" s="47" t="s">
        <v>357</v>
      </c>
      <c r="D99" s="48" t="s">
        <v>358</v>
      </c>
      <c r="F99" s="84" t="e">
        <f t="shared" si="27"/>
        <v>#N/A</v>
      </c>
      <c r="H99" s="84" t="e">
        <f t="shared" si="4"/>
        <v>#N/A</v>
      </c>
      <c r="J99" s="84" t="e">
        <f t="shared" si="5"/>
        <v>#N/A</v>
      </c>
      <c r="L99" s="86" t="e">
        <f t="shared" si="6"/>
        <v>#N/A</v>
      </c>
      <c r="M99" s="49" t="e">
        <f t="shared" si="28"/>
        <v>#N/A</v>
      </c>
      <c r="N99" s="86" t="e">
        <f t="shared" si="7"/>
        <v>#N/A</v>
      </c>
      <c r="P99" s="87" t="e">
        <f t="shared" si="8"/>
        <v>#N/A</v>
      </c>
      <c r="R99" s="87" t="e">
        <f t="shared" si="9"/>
        <v>#N/A</v>
      </c>
      <c r="T99" s="87" t="e">
        <f t="shared" si="10"/>
        <v>#N/A</v>
      </c>
      <c r="V99" s="87" t="e">
        <f t="shared" si="11"/>
        <v>#N/A</v>
      </c>
      <c r="X99" s="87" t="e">
        <f t="shared" si="12"/>
        <v>#N/A</v>
      </c>
      <c r="Z99" s="87" t="e">
        <f t="shared" si="22"/>
        <v>#N/A</v>
      </c>
      <c r="AB99" s="87" t="e">
        <f t="shared" si="23"/>
        <v>#N/A</v>
      </c>
      <c r="AC99" s="82"/>
      <c r="AD99" s="87" t="e">
        <f t="shared" si="24"/>
        <v>#N/A</v>
      </c>
      <c r="AE99" s="82"/>
      <c r="AF99" s="87" t="e">
        <f t="shared" si="25"/>
        <v>#N/A</v>
      </c>
      <c r="AJ99" s="82" t="e">
        <f t="shared" si="17"/>
        <v>#N/A</v>
      </c>
      <c r="AL99" s="82" t="e">
        <f t="shared" si="18"/>
        <v>#N/A</v>
      </c>
      <c r="AN99" s="82" t="e">
        <f t="shared" si="19"/>
        <v>#N/A</v>
      </c>
      <c r="AP99" s="82" t="e">
        <f t="shared" si="20"/>
        <v>#N/A</v>
      </c>
      <c r="AT99" s="82" t="e">
        <f t="shared" si="21"/>
        <v>#N/A</v>
      </c>
      <c r="BC99" s="72" t="s">
        <v>772</v>
      </c>
      <c r="BD99" s="72" t="e">
        <v>#N/A</v>
      </c>
      <c r="BE99" s="72">
        <f t="shared" si="3"/>
        <v>0</v>
      </c>
      <c r="BF99" s="77" t="e">
        <v>#N/A</v>
      </c>
    </row>
    <row r="100" spans="1:58">
      <c r="A100" s="46" t="str">
        <f>VLOOKUP(B100,[3]Sheet1!$A:$B,2,FALSE)</f>
        <v>Watford</v>
      </c>
      <c r="B100" s="47" t="s">
        <v>359</v>
      </c>
      <c r="D100" s="48" t="s">
        <v>360</v>
      </c>
      <c r="F100" s="84" t="e">
        <f t="shared" si="27"/>
        <v>#N/A</v>
      </c>
      <c r="H100" s="84" t="e">
        <f t="shared" si="4"/>
        <v>#N/A</v>
      </c>
      <c r="J100" s="84" t="e">
        <f t="shared" si="5"/>
        <v>#N/A</v>
      </c>
      <c r="L100" s="86" t="e">
        <f t="shared" si="6"/>
        <v>#N/A</v>
      </c>
      <c r="M100" s="49" t="e">
        <f t="shared" si="28"/>
        <v>#N/A</v>
      </c>
      <c r="N100" s="86" t="e">
        <f t="shared" si="7"/>
        <v>#N/A</v>
      </c>
      <c r="P100" s="87" t="e">
        <f t="shared" si="8"/>
        <v>#N/A</v>
      </c>
      <c r="R100" s="87" t="e">
        <f t="shared" si="9"/>
        <v>#N/A</v>
      </c>
      <c r="T100" s="87" t="e">
        <f t="shared" si="10"/>
        <v>#N/A</v>
      </c>
      <c r="V100" s="87" t="e">
        <f t="shared" si="11"/>
        <v>#N/A</v>
      </c>
      <c r="X100" s="87" t="e">
        <f t="shared" si="12"/>
        <v>#N/A</v>
      </c>
      <c r="Z100" s="87" t="e">
        <f t="shared" si="22"/>
        <v>#N/A</v>
      </c>
      <c r="AB100" s="87" t="e">
        <f t="shared" si="23"/>
        <v>#N/A</v>
      </c>
      <c r="AC100" s="82"/>
      <c r="AD100" s="87" t="e">
        <f t="shared" si="24"/>
        <v>#N/A</v>
      </c>
      <c r="AE100" s="82"/>
      <c r="AF100" s="87" t="e">
        <f t="shared" si="25"/>
        <v>#N/A</v>
      </c>
      <c r="AJ100" s="82" t="e">
        <f t="shared" si="17"/>
        <v>#N/A</v>
      </c>
      <c r="AL100" s="82" t="e">
        <f t="shared" si="18"/>
        <v>#N/A</v>
      </c>
      <c r="AN100" s="82" t="e">
        <f t="shared" si="19"/>
        <v>#N/A</v>
      </c>
      <c r="AP100" s="82" t="e">
        <f t="shared" si="20"/>
        <v>#N/A</v>
      </c>
      <c r="AT100" s="82" t="e">
        <f t="shared" si="21"/>
        <v>#N/A</v>
      </c>
      <c r="BC100" s="72" t="s">
        <v>772</v>
      </c>
      <c r="BD100" s="72" t="e">
        <v>#N/A</v>
      </c>
      <c r="BE100" s="72">
        <f t="shared" si="3"/>
        <v>0</v>
      </c>
      <c r="BF100" s="77" t="e">
        <v>#N/A</v>
      </c>
    </row>
    <row r="101" spans="1:58">
      <c r="A101" s="46" t="str">
        <f>VLOOKUP(B101,[3]Sheet1!$A:$B,2,FALSE)</f>
        <v>Hertsmere</v>
      </c>
      <c r="B101" s="47" t="s">
        <v>349</v>
      </c>
      <c r="D101" s="48" t="s">
        <v>350</v>
      </c>
      <c r="F101" s="84" t="e">
        <f t="shared" ref="F101:F132" si="29">E101+(BF101*(VLOOKUP(BC101,B:E,4,FALSE)))</f>
        <v>#N/A</v>
      </c>
      <c r="H101" s="84" t="e">
        <f t="shared" si="4"/>
        <v>#N/A</v>
      </c>
      <c r="J101" s="84" t="e">
        <f t="shared" si="5"/>
        <v>#N/A</v>
      </c>
      <c r="L101" s="86" t="e">
        <f t="shared" si="6"/>
        <v>#N/A</v>
      </c>
      <c r="N101" s="86" t="e">
        <f t="shared" si="7"/>
        <v>#N/A</v>
      </c>
      <c r="O101" s="50" t="s">
        <v>951</v>
      </c>
      <c r="P101" s="87" t="e">
        <f t="shared" si="8"/>
        <v>#VALUE!</v>
      </c>
      <c r="Q101" s="50" t="s">
        <v>951</v>
      </c>
      <c r="R101" s="87" t="e">
        <f t="shared" si="9"/>
        <v>#VALUE!</v>
      </c>
      <c r="S101" s="50" t="s">
        <v>951</v>
      </c>
      <c r="T101" s="87" t="e">
        <f t="shared" si="10"/>
        <v>#VALUE!</v>
      </c>
      <c r="U101" s="50" t="s">
        <v>951</v>
      </c>
      <c r="V101" s="87" t="e">
        <f t="shared" si="11"/>
        <v>#VALUE!</v>
      </c>
      <c r="W101" s="51" t="s">
        <v>951</v>
      </c>
      <c r="X101" s="87" t="e">
        <f t="shared" si="12"/>
        <v>#VALUE!</v>
      </c>
      <c r="Z101" s="87" t="e">
        <f t="shared" si="22"/>
        <v>#N/A</v>
      </c>
      <c r="AB101" s="87" t="e">
        <f t="shared" si="23"/>
        <v>#N/A</v>
      </c>
      <c r="AC101" s="82"/>
      <c r="AD101" s="87" t="e">
        <f t="shared" si="24"/>
        <v>#N/A</v>
      </c>
      <c r="AE101" s="82"/>
      <c r="AF101" s="87" t="e">
        <f t="shared" si="25"/>
        <v>#N/A</v>
      </c>
      <c r="AI101" s="50" t="s">
        <v>951</v>
      </c>
      <c r="AJ101" s="82" t="e">
        <f t="shared" si="17"/>
        <v>#VALUE!</v>
      </c>
      <c r="AK101" s="50" t="s">
        <v>951</v>
      </c>
      <c r="AL101" s="82" t="e">
        <f t="shared" si="18"/>
        <v>#VALUE!</v>
      </c>
      <c r="AM101" s="50" t="s">
        <v>951</v>
      </c>
      <c r="AN101" s="82" t="e">
        <f t="shared" si="19"/>
        <v>#VALUE!</v>
      </c>
      <c r="AO101" s="50" t="s">
        <v>951</v>
      </c>
      <c r="AP101" s="82" t="e">
        <f t="shared" si="20"/>
        <v>#VALUE!</v>
      </c>
      <c r="AQ101" s="51" t="s">
        <v>951</v>
      </c>
      <c r="AS101" s="50" t="s">
        <v>951</v>
      </c>
      <c r="AT101" s="82" t="e">
        <f t="shared" si="21"/>
        <v>#VALUE!</v>
      </c>
      <c r="AU101" s="50" t="s">
        <v>951</v>
      </c>
      <c r="AV101" s="82"/>
      <c r="AW101" s="50" t="s">
        <v>951</v>
      </c>
      <c r="AX101" s="82"/>
      <c r="AY101" s="50" t="s">
        <v>951</v>
      </c>
      <c r="AZ101" s="82"/>
      <c r="BA101" s="52" t="s">
        <v>951</v>
      </c>
      <c r="BC101" s="72" t="s">
        <v>772</v>
      </c>
      <c r="BD101" s="72" t="e">
        <v>#N/A</v>
      </c>
      <c r="BE101" s="72">
        <f t="shared" ref="BE101:BE164" si="30">VLOOKUP(BC101,B:M,7,FALSE)</f>
        <v>0</v>
      </c>
      <c r="BF101" s="77" t="e">
        <v>#N/A</v>
      </c>
    </row>
    <row r="102" spans="1:58" ht="15">
      <c r="A102" s="46" t="str">
        <f>VLOOKUP(B102,[3]Sheet1!$A:$B,2,FALSE)</f>
        <v>Welwyn Hatfield</v>
      </c>
      <c r="B102" s="23" t="s">
        <v>717</v>
      </c>
      <c r="D102" s="48" t="s">
        <v>361</v>
      </c>
      <c r="F102" s="84" t="e">
        <f t="shared" si="29"/>
        <v>#N/A</v>
      </c>
      <c r="H102" s="84" t="e">
        <f t="shared" ref="H102:H165" si="31">G102+(BF102*(VLOOKUP(BC102,B:G,6,FALSE)))</f>
        <v>#N/A</v>
      </c>
      <c r="J102" s="84" t="e">
        <f t="shared" ref="J102:J165" si="32">I102+(BF102*(VLOOKUP(BC102,B:J,8,FALSE)))</f>
        <v>#N/A</v>
      </c>
      <c r="L102" s="86" t="e">
        <f t="shared" ref="L102:L165" si="33">K102+(BF102*(VLOOKUP(BC102,B:K,10,FALSE)))</f>
        <v>#N/A</v>
      </c>
      <c r="M102" s="49" t="e">
        <f t="shared" ref="M102:M114" si="34">SUM(E102:K102)</f>
        <v>#N/A</v>
      </c>
      <c r="N102" s="86" t="e">
        <f t="shared" ref="N102:N165" si="35">F102+H102+J102+L102</f>
        <v>#N/A</v>
      </c>
      <c r="O102" s="50" t="s">
        <v>951</v>
      </c>
      <c r="P102" s="87" t="e">
        <f t="shared" ref="P102:P165" si="36">O102+(BF102*(VLOOKUP(BC102,B:O,14,FALSE)))</f>
        <v>#VALUE!</v>
      </c>
      <c r="Q102" s="50" t="s">
        <v>951</v>
      </c>
      <c r="R102" s="87" t="e">
        <f t="shared" ref="R102:R165" si="37">Q102+(BF102*(VLOOKUP(BC102,B:Q,16,FALSE)))</f>
        <v>#VALUE!</v>
      </c>
      <c r="S102" s="50" t="s">
        <v>951</v>
      </c>
      <c r="T102" s="87" t="e">
        <f t="shared" ref="T102:T165" si="38">S102+(BF102*(VLOOKUP(BC102,B:S,18,FALSE)))</f>
        <v>#VALUE!</v>
      </c>
      <c r="U102" s="50" t="s">
        <v>951</v>
      </c>
      <c r="V102" s="87" t="e">
        <f t="shared" ref="V102:V165" si="39">U102+(BF102*(VLOOKUP(BC102,B:U,20,FALSE)))</f>
        <v>#VALUE!</v>
      </c>
      <c r="W102" s="51">
        <v>0</v>
      </c>
      <c r="X102" s="87" t="e">
        <f t="shared" ref="X102:X165" si="40">P102+R102+T102+V102</f>
        <v>#VALUE!</v>
      </c>
      <c r="Z102" s="87" t="e">
        <f t="shared" si="22"/>
        <v>#N/A</v>
      </c>
      <c r="AB102" s="87" t="e">
        <f t="shared" si="23"/>
        <v>#N/A</v>
      </c>
      <c r="AC102" s="82"/>
      <c r="AD102" s="87" t="e">
        <f t="shared" si="24"/>
        <v>#N/A</v>
      </c>
      <c r="AE102" s="82"/>
      <c r="AF102" s="87" t="e">
        <f t="shared" si="25"/>
        <v>#N/A</v>
      </c>
      <c r="AI102" s="50" t="s">
        <v>951</v>
      </c>
      <c r="AJ102" s="82" t="e">
        <f t="shared" ref="AJ102:AJ135" si="41">AI102+(BF102*(VLOOKUP(BC102,B:AI,34,FALSE)))</f>
        <v>#VALUE!</v>
      </c>
      <c r="AK102" s="50" t="s">
        <v>951</v>
      </c>
      <c r="AL102" s="82" t="e">
        <f t="shared" ref="AL102:AL143" si="42">AK102+(BF102*(VLOOKUP(BC102,B:AK,36,FALSE)))</f>
        <v>#VALUE!</v>
      </c>
      <c r="AM102" s="50" t="s">
        <v>951</v>
      </c>
      <c r="AN102" s="82" t="e">
        <f t="shared" ref="AN102:AN165" si="43">AM102+(BF102*(VLOOKUP(BC102,B:AM,38,FALSE)))</f>
        <v>#VALUE!</v>
      </c>
      <c r="AO102" s="50" t="s">
        <v>951</v>
      </c>
      <c r="AP102" s="82" t="e">
        <f t="shared" ref="AP102:AP165" si="44">AQ102+(BF102*(VLOOKUP(BC102,B:AQ,40,FALSE)))</f>
        <v>#N/A</v>
      </c>
      <c r="AQ102" s="51">
        <v>0</v>
      </c>
      <c r="AS102" s="50" t="s">
        <v>951</v>
      </c>
      <c r="AT102" s="82" t="e">
        <f t="shared" ref="AT102:AT165" si="45">AS102+(BF102*(VLOOKUP(BC102,B:AS,44,FALSE)))</f>
        <v>#VALUE!</v>
      </c>
      <c r="AU102" s="50" t="s">
        <v>951</v>
      </c>
      <c r="AV102" s="82"/>
      <c r="AW102" s="50" t="s">
        <v>951</v>
      </c>
      <c r="AX102" s="82"/>
      <c r="AY102" s="50" t="s">
        <v>951</v>
      </c>
      <c r="AZ102" s="82"/>
      <c r="BA102" s="52">
        <v>0</v>
      </c>
      <c r="BC102" s="72" t="s">
        <v>772</v>
      </c>
      <c r="BD102" s="72" t="e">
        <v>#N/A</v>
      </c>
      <c r="BE102" s="72">
        <f t="shared" si="30"/>
        <v>0</v>
      </c>
      <c r="BF102" s="77" t="e">
        <v>#N/A</v>
      </c>
    </row>
    <row r="103" spans="1:58">
      <c r="A103" s="46" t="str">
        <f>VLOOKUP(B103,[3]Sheet1!$A:$B,2,FALSE)</f>
        <v>Broxbourne</v>
      </c>
      <c r="B103" s="47" t="s">
        <v>343</v>
      </c>
      <c r="D103" s="48" t="s">
        <v>344</v>
      </c>
      <c r="E103" s="46">
        <v>0</v>
      </c>
      <c r="F103" s="84" t="e">
        <f t="shared" si="29"/>
        <v>#N/A</v>
      </c>
      <c r="G103" s="46">
        <v>9</v>
      </c>
      <c r="H103" s="84" t="e">
        <f t="shared" si="31"/>
        <v>#N/A</v>
      </c>
      <c r="I103" s="46">
        <v>14</v>
      </c>
      <c r="J103" s="84" t="e">
        <f t="shared" si="32"/>
        <v>#N/A</v>
      </c>
      <c r="K103" s="90">
        <v>2</v>
      </c>
      <c r="L103" s="86" t="e">
        <f t="shared" si="33"/>
        <v>#N/A</v>
      </c>
      <c r="M103" s="49" t="e">
        <f t="shared" si="34"/>
        <v>#N/A</v>
      </c>
      <c r="N103" s="86" t="e">
        <f t="shared" si="35"/>
        <v>#N/A</v>
      </c>
      <c r="O103" s="50" t="s">
        <v>951</v>
      </c>
      <c r="P103" s="87" t="e">
        <f t="shared" si="36"/>
        <v>#VALUE!</v>
      </c>
      <c r="Q103" s="50" t="s">
        <v>951</v>
      </c>
      <c r="R103" s="87" t="e">
        <f t="shared" si="37"/>
        <v>#VALUE!</v>
      </c>
      <c r="S103" s="50" t="s">
        <v>951</v>
      </c>
      <c r="T103" s="87" t="e">
        <f t="shared" si="38"/>
        <v>#VALUE!</v>
      </c>
      <c r="U103" s="50" t="s">
        <v>951</v>
      </c>
      <c r="V103" s="87" t="e">
        <f t="shared" si="39"/>
        <v>#VALUE!</v>
      </c>
      <c r="W103" s="51" t="s">
        <v>951</v>
      </c>
      <c r="X103" s="87" t="e">
        <f t="shared" si="40"/>
        <v>#VALUE!</v>
      </c>
      <c r="Z103" s="87" t="e">
        <f t="shared" si="22"/>
        <v>#N/A</v>
      </c>
      <c r="AB103" s="87" t="e">
        <f t="shared" si="23"/>
        <v>#N/A</v>
      </c>
      <c r="AC103" s="82"/>
      <c r="AD103" s="87" t="e">
        <f t="shared" si="24"/>
        <v>#N/A</v>
      </c>
      <c r="AE103" s="82"/>
      <c r="AF103" s="87" t="e">
        <f t="shared" si="25"/>
        <v>#N/A</v>
      </c>
      <c r="AI103" s="50" t="s">
        <v>951</v>
      </c>
      <c r="AJ103" s="82" t="e">
        <f t="shared" si="41"/>
        <v>#VALUE!</v>
      </c>
      <c r="AK103" s="50" t="s">
        <v>951</v>
      </c>
      <c r="AL103" s="82" t="e">
        <f t="shared" si="42"/>
        <v>#VALUE!</v>
      </c>
      <c r="AM103" s="50" t="s">
        <v>951</v>
      </c>
      <c r="AN103" s="82" t="e">
        <f t="shared" si="43"/>
        <v>#VALUE!</v>
      </c>
      <c r="AO103" s="50" t="s">
        <v>951</v>
      </c>
      <c r="AP103" s="82" t="e">
        <f t="shared" si="44"/>
        <v>#VALUE!</v>
      </c>
      <c r="AQ103" s="51" t="s">
        <v>951</v>
      </c>
      <c r="AS103" s="50" t="s">
        <v>951</v>
      </c>
      <c r="AT103" s="82" t="e">
        <f t="shared" si="45"/>
        <v>#VALUE!</v>
      </c>
      <c r="AU103" s="50" t="s">
        <v>951</v>
      </c>
      <c r="AV103" s="82"/>
      <c r="AW103" s="50" t="s">
        <v>951</v>
      </c>
      <c r="AX103" s="82"/>
      <c r="AY103" s="50" t="s">
        <v>951</v>
      </c>
      <c r="AZ103" s="82"/>
      <c r="BA103" s="52" t="s">
        <v>951</v>
      </c>
      <c r="BC103" s="72" t="s">
        <v>772</v>
      </c>
      <c r="BD103" s="72" t="e">
        <v>#N/A</v>
      </c>
      <c r="BE103" s="72">
        <f t="shared" si="30"/>
        <v>0</v>
      </c>
      <c r="BF103" s="77" t="e">
        <v>#N/A</v>
      </c>
    </row>
    <row r="104" spans="1:58" ht="15">
      <c r="A104" s="46" t="str">
        <f>VLOOKUP(B104,[3]Sheet1!$A:$B,2,FALSE)</f>
        <v>East Hertfordshire</v>
      </c>
      <c r="B104" s="63" t="s">
        <v>347</v>
      </c>
      <c r="D104" s="48" t="s">
        <v>348</v>
      </c>
      <c r="E104" s="46">
        <v>5</v>
      </c>
      <c r="F104" s="84" t="e">
        <f t="shared" si="29"/>
        <v>#N/A</v>
      </c>
      <c r="G104" s="46">
        <v>6</v>
      </c>
      <c r="H104" s="84" t="e">
        <f t="shared" si="31"/>
        <v>#N/A</v>
      </c>
      <c r="I104" s="46">
        <v>1</v>
      </c>
      <c r="J104" s="84" t="e">
        <f t="shared" si="32"/>
        <v>#N/A</v>
      </c>
      <c r="K104" s="90">
        <v>2</v>
      </c>
      <c r="L104" s="86" t="e">
        <f t="shared" si="33"/>
        <v>#N/A</v>
      </c>
      <c r="M104" s="49" t="e">
        <f t="shared" si="34"/>
        <v>#N/A</v>
      </c>
      <c r="N104" s="86" t="e">
        <f t="shared" si="35"/>
        <v>#N/A</v>
      </c>
      <c r="O104" s="50">
        <v>0</v>
      </c>
      <c r="P104" s="87" t="e">
        <f t="shared" si="36"/>
        <v>#N/A</v>
      </c>
      <c r="Q104" s="50">
        <v>0</v>
      </c>
      <c r="R104" s="87" t="e">
        <f t="shared" si="37"/>
        <v>#N/A</v>
      </c>
      <c r="S104" s="50">
        <v>0</v>
      </c>
      <c r="T104" s="87" t="e">
        <f t="shared" si="38"/>
        <v>#N/A</v>
      </c>
      <c r="U104" s="50">
        <v>0</v>
      </c>
      <c r="V104" s="87" t="e">
        <f t="shared" si="39"/>
        <v>#N/A</v>
      </c>
      <c r="W104" s="51">
        <v>0</v>
      </c>
      <c r="X104" s="87" t="e">
        <f t="shared" si="40"/>
        <v>#N/A</v>
      </c>
      <c r="Z104" s="87" t="e">
        <f t="shared" si="22"/>
        <v>#N/A</v>
      </c>
      <c r="AB104" s="87" t="e">
        <f t="shared" si="23"/>
        <v>#N/A</v>
      </c>
      <c r="AC104" s="82"/>
      <c r="AD104" s="87" t="e">
        <f t="shared" si="24"/>
        <v>#N/A</v>
      </c>
      <c r="AE104" s="82"/>
      <c r="AF104" s="87" t="e">
        <f t="shared" si="25"/>
        <v>#N/A</v>
      </c>
      <c r="AI104" s="50">
        <v>5</v>
      </c>
      <c r="AJ104" s="82" t="e">
        <f t="shared" si="41"/>
        <v>#N/A</v>
      </c>
      <c r="AK104" s="50">
        <v>6</v>
      </c>
      <c r="AL104" s="82" t="e">
        <f t="shared" si="42"/>
        <v>#N/A</v>
      </c>
      <c r="AM104" s="50">
        <v>1</v>
      </c>
      <c r="AN104" s="82" t="e">
        <f t="shared" si="43"/>
        <v>#N/A</v>
      </c>
      <c r="AO104" s="50">
        <v>2</v>
      </c>
      <c r="AP104" s="82" t="e">
        <f t="shared" si="44"/>
        <v>#N/A</v>
      </c>
      <c r="AQ104" s="51">
        <v>14</v>
      </c>
      <c r="AS104" s="50">
        <v>0</v>
      </c>
      <c r="AT104" s="82" t="e">
        <f t="shared" si="45"/>
        <v>#N/A</v>
      </c>
      <c r="AU104" s="50">
        <v>0</v>
      </c>
      <c r="AV104" s="82"/>
      <c r="AW104" s="50">
        <v>0</v>
      </c>
      <c r="AX104" s="82"/>
      <c r="AY104" s="50">
        <v>0</v>
      </c>
      <c r="AZ104" s="82"/>
      <c r="BA104" s="52">
        <v>0</v>
      </c>
      <c r="BC104" s="72" t="s">
        <v>772</v>
      </c>
      <c r="BD104" s="72" t="e">
        <v>#N/A</v>
      </c>
      <c r="BE104" s="72">
        <f t="shared" si="30"/>
        <v>0</v>
      </c>
      <c r="BF104" s="77" t="e">
        <v>#N/A</v>
      </c>
    </row>
    <row r="105" spans="1:58" ht="15">
      <c r="A105" s="46" t="str">
        <f>VLOOKUP(B105,[3]Sheet1!$A:$B,2,FALSE)</f>
        <v>Stevenage</v>
      </c>
      <c r="B105" s="23" t="s">
        <v>355</v>
      </c>
      <c r="D105" s="48" t="s">
        <v>356</v>
      </c>
      <c r="F105" s="84" t="e">
        <f t="shared" si="29"/>
        <v>#N/A</v>
      </c>
      <c r="H105" s="84" t="e">
        <f t="shared" si="31"/>
        <v>#N/A</v>
      </c>
      <c r="J105" s="84" t="e">
        <f t="shared" si="32"/>
        <v>#N/A</v>
      </c>
      <c r="L105" s="86" t="e">
        <f t="shared" si="33"/>
        <v>#N/A</v>
      </c>
      <c r="M105" s="49" t="e">
        <f t="shared" si="34"/>
        <v>#N/A</v>
      </c>
      <c r="N105" s="86" t="e">
        <f t="shared" si="35"/>
        <v>#N/A</v>
      </c>
      <c r="P105" s="87" t="e">
        <f t="shared" si="36"/>
        <v>#N/A</v>
      </c>
      <c r="R105" s="87" t="e">
        <f t="shared" si="37"/>
        <v>#N/A</v>
      </c>
      <c r="T105" s="87" t="e">
        <f t="shared" si="38"/>
        <v>#N/A</v>
      </c>
      <c r="V105" s="87" t="e">
        <f t="shared" si="39"/>
        <v>#N/A</v>
      </c>
      <c r="X105" s="87" t="e">
        <f t="shared" si="40"/>
        <v>#N/A</v>
      </c>
      <c r="Z105" s="87" t="e">
        <f t="shared" si="22"/>
        <v>#N/A</v>
      </c>
      <c r="AB105" s="87" t="e">
        <f t="shared" si="23"/>
        <v>#N/A</v>
      </c>
      <c r="AC105" s="82"/>
      <c r="AD105" s="87" t="e">
        <f t="shared" si="24"/>
        <v>#N/A</v>
      </c>
      <c r="AE105" s="82"/>
      <c r="AF105" s="87" t="e">
        <f t="shared" si="25"/>
        <v>#N/A</v>
      </c>
      <c r="AJ105" s="82" t="e">
        <f t="shared" si="41"/>
        <v>#N/A</v>
      </c>
      <c r="AL105" s="82" t="e">
        <f t="shared" si="42"/>
        <v>#N/A</v>
      </c>
      <c r="AN105" s="82" t="e">
        <f t="shared" si="43"/>
        <v>#N/A</v>
      </c>
      <c r="AP105" s="82" t="e">
        <f t="shared" si="44"/>
        <v>#N/A</v>
      </c>
      <c r="AT105" s="82" t="e">
        <f t="shared" si="45"/>
        <v>#N/A</v>
      </c>
      <c r="BC105" s="72" t="s">
        <v>772</v>
      </c>
      <c r="BD105" s="72" t="e">
        <v>#N/A</v>
      </c>
      <c r="BE105" s="72">
        <f t="shared" si="30"/>
        <v>0</v>
      </c>
      <c r="BF105" s="77" t="e">
        <v>#N/A</v>
      </c>
    </row>
    <row r="106" spans="1:58">
      <c r="A106" s="46" t="str">
        <f>VLOOKUP(B106,[3]Sheet1!$A:$B,2,FALSE)</f>
        <v>North Hertfordshire</v>
      </c>
      <c r="B106" s="47" t="s">
        <v>351</v>
      </c>
      <c r="D106" s="48" t="s">
        <v>352</v>
      </c>
      <c r="F106" s="84" t="e">
        <f t="shared" si="29"/>
        <v>#N/A</v>
      </c>
      <c r="H106" s="84" t="e">
        <f t="shared" si="31"/>
        <v>#N/A</v>
      </c>
      <c r="J106" s="84" t="e">
        <f t="shared" si="32"/>
        <v>#N/A</v>
      </c>
      <c r="L106" s="86" t="e">
        <f t="shared" si="33"/>
        <v>#N/A</v>
      </c>
      <c r="M106" s="49" t="e">
        <f t="shared" si="34"/>
        <v>#N/A</v>
      </c>
      <c r="N106" s="86" t="e">
        <f t="shared" si="35"/>
        <v>#N/A</v>
      </c>
      <c r="O106" s="50" t="s">
        <v>951</v>
      </c>
      <c r="P106" s="87" t="e">
        <f t="shared" si="36"/>
        <v>#VALUE!</v>
      </c>
      <c r="Q106" s="50" t="s">
        <v>951</v>
      </c>
      <c r="R106" s="87" t="e">
        <f t="shared" si="37"/>
        <v>#VALUE!</v>
      </c>
      <c r="S106" s="50" t="s">
        <v>951</v>
      </c>
      <c r="T106" s="87" t="e">
        <f t="shared" si="38"/>
        <v>#VALUE!</v>
      </c>
      <c r="U106" s="50" t="s">
        <v>951</v>
      </c>
      <c r="V106" s="87" t="e">
        <f t="shared" si="39"/>
        <v>#VALUE!</v>
      </c>
      <c r="X106" s="87" t="e">
        <f t="shared" si="40"/>
        <v>#VALUE!</v>
      </c>
      <c r="Z106" s="87" t="e">
        <f t="shared" si="22"/>
        <v>#N/A</v>
      </c>
      <c r="AB106" s="87" t="e">
        <f t="shared" si="23"/>
        <v>#N/A</v>
      </c>
      <c r="AC106" s="82"/>
      <c r="AD106" s="87" t="e">
        <f t="shared" si="24"/>
        <v>#N/A</v>
      </c>
      <c r="AE106" s="82"/>
      <c r="AF106" s="87" t="e">
        <f t="shared" si="25"/>
        <v>#N/A</v>
      </c>
      <c r="AI106" s="50" t="s">
        <v>951</v>
      </c>
      <c r="AJ106" s="82" t="e">
        <f t="shared" si="41"/>
        <v>#VALUE!</v>
      </c>
      <c r="AK106" s="50" t="s">
        <v>951</v>
      </c>
      <c r="AL106" s="82" t="e">
        <f t="shared" si="42"/>
        <v>#VALUE!</v>
      </c>
      <c r="AM106" s="50" t="s">
        <v>951</v>
      </c>
      <c r="AN106" s="82" t="e">
        <f t="shared" si="43"/>
        <v>#VALUE!</v>
      </c>
      <c r="AO106" s="50" t="s">
        <v>951</v>
      </c>
      <c r="AP106" s="82" t="e">
        <f t="shared" si="44"/>
        <v>#N/A</v>
      </c>
      <c r="AS106" s="50" t="s">
        <v>951</v>
      </c>
      <c r="AT106" s="82" t="e">
        <f t="shared" si="45"/>
        <v>#VALUE!</v>
      </c>
      <c r="AU106" s="50" t="s">
        <v>951</v>
      </c>
      <c r="AV106" s="82"/>
      <c r="AW106" s="50" t="s">
        <v>951</v>
      </c>
      <c r="AX106" s="82"/>
      <c r="AY106" s="50" t="s">
        <v>951</v>
      </c>
      <c r="AZ106" s="82"/>
      <c r="BC106" s="72" t="s">
        <v>772</v>
      </c>
      <c r="BD106" s="72" t="e">
        <v>#N/A</v>
      </c>
      <c r="BE106" s="72">
        <f t="shared" si="30"/>
        <v>0</v>
      </c>
      <c r="BF106" s="77" t="e">
        <v>#N/A</v>
      </c>
    </row>
    <row r="107" spans="1:58" ht="15">
      <c r="A107" s="46" t="str">
        <f>VLOOKUP(B107,[3]Sheet1!$A:$B,2,FALSE)</f>
        <v>St Albans</v>
      </c>
      <c r="B107" s="23" t="s">
        <v>353</v>
      </c>
      <c r="D107" s="48" t="s">
        <v>354</v>
      </c>
      <c r="F107" s="84" t="e">
        <f t="shared" si="29"/>
        <v>#N/A</v>
      </c>
      <c r="H107" s="84" t="e">
        <f t="shared" si="31"/>
        <v>#N/A</v>
      </c>
      <c r="J107" s="84" t="e">
        <f t="shared" si="32"/>
        <v>#N/A</v>
      </c>
      <c r="L107" s="86" t="e">
        <f t="shared" si="33"/>
        <v>#N/A</v>
      </c>
      <c r="M107" s="49" t="e">
        <f t="shared" si="34"/>
        <v>#N/A</v>
      </c>
      <c r="N107" s="86" t="e">
        <f t="shared" si="35"/>
        <v>#N/A</v>
      </c>
      <c r="O107" s="50" t="s">
        <v>951</v>
      </c>
      <c r="P107" s="87" t="e">
        <f t="shared" si="36"/>
        <v>#VALUE!</v>
      </c>
      <c r="Q107" s="50" t="s">
        <v>951</v>
      </c>
      <c r="R107" s="87" t="e">
        <f t="shared" si="37"/>
        <v>#VALUE!</v>
      </c>
      <c r="S107" s="50" t="s">
        <v>951</v>
      </c>
      <c r="T107" s="87" t="e">
        <f t="shared" si="38"/>
        <v>#VALUE!</v>
      </c>
      <c r="U107" s="50" t="s">
        <v>951</v>
      </c>
      <c r="V107" s="87" t="e">
        <f t="shared" si="39"/>
        <v>#VALUE!</v>
      </c>
      <c r="W107" s="51" t="s">
        <v>951</v>
      </c>
      <c r="X107" s="87" t="e">
        <f t="shared" si="40"/>
        <v>#VALUE!</v>
      </c>
      <c r="Y107" s="50" t="s">
        <v>951</v>
      </c>
      <c r="Z107" s="87" t="e">
        <f t="shared" si="22"/>
        <v>#VALUE!</v>
      </c>
      <c r="AA107" s="50" t="s">
        <v>951</v>
      </c>
      <c r="AB107" s="87" t="e">
        <f t="shared" si="23"/>
        <v>#VALUE!</v>
      </c>
      <c r="AC107" s="82"/>
      <c r="AD107" s="87" t="e">
        <f t="shared" si="24"/>
        <v>#N/A</v>
      </c>
      <c r="AE107" s="82"/>
      <c r="AF107" s="87" t="e">
        <f t="shared" si="25"/>
        <v>#N/A</v>
      </c>
      <c r="AG107" s="51" t="s">
        <v>951</v>
      </c>
      <c r="AI107" s="50" t="s">
        <v>951</v>
      </c>
      <c r="AJ107" s="82" t="e">
        <f t="shared" si="41"/>
        <v>#VALUE!</v>
      </c>
      <c r="AK107" s="50" t="s">
        <v>951</v>
      </c>
      <c r="AL107" s="82" t="e">
        <f t="shared" si="42"/>
        <v>#VALUE!</v>
      </c>
      <c r="AM107" s="50" t="s">
        <v>951</v>
      </c>
      <c r="AN107" s="82" t="e">
        <f t="shared" si="43"/>
        <v>#VALUE!</v>
      </c>
      <c r="AO107" s="50" t="s">
        <v>951</v>
      </c>
      <c r="AP107" s="82" t="e">
        <f t="shared" si="44"/>
        <v>#VALUE!</v>
      </c>
      <c r="AQ107" s="51" t="s">
        <v>951</v>
      </c>
      <c r="AS107" s="50" t="s">
        <v>951</v>
      </c>
      <c r="AT107" s="82" t="e">
        <f t="shared" si="45"/>
        <v>#VALUE!</v>
      </c>
      <c r="AU107" s="50" t="s">
        <v>951</v>
      </c>
      <c r="AV107" s="82"/>
      <c r="AW107" s="50" t="s">
        <v>951</v>
      </c>
      <c r="AX107" s="82"/>
      <c r="AY107" s="50" t="s">
        <v>951</v>
      </c>
      <c r="AZ107" s="82"/>
      <c r="BA107" s="52" t="s">
        <v>951</v>
      </c>
      <c r="BC107" s="72" t="s">
        <v>772</v>
      </c>
      <c r="BD107" s="72" t="e">
        <v>#N/A</v>
      </c>
      <c r="BE107" s="72">
        <f t="shared" si="30"/>
        <v>0</v>
      </c>
      <c r="BF107" s="77" t="e">
        <v>#N/A</v>
      </c>
    </row>
    <row r="108" spans="1:58">
      <c r="A108" s="46" t="str">
        <f>VLOOKUP(B108,[3]Sheet1!$A:$B,2,FALSE)</f>
        <v>Dacorum</v>
      </c>
      <c r="B108" s="47" t="s">
        <v>345</v>
      </c>
      <c r="D108" s="48" t="s">
        <v>346</v>
      </c>
      <c r="F108" s="84" t="e">
        <f t="shared" si="29"/>
        <v>#N/A</v>
      </c>
      <c r="H108" s="84" t="e">
        <f t="shared" si="31"/>
        <v>#N/A</v>
      </c>
      <c r="I108" s="46">
        <v>16</v>
      </c>
      <c r="J108" s="84" t="e">
        <f t="shared" si="32"/>
        <v>#N/A</v>
      </c>
      <c r="K108" s="90">
        <v>15</v>
      </c>
      <c r="L108" s="86" t="e">
        <f t="shared" si="33"/>
        <v>#N/A</v>
      </c>
      <c r="M108" s="49" t="e">
        <f t="shared" si="34"/>
        <v>#N/A</v>
      </c>
      <c r="N108" s="86" t="e">
        <f t="shared" si="35"/>
        <v>#N/A</v>
      </c>
      <c r="O108" s="50" t="s">
        <v>951</v>
      </c>
      <c r="P108" s="87" t="e">
        <f t="shared" si="36"/>
        <v>#VALUE!</v>
      </c>
      <c r="Q108" s="50" t="s">
        <v>951</v>
      </c>
      <c r="R108" s="87" t="e">
        <f t="shared" si="37"/>
        <v>#VALUE!</v>
      </c>
      <c r="S108" s="50" t="s">
        <v>951</v>
      </c>
      <c r="T108" s="87" t="e">
        <f t="shared" si="38"/>
        <v>#VALUE!</v>
      </c>
      <c r="U108" s="50" t="s">
        <v>951</v>
      </c>
      <c r="V108" s="87" t="e">
        <f t="shared" si="39"/>
        <v>#VALUE!</v>
      </c>
      <c r="W108" s="51">
        <v>0</v>
      </c>
      <c r="X108" s="87" t="e">
        <f t="shared" si="40"/>
        <v>#VALUE!</v>
      </c>
      <c r="Z108" s="87" t="e">
        <f t="shared" si="22"/>
        <v>#N/A</v>
      </c>
      <c r="AB108" s="87" t="e">
        <f t="shared" si="23"/>
        <v>#N/A</v>
      </c>
      <c r="AC108" s="82"/>
      <c r="AD108" s="87" t="e">
        <f t="shared" si="24"/>
        <v>#N/A</v>
      </c>
      <c r="AE108" s="82"/>
      <c r="AF108" s="87" t="e">
        <f t="shared" si="25"/>
        <v>#N/A</v>
      </c>
      <c r="AI108" s="50" t="s">
        <v>951</v>
      </c>
      <c r="AJ108" s="82" t="e">
        <f t="shared" si="41"/>
        <v>#VALUE!</v>
      </c>
      <c r="AK108" s="50" t="s">
        <v>951</v>
      </c>
      <c r="AL108" s="82" t="e">
        <f t="shared" si="42"/>
        <v>#VALUE!</v>
      </c>
      <c r="AM108" s="50" t="s">
        <v>951</v>
      </c>
      <c r="AN108" s="82" t="e">
        <f t="shared" si="43"/>
        <v>#VALUE!</v>
      </c>
      <c r="AO108" s="50" t="s">
        <v>951</v>
      </c>
      <c r="AP108" s="82" t="e">
        <f t="shared" si="44"/>
        <v>#N/A</v>
      </c>
      <c r="AQ108" s="51">
        <v>0</v>
      </c>
      <c r="AS108" s="50" t="s">
        <v>951</v>
      </c>
      <c r="AT108" s="82" t="e">
        <f t="shared" si="45"/>
        <v>#VALUE!</v>
      </c>
      <c r="AU108" s="50" t="s">
        <v>951</v>
      </c>
      <c r="AV108" s="82"/>
      <c r="AW108" s="50" t="s">
        <v>951</v>
      </c>
      <c r="AX108" s="82"/>
      <c r="AY108" s="50" t="s">
        <v>951</v>
      </c>
      <c r="AZ108" s="82"/>
      <c r="BA108" s="52">
        <v>0</v>
      </c>
      <c r="BC108" s="72" t="s">
        <v>772</v>
      </c>
      <c r="BD108" s="72" t="e">
        <v>#N/A</v>
      </c>
      <c r="BE108" s="72">
        <f t="shared" si="30"/>
        <v>0</v>
      </c>
      <c r="BF108" s="77" t="e">
        <v>#N/A</v>
      </c>
    </row>
    <row r="109" spans="1:58">
      <c r="A109" s="46" t="str">
        <f>VLOOKUP(B109,[3]Sheet1!$A:$B,2,FALSE)</f>
        <v>Dartford</v>
      </c>
      <c r="B109" s="47" t="s">
        <v>369</v>
      </c>
      <c r="D109" s="48" t="s">
        <v>370</v>
      </c>
      <c r="F109" s="84">
        <f t="shared" si="29"/>
        <v>4.3405336721728078</v>
      </c>
      <c r="H109" s="84">
        <f t="shared" si="31"/>
        <v>3.8331985676331293</v>
      </c>
      <c r="J109" s="84">
        <f t="shared" si="32"/>
        <v>2.4803049555273189</v>
      </c>
      <c r="L109" s="86">
        <f t="shared" si="33"/>
        <v>2.0293404181587156</v>
      </c>
      <c r="M109" s="88">
        <f t="shared" si="34"/>
        <v>10.654037195333256</v>
      </c>
      <c r="N109" s="86">
        <f t="shared" si="35"/>
        <v>12.683377613491972</v>
      </c>
      <c r="P109" s="87">
        <f t="shared" si="36"/>
        <v>5.9189095529629201</v>
      </c>
      <c r="R109" s="87">
        <f t="shared" si="37"/>
        <v>8.62469677717454</v>
      </c>
      <c r="T109" s="87">
        <f t="shared" si="38"/>
        <v>5.9189095529629201</v>
      </c>
      <c r="V109" s="87">
        <f t="shared" si="39"/>
        <v>3.1003811944091484</v>
      </c>
      <c r="X109" s="87">
        <f t="shared" si="40"/>
        <v>23.562897077509529</v>
      </c>
      <c r="Z109" s="87">
        <f t="shared" si="22"/>
        <v>7.1026914635555043</v>
      </c>
      <c r="AB109" s="87">
        <f t="shared" si="23"/>
        <v>11.668707404412613</v>
      </c>
      <c r="AC109" s="82"/>
      <c r="AD109" s="87">
        <f t="shared" si="24"/>
        <v>7.779138269608409</v>
      </c>
      <c r="AE109" s="82"/>
      <c r="AF109" s="87">
        <f t="shared" si="25"/>
        <v>4.509645373686034</v>
      </c>
      <c r="AJ109" s="82" t="e">
        <f t="shared" si="41"/>
        <v>#VALUE!</v>
      </c>
      <c r="AL109" s="82" t="e">
        <f t="shared" si="42"/>
        <v>#VALUE!</v>
      </c>
      <c r="AN109" s="82" t="e">
        <f t="shared" si="43"/>
        <v>#VALUE!</v>
      </c>
      <c r="AP109" s="82" t="e">
        <f t="shared" si="44"/>
        <v>#VALUE!</v>
      </c>
      <c r="AT109" s="82">
        <f t="shared" si="45"/>
        <v>0</v>
      </c>
      <c r="BC109" s="72" t="s">
        <v>722</v>
      </c>
      <c r="BD109" s="72" t="s">
        <v>369</v>
      </c>
      <c r="BE109" s="72">
        <f t="shared" si="30"/>
        <v>0</v>
      </c>
      <c r="BF109" s="77">
        <v>5.6370567171075428E-2</v>
      </c>
    </row>
    <row r="110" spans="1:58">
      <c r="A110" s="46" t="str">
        <f>VLOOKUP(B110,[3]Sheet1!$A:$B,2,FALSE)</f>
        <v>Gravesham</v>
      </c>
      <c r="B110" s="47" t="s">
        <v>373</v>
      </c>
      <c r="D110" s="48" t="s">
        <v>374</v>
      </c>
      <c r="F110" s="84">
        <f t="shared" si="29"/>
        <v>4.5273189326556542</v>
      </c>
      <c r="H110" s="84">
        <f t="shared" si="31"/>
        <v>3.9981517846829155</v>
      </c>
      <c r="J110" s="84">
        <f t="shared" si="32"/>
        <v>2.5870393900889455</v>
      </c>
      <c r="L110" s="86">
        <f t="shared" si="33"/>
        <v>2.1166685918909551</v>
      </c>
      <c r="M110" s="88">
        <f t="shared" si="34"/>
        <v>11.112510107427514</v>
      </c>
      <c r="N110" s="86">
        <f t="shared" si="35"/>
        <v>13.229178699318469</v>
      </c>
      <c r="P110" s="87">
        <f t="shared" si="36"/>
        <v>6.1736167263486195</v>
      </c>
      <c r="R110" s="87">
        <f t="shared" si="37"/>
        <v>8.9958415155365596</v>
      </c>
      <c r="T110" s="87">
        <f t="shared" si="38"/>
        <v>6.1736167263486195</v>
      </c>
      <c r="V110" s="87">
        <f t="shared" si="39"/>
        <v>3.2337992376111817</v>
      </c>
      <c r="X110" s="87">
        <f t="shared" si="40"/>
        <v>24.57687420584498</v>
      </c>
      <c r="Z110" s="87">
        <f t="shared" si="22"/>
        <v>7.4083400716183432</v>
      </c>
      <c r="AB110" s="87">
        <f t="shared" si="23"/>
        <v>12.170844403372993</v>
      </c>
      <c r="AC110" s="82"/>
      <c r="AD110" s="87">
        <f t="shared" si="24"/>
        <v>8.1138962689153278</v>
      </c>
      <c r="AE110" s="82"/>
      <c r="AF110" s="87">
        <f t="shared" si="25"/>
        <v>4.7037079819799006</v>
      </c>
      <c r="AJ110" s="82" t="e">
        <f t="shared" si="41"/>
        <v>#VALUE!</v>
      </c>
      <c r="AL110" s="82" t="e">
        <f t="shared" si="42"/>
        <v>#VALUE!</v>
      </c>
      <c r="AN110" s="82" t="e">
        <f t="shared" si="43"/>
        <v>#VALUE!</v>
      </c>
      <c r="AP110" s="82" t="e">
        <f t="shared" si="44"/>
        <v>#VALUE!</v>
      </c>
      <c r="AT110" s="82">
        <f t="shared" si="45"/>
        <v>0</v>
      </c>
      <c r="BC110" s="72" t="s">
        <v>722</v>
      </c>
      <c r="BD110" s="72" t="s">
        <v>373</v>
      </c>
      <c r="BE110" s="72">
        <f t="shared" si="30"/>
        <v>0</v>
      </c>
      <c r="BF110" s="77">
        <v>5.8796349774748756E-2</v>
      </c>
    </row>
    <row r="111" spans="1:58">
      <c r="A111" s="46" t="str">
        <f>VLOOKUP(B111,[3]Sheet1!$A:$B,2,FALSE)</f>
        <v>Sevenoaks</v>
      </c>
      <c r="B111" s="47" t="s">
        <v>379</v>
      </c>
      <c r="D111" s="48" t="s">
        <v>380</v>
      </c>
      <c r="F111" s="84">
        <f t="shared" si="29"/>
        <v>5.132147395171538</v>
      </c>
      <c r="H111" s="84">
        <f t="shared" si="31"/>
        <v>4.5322860113203189</v>
      </c>
      <c r="J111" s="84">
        <f t="shared" si="32"/>
        <v>2.9326556543837357</v>
      </c>
      <c r="L111" s="86">
        <f t="shared" si="33"/>
        <v>2.3994455354048747</v>
      </c>
      <c r="M111" s="88">
        <f t="shared" si="34"/>
        <v>12.597089060875591</v>
      </c>
      <c r="N111" s="86">
        <f t="shared" si="35"/>
        <v>14.996534596280465</v>
      </c>
      <c r="P111" s="87">
        <f t="shared" si="36"/>
        <v>6.9983828115975513</v>
      </c>
      <c r="Q111" s="50" t="s">
        <v>951</v>
      </c>
      <c r="R111" s="87" t="e">
        <f t="shared" si="37"/>
        <v>#VALUE!</v>
      </c>
      <c r="S111" s="50" t="s">
        <v>951</v>
      </c>
      <c r="T111" s="87" t="e">
        <f t="shared" si="38"/>
        <v>#VALUE!</v>
      </c>
      <c r="U111" s="50" t="s">
        <v>951</v>
      </c>
      <c r="V111" s="87" t="e">
        <f t="shared" si="39"/>
        <v>#VALUE!</v>
      </c>
      <c r="X111" s="87" t="e">
        <f t="shared" si="40"/>
        <v>#VALUE!</v>
      </c>
      <c r="Z111" s="87">
        <f t="shared" si="22"/>
        <v>8.3980593739170608</v>
      </c>
      <c r="AB111" s="87">
        <f t="shared" si="23"/>
        <v>13.796811828578029</v>
      </c>
      <c r="AC111" s="82"/>
      <c r="AD111" s="87">
        <f t="shared" si="24"/>
        <v>9.197874552385354</v>
      </c>
      <c r="AE111" s="82"/>
      <c r="AF111" s="87">
        <f t="shared" si="25"/>
        <v>5.3321011897886104</v>
      </c>
      <c r="AI111" s="50" t="s">
        <v>951</v>
      </c>
      <c r="AJ111" s="82" t="e">
        <f t="shared" si="41"/>
        <v>#VALUE!</v>
      </c>
      <c r="AK111" s="50" t="s">
        <v>951</v>
      </c>
      <c r="AL111" s="82" t="e">
        <f t="shared" si="42"/>
        <v>#VALUE!</v>
      </c>
      <c r="AM111" s="50" t="s">
        <v>951</v>
      </c>
      <c r="AN111" s="82" t="e">
        <f t="shared" si="43"/>
        <v>#VALUE!</v>
      </c>
      <c r="AO111" s="50" t="s">
        <v>951</v>
      </c>
      <c r="AP111" s="82" t="e">
        <f t="shared" si="44"/>
        <v>#VALUE!</v>
      </c>
      <c r="AS111" s="50" t="s">
        <v>951</v>
      </c>
      <c r="AT111" s="82" t="e">
        <f t="shared" si="45"/>
        <v>#VALUE!</v>
      </c>
      <c r="AU111" s="50" t="s">
        <v>951</v>
      </c>
      <c r="AV111" s="82"/>
      <c r="AW111" s="50" t="s">
        <v>951</v>
      </c>
      <c r="AX111" s="82"/>
      <c r="AY111" s="50" t="s">
        <v>951</v>
      </c>
      <c r="AZ111" s="82"/>
      <c r="BC111" s="72" t="s">
        <v>722</v>
      </c>
      <c r="BD111" s="72" t="s">
        <v>379</v>
      </c>
      <c r="BE111" s="72">
        <f t="shared" si="30"/>
        <v>0</v>
      </c>
      <c r="BF111" s="77">
        <v>6.6651264872357632E-2</v>
      </c>
    </row>
    <row r="112" spans="1:58">
      <c r="A112" s="46" t="str">
        <f>VLOOKUP(B112,[3]Sheet1!$A:$B,2,FALSE)</f>
        <v>Tonbridge and Malling</v>
      </c>
      <c r="B112" s="47" t="s">
        <v>387</v>
      </c>
      <c r="D112" s="48" t="s">
        <v>388</v>
      </c>
      <c r="E112" s="46">
        <v>63</v>
      </c>
      <c r="F112" s="84">
        <f t="shared" si="29"/>
        <v>68.385641677255407</v>
      </c>
      <c r="G112" s="46">
        <v>54</v>
      </c>
      <c r="H112" s="84">
        <f t="shared" si="31"/>
        <v>58.75615109160217</v>
      </c>
      <c r="I112" s="46">
        <v>6</v>
      </c>
      <c r="J112" s="84">
        <f t="shared" si="32"/>
        <v>9.0775095298602295</v>
      </c>
      <c r="K112" s="90">
        <v>1</v>
      </c>
      <c r="L112" s="86">
        <f t="shared" si="33"/>
        <v>3.5179623426129147</v>
      </c>
      <c r="M112" s="88">
        <f t="shared" si="34"/>
        <v>260.21930229871782</v>
      </c>
      <c r="N112" s="86">
        <f t="shared" si="35"/>
        <v>139.73726464133074</v>
      </c>
      <c r="P112" s="87">
        <f t="shared" si="36"/>
        <v>7.3440568326210007</v>
      </c>
      <c r="Q112" s="50" t="s">
        <v>951</v>
      </c>
      <c r="R112" s="87" t="e">
        <f t="shared" si="37"/>
        <v>#VALUE!</v>
      </c>
      <c r="S112" s="50" t="s">
        <v>951</v>
      </c>
      <c r="T112" s="87" t="e">
        <f t="shared" si="38"/>
        <v>#VALUE!</v>
      </c>
      <c r="U112" s="50" t="s">
        <v>951</v>
      </c>
      <c r="V112" s="87" t="e">
        <f t="shared" si="39"/>
        <v>#VALUE!</v>
      </c>
      <c r="W112" s="51" t="s">
        <v>951</v>
      </c>
      <c r="X112" s="87" t="e">
        <f t="shared" si="40"/>
        <v>#VALUE!</v>
      </c>
      <c r="Z112" s="87">
        <f t="shared" si="22"/>
        <v>8.8128681991452016</v>
      </c>
      <c r="AB112" s="87">
        <f t="shared" si="23"/>
        <v>14.478283470024259</v>
      </c>
      <c r="AC112" s="82"/>
      <c r="AD112" s="87">
        <f t="shared" si="24"/>
        <v>9.652188980016172</v>
      </c>
      <c r="AE112" s="82"/>
      <c r="AF112" s="87">
        <f t="shared" si="25"/>
        <v>5.5954718724731434</v>
      </c>
      <c r="AI112" s="50" t="s">
        <v>951</v>
      </c>
      <c r="AJ112" s="82" t="e">
        <f t="shared" si="41"/>
        <v>#VALUE!</v>
      </c>
      <c r="AK112" s="50" t="s">
        <v>951</v>
      </c>
      <c r="AL112" s="82" t="e">
        <f t="shared" si="42"/>
        <v>#VALUE!</v>
      </c>
      <c r="AM112" s="50" t="s">
        <v>951</v>
      </c>
      <c r="AN112" s="82" t="e">
        <f t="shared" si="43"/>
        <v>#VALUE!</v>
      </c>
      <c r="AO112" s="50" t="s">
        <v>951</v>
      </c>
      <c r="AP112" s="82" t="e">
        <f t="shared" si="44"/>
        <v>#VALUE!</v>
      </c>
      <c r="AQ112" s="51" t="s">
        <v>951</v>
      </c>
      <c r="AS112" s="50" t="s">
        <v>951</v>
      </c>
      <c r="AT112" s="82" t="e">
        <f t="shared" si="45"/>
        <v>#VALUE!</v>
      </c>
      <c r="AU112" s="50" t="s">
        <v>951</v>
      </c>
      <c r="AV112" s="82"/>
      <c r="AW112" s="50" t="s">
        <v>951</v>
      </c>
      <c r="AX112" s="82"/>
      <c r="AY112" s="50" t="s">
        <v>951</v>
      </c>
      <c r="AZ112" s="82"/>
      <c r="BA112" s="52" t="s">
        <v>951</v>
      </c>
      <c r="BC112" s="72" t="s">
        <v>722</v>
      </c>
      <c r="BD112" s="72" t="s">
        <v>387</v>
      </c>
      <c r="BE112" s="72">
        <f t="shared" si="30"/>
        <v>0</v>
      </c>
      <c r="BF112" s="77">
        <v>6.9943398405914292E-2</v>
      </c>
    </row>
    <row r="113" spans="1:58">
      <c r="A113" s="46" t="str">
        <f>VLOOKUP(B113,[3]Sheet1!$A:$B,2,FALSE)</f>
        <v>Tunbridge Wells</v>
      </c>
      <c r="B113" s="47" t="s">
        <v>389</v>
      </c>
      <c r="D113" s="48" t="s">
        <v>390</v>
      </c>
      <c r="F113" s="84">
        <f t="shared" si="29"/>
        <v>5.123252858958069</v>
      </c>
      <c r="G113" s="46">
        <v>55</v>
      </c>
      <c r="H113" s="84">
        <f t="shared" si="31"/>
        <v>59.524431096222713</v>
      </c>
      <c r="I113" s="46">
        <v>11</v>
      </c>
      <c r="J113" s="84">
        <f t="shared" si="32"/>
        <v>13.927573062261754</v>
      </c>
      <c r="K113" s="90">
        <v>12</v>
      </c>
      <c r="L113" s="86">
        <f t="shared" si="33"/>
        <v>14.395287050941434</v>
      </c>
      <c r="M113" s="88">
        <f t="shared" si="34"/>
        <v>156.57525701744254</v>
      </c>
      <c r="N113" s="86">
        <f t="shared" si="35"/>
        <v>92.970544068383973</v>
      </c>
      <c r="P113" s="87">
        <f t="shared" si="36"/>
        <v>6.9862538985791849</v>
      </c>
      <c r="Q113" s="50" t="s">
        <v>951</v>
      </c>
      <c r="R113" s="87" t="e">
        <f t="shared" si="37"/>
        <v>#VALUE!</v>
      </c>
      <c r="S113" s="50">
        <v>2</v>
      </c>
      <c r="T113" s="87">
        <f t="shared" si="38"/>
        <v>8.9862538985791858</v>
      </c>
      <c r="U113" s="50">
        <v>1</v>
      </c>
      <c r="V113" s="87">
        <f t="shared" si="39"/>
        <v>4.6594663278271922</v>
      </c>
      <c r="X113" s="87" t="e">
        <f t="shared" si="40"/>
        <v>#VALUE!</v>
      </c>
      <c r="Z113" s="87">
        <f t="shared" ref="Z113:Z176" si="46">Y113+(BF113*(VLOOKUP(BC113,B:Y,24,FALSE)))</f>
        <v>8.3835046782950222</v>
      </c>
      <c r="AB113" s="87">
        <f t="shared" ref="AB113:AB176" si="47">AA113+(BF113*(VLOOKUP(BC113,B:AA,26,FALSE)))</f>
        <v>13.77290054291325</v>
      </c>
      <c r="AC113" s="82"/>
      <c r="AD113" s="87">
        <f t="shared" ref="AD113:AD176" si="48">AC113+(BF113*(VLOOKUP(BC113,B:AC,28,FALSE)))</f>
        <v>9.1819336952755002</v>
      </c>
      <c r="AE113" s="82"/>
      <c r="AF113" s="87">
        <f t="shared" ref="AF113:AF176" si="49">AE113+(BF113*(VLOOKUP(BC113,B:AE,30,FALSE)))</f>
        <v>5.3228601132031885</v>
      </c>
      <c r="AI113" s="50" t="s">
        <v>951</v>
      </c>
      <c r="AJ113" s="82" t="e">
        <f t="shared" si="41"/>
        <v>#VALUE!</v>
      </c>
      <c r="AK113" s="50" t="s">
        <v>951</v>
      </c>
      <c r="AL113" s="82" t="e">
        <f t="shared" si="42"/>
        <v>#VALUE!</v>
      </c>
      <c r="AM113" s="50">
        <v>2</v>
      </c>
      <c r="AN113" s="82" t="e">
        <f t="shared" si="43"/>
        <v>#VALUE!</v>
      </c>
      <c r="AO113" s="50">
        <v>2</v>
      </c>
      <c r="AP113" s="82" t="e">
        <f t="shared" si="44"/>
        <v>#VALUE!</v>
      </c>
      <c r="AS113" s="50" t="s">
        <v>951</v>
      </c>
      <c r="AT113" s="82" t="e">
        <f t="shared" si="45"/>
        <v>#VALUE!</v>
      </c>
      <c r="AU113" s="50" t="s">
        <v>951</v>
      </c>
      <c r="AV113" s="82"/>
      <c r="AW113" s="50">
        <v>7</v>
      </c>
      <c r="AX113" s="82"/>
      <c r="AY113" s="50">
        <v>10</v>
      </c>
      <c r="AZ113" s="82"/>
      <c r="BC113" s="72" t="s">
        <v>722</v>
      </c>
      <c r="BD113" s="72" t="s">
        <v>389</v>
      </c>
      <c r="BE113" s="72">
        <f t="shared" si="30"/>
        <v>0</v>
      </c>
      <c r="BF113" s="77">
        <v>6.6535751415039854E-2</v>
      </c>
    </row>
    <row r="114" spans="1:58">
      <c r="A114" s="46" t="str">
        <f>VLOOKUP(B114,[3]Sheet1!$A:$B,2,FALSE)</f>
        <v>Maidstone</v>
      </c>
      <c r="B114" s="47" t="s">
        <v>375</v>
      </c>
      <c r="D114" s="48" t="s">
        <v>376</v>
      </c>
      <c r="F114" s="84">
        <f t="shared" si="29"/>
        <v>6.9288437102922487</v>
      </c>
      <c r="H114" s="84">
        <f t="shared" si="31"/>
        <v>6.1189788610373101</v>
      </c>
      <c r="J114" s="84">
        <f t="shared" si="32"/>
        <v>3.959339263024142</v>
      </c>
      <c r="L114" s="86">
        <f t="shared" si="33"/>
        <v>3.2394593970197527</v>
      </c>
      <c r="M114" s="88">
        <f t="shared" si="34"/>
        <v>17.007161834353699</v>
      </c>
      <c r="N114" s="86">
        <f t="shared" si="35"/>
        <v>20.246621231373453</v>
      </c>
      <c r="P114" s="87">
        <f t="shared" si="36"/>
        <v>9.4484232413076121</v>
      </c>
      <c r="Q114" s="50" t="s">
        <v>951</v>
      </c>
      <c r="R114" s="87" t="e">
        <f t="shared" si="37"/>
        <v>#VALUE!</v>
      </c>
      <c r="S114" s="50" t="s">
        <v>951</v>
      </c>
      <c r="T114" s="87" t="e">
        <f t="shared" si="38"/>
        <v>#VALUE!</v>
      </c>
      <c r="U114" s="50" t="s">
        <v>951</v>
      </c>
      <c r="V114" s="87" t="e">
        <f t="shared" si="39"/>
        <v>#VALUE!</v>
      </c>
      <c r="X114" s="87" t="e">
        <f t="shared" si="40"/>
        <v>#VALUE!</v>
      </c>
      <c r="Z114" s="87">
        <f t="shared" si="46"/>
        <v>11.338107889569134</v>
      </c>
      <c r="AB114" s="87">
        <f t="shared" si="47"/>
        <v>18.626891532863578</v>
      </c>
      <c r="AC114" s="82"/>
      <c r="AD114" s="87">
        <f t="shared" si="48"/>
        <v>12.417927688575718</v>
      </c>
      <c r="AE114" s="82"/>
      <c r="AF114" s="87">
        <f t="shared" si="49"/>
        <v>7.1987986600438951</v>
      </c>
      <c r="AI114" s="50" t="s">
        <v>951</v>
      </c>
      <c r="AJ114" s="82" t="e">
        <f t="shared" si="41"/>
        <v>#VALUE!</v>
      </c>
      <c r="AK114" s="50" t="s">
        <v>951</v>
      </c>
      <c r="AL114" s="82" t="e">
        <f t="shared" si="42"/>
        <v>#VALUE!</v>
      </c>
      <c r="AM114" s="50" t="s">
        <v>951</v>
      </c>
      <c r="AN114" s="82" t="e">
        <f t="shared" si="43"/>
        <v>#VALUE!</v>
      </c>
      <c r="AO114" s="50" t="s">
        <v>951</v>
      </c>
      <c r="AP114" s="82" t="e">
        <f t="shared" si="44"/>
        <v>#VALUE!</v>
      </c>
      <c r="AQ114" s="51">
        <v>0</v>
      </c>
      <c r="AS114" s="50" t="s">
        <v>951</v>
      </c>
      <c r="AT114" s="82" t="e">
        <f t="shared" si="45"/>
        <v>#VALUE!</v>
      </c>
      <c r="AU114" s="50" t="s">
        <v>951</v>
      </c>
      <c r="AV114" s="82"/>
      <c r="AW114" s="50" t="s">
        <v>951</v>
      </c>
      <c r="AX114" s="82"/>
      <c r="AY114" s="50" t="s">
        <v>951</v>
      </c>
      <c r="AZ114" s="82"/>
      <c r="BA114" s="52">
        <v>0</v>
      </c>
      <c r="BC114" s="72" t="s">
        <v>722</v>
      </c>
      <c r="BD114" s="72" t="s">
        <v>375</v>
      </c>
      <c r="BE114" s="72">
        <f t="shared" si="30"/>
        <v>0</v>
      </c>
      <c r="BF114" s="77">
        <v>8.9984983250548684E-2</v>
      </c>
    </row>
    <row r="115" spans="1:58">
      <c r="A115" s="46" t="str">
        <f>VLOOKUP(B115,[3]Sheet1!$A:$B,2,FALSE)</f>
        <v>Swale</v>
      </c>
      <c r="B115" s="47" t="s">
        <v>383</v>
      </c>
      <c r="D115" s="48" t="s">
        <v>384</v>
      </c>
      <c r="F115" s="84">
        <f t="shared" si="29"/>
        <v>6.0616264294790341</v>
      </c>
      <c r="H115" s="84">
        <f t="shared" si="31"/>
        <v>5.3531246390204457</v>
      </c>
      <c r="J115" s="84">
        <f t="shared" si="32"/>
        <v>3.4637865311308764</v>
      </c>
      <c r="L115" s="86">
        <f t="shared" si="33"/>
        <v>2.8340071618343536</v>
      </c>
      <c r="M115" s="88">
        <v>53</v>
      </c>
      <c r="N115" s="86">
        <f t="shared" si="35"/>
        <v>17.712544761464713</v>
      </c>
      <c r="P115" s="87">
        <f t="shared" si="36"/>
        <v>8.2658542220168645</v>
      </c>
      <c r="Q115" s="50" t="s">
        <v>951</v>
      </c>
      <c r="R115" s="87" t="e">
        <f t="shared" si="37"/>
        <v>#VALUE!</v>
      </c>
      <c r="S115" s="50" t="s">
        <v>951</v>
      </c>
      <c r="T115" s="87" t="e">
        <f t="shared" si="38"/>
        <v>#VALUE!</v>
      </c>
      <c r="U115" s="50" t="s">
        <v>951</v>
      </c>
      <c r="V115" s="87" t="e">
        <f t="shared" si="39"/>
        <v>#VALUE!</v>
      </c>
      <c r="W115" s="51">
        <v>0</v>
      </c>
      <c r="X115" s="87" t="e">
        <f t="shared" si="40"/>
        <v>#VALUE!</v>
      </c>
      <c r="Z115" s="87">
        <f t="shared" si="46"/>
        <v>9.9190250664202377</v>
      </c>
      <c r="AB115" s="87">
        <f t="shared" si="47"/>
        <v>16.295541180547534</v>
      </c>
      <c r="AC115" s="82"/>
      <c r="AD115" s="87">
        <f t="shared" si="48"/>
        <v>10.863694120365022</v>
      </c>
      <c r="AE115" s="82"/>
      <c r="AF115" s="87">
        <f t="shared" si="49"/>
        <v>6.2977936929652305</v>
      </c>
      <c r="AI115" s="50" t="s">
        <v>951</v>
      </c>
      <c r="AJ115" s="82" t="e">
        <f t="shared" si="41"/>
        <v>#VALUE!</v>
      </c>
      <c r="AK115" s="50" t="s">
        <v>951</v>
      </c>
      <c r="AL115" s="82" t="e">
        <f t="shared" si="42"/>
        <v>#VALUE!</v>
      </c>
      <c r="AM115" s="50" t="s">
        <v>951</v>
      </c>
      <c r="AN115" s="82" t="e">
        <f t="shared" si="43"/>
        <v>#VALUE!</v>
      </c>
      <c r="AO115" s="50" t="s">
        <v>951</v>
      </c>
      <c r="AP115" s="82" t="e">
        <f t="shared" si="44"/>
        <v>#VALUE!</v>
      </c>
      <c r="AQ115" s="51">
        <v>53</v>
      </c>
      <c r="AS115" s="50" t="s">
        <v>951</v>
      </c>
      <c r="AT115" s="82" t="e">
        <f t="shared" si="45"/>
        <v>#VALUE!</v>
      </c>
      <c r="AU115" s="50" t="s">
        <v>951</v>
      </c>
      <c r="AV115" s="82"/>
      <c r="AW115" s="50" t="s">
        <v>951</v>
      </c>
      <c r="AX115" s="82"/>
      <c r="AY115" s="50" t="s">
        <v>951</v>
      </c>
      <c r="AZ115" s="82"/>
      <c r="BA115" s="52">
        <v>0</v>
      </c>
      <c r="BC115" s="72" t="s">
        <v>722</v>
      </c>
      <c r="BD115" s="72" t="s">
        <v>383</v>
      </c>
      <c r="BE115" s="72">
        <f t="shared" si="30"/>
        <v>0</v>
      </c>
      <c r="BF115" s="77">
        <v>7.8722421162065376E-2</v>
      </c>
    </row>
    <row r="116" spans="1:58">
      <c r="A116" s="46" t="str">
        <f>VLOOKUP(B116,[3]Sheet1!$A:$B,2,FALSE)</f>
        <v>Ashford</v>
      </c>
      <c r="B116" s="47" t="s">
        <v>365</v>
      </c>
      <c r="D116" s="48" t="s">
        <v>366</v>
      </c>
      <c r="E116" s="46">
        <v>36</v>
      </c>
      <c r="F116" s="84">
        <f t="shared" si="29"/>
        <v>41.265565438373571</v>
      </c>
      <c r="G116" s="46">
        <v>48</v>
      </c>
      <c r="H116" s="84">
        <f t="shared" si="31"/>
        <v>52.650109737784454</v>
      </c>
      <c r="I116" s="46">
        <v>20</v>
      </c>
      <c r="J116" s="84">
        <f t="shared" si="32"/>
        <v>23.008894536213468</v>
      </c>
      <c r="K116" s="90">
        <v>28</v>
      </c>
      <c r="L116" s="86">
        <f t="shared" si="33"/>
        <v>30.461822802356476</v>
      </c>
      <c r="M116" s="88">
        <f t="shared" ref="M116:M129" si="50">SUM(E116:K116)</f>
        <v>248.92456971237149</v>
      </c>
      <c r="N116" s="86">
        <f t="shared" si="35"/>
        <v>147.38639251472796</v>
      </c>
      <c r="O116" s="50">
        <v>0</v>
      </c>
      <c r="P116" s="87">
        <f t="shared" si="36"/>
        <v>7.1803165068730515</v>
      </c>
      <c r="Q116" s="50">
        <v>0</v>
      </c>
      <c r="R116" s="87">
        <f t="shared" si="37"/>
        <v>10.462746910015017</v>
      </c>
      <c r="S116" s="50">
        <v>0</v>
      </c>
      <c r="T116" s="87">
        <f t="shared" si="38"/>
        <v>7.1803165068730515</v>
      </c>
      <c r="U116" s="50">
        <v>0</v>
      </c>
      <c r="V116" s="87">
        <f t="shared" si="39"/>
        <v>3.7611181702668364</v>
      </c>
      <c r="W116" s="51">
        <v>0</v>
      </c>
      <c r="X116" s="87">
        <f t="shared" si="40"/>
        <v>28.584498094027957</v>
      </c>
      <c r="Z116" s="87">
        <f t="shared" si="46"/>
        <v>8.616379808247661</v>
      </c>
      <c r="AB116" s="87">
        <f t="shared" si="47"/>
        <v>14.15548111354973</v>
      </c>
      <c r="AC116" s="82"/>
      <c r="AD116" s="87">
        <f t="shared" si="48"/>
        <v>9.4369874090331525</v>
      </c>
      <c r="AE116" s="82"/>
      <c r="AF116" s="87">
        <f t="shared" si="49"/>
        <v>5.4707173385699441</v>
      </c>
      <c r="AI116" s="50">
        <v>36</v>
      </c>
      <c r="AJ116" s="82" t="e">
        <f t="shared" si="41"/>
        <v>#VALUE!</v>
      </c>
      <c r="AK116" s="50">
        <v>48</v>
      </c>
      <c r="AL116" s="82" t="e">
        <f t="shared" si="42"/>
        <v>#VALUE!</v>
      </c>
      <c r="AM116" s="50">
        <v>20</v>
      </c>
      <c r="AN116" s="82" t="e">
        <f t="shared" si="43"/>
        <v>#VALUE!</v>
      </c>
      <c r="AO116" s="50">
        <v>28</v>
      </c>
      <c r="AP116" s="82" t="e">
        <f t="shared" si="44"/>
        <v>#VALUE!</v>
      </c>
      <c r="AQ116" s="51">
        <v>132</v>
      </c>
      <c r="AS116" s="50">
        <v>0</v>
      </c>
      <c r="AT116" s="82">
        <f t="shared" si="45"/>
        <v>0</v>
      </c>
      <c r="AU116" s="50">
        <v>0</v>
      </c>
      <c r="AV116" s="82"/>
      <c r="AW116" s="50">
        <v>0</v>
      </c>
      <c r="AX116" s="82"/>
      <c r="AY116" s="50">
        <v>0</v>
      </c>
      <c r="AZ116" s="82"/>
      <c r="BA116" s="52">
        <v>0</v>
      </c>
      <c r="BC116" s="72" t="s">
        <v>722</v>
      </c>
      <c r="BD116" s="72" t="s">
        <v>365</v>
      </c>
      <c r="BE116" s="72">
        <f t="shared" si="30"/>
        <v>0</v>
      </c>
      <c r="BF116" s="77">
        <v>6.8383966732124296E-2</v>
      </c>
    </row>
    <row r="117" spans="1:58">
      <c r="A117" s="46" t="str">
        <f>VLOOKUP(B117,[3]Sheet1!$A:$B,2,FALSE)</f>
        <v>Shepway</v>
      </c>
      <c r="B117" s="47" t="s">
        <v>381</v>
      </c>
      <c r="D117" s="48" t="s">
        <v>382</v>
      </c>
      <c r="E117" s="46">
        <v>55</v>
      </c>
      <c r="F117" s="84">
        <f t="shared" si="29"/>
        <v>59.811944091486659</v>
      </c>
      <c r="G117" s="46">
        <v>67</v>
      </c>
      <c r="H117" s="84">
        <f t="shared" si="31"/>
        <v>71.2495090678064</v>
      </c>
      <c r="I117" s="46">
        <v>74</v>
      </c>
      <c r="J117" s="84">
        <f t="shared" si="32"/>
        <v>76.749682337992382</v>
      </c>
      <c r="K117" s="90">
        <v>18</v>
      </c>
      <c r="L117" s="86">
        <f t="shared" si="33"/>
        <v>20.249740094721034</v>
      </c>
      <c r="M117" s="88">
        <f t="shared" si="50"/>
        <v>421.81113549728542</v>
      </c>
      <c r="N117" s="86">
        <f t="shared" si="35"/>
        <v>228.06087559200645</v>
      </c>
      <c r="O117" s="50">
        <v>0</v>
      </c>
      <c r="P117" s="87">
        <f t="shared" si="36"/>
        <v>6.5617419429363526</v>
      </c>
      <c r="Q117" s="50">
        <v>0</v>
      </c>
      <c r="R117" s="87">
        <f t="shared" si="37"/>
        <v>9.5613954025643988</v>
      </c>
      <c r="S117" s="50">
        <v>0</v>
      </c>
      <c r="T117" s="87">
        <f t="shared" si="38"/>
        <v>6.5617419429363526</v>
      </c>
      <c r="U117" s="50">
        <v>0</v>
      </c>
      <c r="V117" s="87">
        <f t="shared" si="39"/>
        <v>3.4371029224904701</v>
      </c>
      <c r="W117" s="51">
        <v>0</v>
      </c>
      <c r="X117" s="87">
        <f t="shared" si="40"/>
        <v>26.121982210927573</v>
      </c>
      <c r="Z117" s="87">
        <f t="shared" si="46"/>
        <v>7.8740903315236226</v>
      </c>
      <c r="AB117" s="87">
        <f t="shared" si="47"/>
        <v>12.936005544645951</v>
      </c>
      <c r="AC117" s="82"/>
      <c r="AD117" s="87">
        <f t="shared" si="48"/>
        <v>8.6240036964306341</v>
      </c>
      <c r="AE117" s="82"/>
      <c r="AF117" s="87">
        <f t="shared" si="49"/>
        <v>4.9994224327134109</v>
      </c>
      <c r="AI117" s="50">
        <v>55</v>
      </c>
      <c r="AJ117" s="82" t="e">
        <f t="shared" si="41"/>
        <v>#VALUE!</v>
      </c>
      <c r="AK117" s="50">
        <v>67</v>
      </c>
      <c r="AL117" s="82" t="e">
        <f t="shared" si="42"/>
        <v>#VALUE!</v>
      </c>
      <c r="AM117" s="50">
        <v>74</v>
      </c>
      <c r="AN117" s="82" t="e">
        <f t="shared" si="43"/>
        <v>#VALUE!</v>
      </c>
      <c r="AO117" s="50">
        <v>18</v>
      </c>
      <c r="AP117" s="82" t="e">
        <f t="shared" si="44"/>
        <v>#VALUE!</v>
      </c>
      <c r="AS117" s="50">
        <v>0</v>
      </c>
      <c r="AT117" s="82">
        <f t="shared" si="45"/>
        <v>0</v>
      </c>
      <c r="AU117" s="50">
        <v>0</v>
      </c>
      <c r="AV117" s="82"/>
      <c r="AW117" s="50">
        <v>0</v>
      </c>
      <c r="AX117" s="82"/>
      <c r="AY117" s="50">
        <v>0</v>
      </c>
      <c r="AZ117" s="82"/>
      <c r="BC117" s="72" t="s">
        <v>722</v>
      </c>
      <c r="BD117" s="72" t="s">
        <v>381</v>
      </c>
      <c r="BE117" s="72">
        <f t="shared" si="30"/>
        <v>0</v>
      </c>
      <c r="BF117" s="77">
        <v>6.2492780408917641E-2</v>
      </c>
    </row>
    <row r="118" spans="1:58">
      <c r="A118" s="46" t="str">
        <f>VLOOKUP(B118,[3]Sheet1!$A:$B,2,FALSE)</f>
        <v>Canterbury</v>
      </c>
      <c r="B118" s="47" t="s">
        <v>367</v>
      </c>
      <c r="D118" s="48" t="s">
        <v>368</v>
      </c>
      <c r="E118" s="46">
        <v>5</v>
      </c>
      <c r="F118" s="84">
        <f t="shared" si="29"/>
        <v>11.697585768742059</v>
      </c>
      <c r="G118" s="46">
        <v>3</v>
      </c>
      <c r="H118" s="84">
        <f t="shared" si="31"/>
        <v>8.9147510684994806</v>
      </c>
      <c r="I118" s="46">
        <v>2</v>
      </c>
      <c r="J118" s="84">
        <f t="shared" si="32"/>
        <v>5.8271918678526049</v>
      </c>
      <c r="K118" s="90">
        <v>1</v>
      </c>
      <c r="L118" s="86">
        <f t="shared" si="33"/>
        <v>4.1313388009703127</v>
      </c>
      <c r="M118" s="88">
        <f t="shared" si="50"/>
        <v>37.439528705094148</v>
      </c>
      <c r="N118" s="86">
        <f t="shared" si="35"/>
        <v>30.570867506064456</v>
      </c>
      <c r="O118" s="50">
        <v>5</v>
      </c>
      <c r="P118" s="87">
        <f t="shared" si="36"/>
        <v>14.133071502830079</v>
      </c>
      <c r="Q118" s="50">
        <v>3</v>
      </c>
      <c r="R118" s="87">
        <f t="shared" si="37"/>
        <v>16.308189904123829</v>
      </c>
      <c r="S118" s="50">
        <v>2</v>
      </c>
      <c r="T118" s="87">
        <f t="shared" si="38"/>
        <v>11.133071502830079</v>
      </c>
      <c r="U118" s="50">
        <v>1</v>
      </c>
      <c r="V118" s="87">
        <f t="shared" si="39"/>
        <v>5.7839898348157561</v>
      </c>
      <c r="W118" s="51">
        <v>11</v>
      </c>
      <c r="X118" s="87">
        <f t="shared" si="40"/>
        <v>47.358322744599739</v>
      </c>
      <c r="Z118" s="87">
        <f t="shared" si="46"/>
        <v>10.959685803396095</v>
      </c>
      <c r="AB118" s="87">
        <f t="shared" si="47"/>
        <v>18.0051981055793</v>
      </c>
      <c r="AC118" s="82"/>
      <c r="AD118" s="87">
        <f t="shared" si="48"/>
        <v>12.003465403719533</v>
      </c>
      <c r="AE118" s="82"/>
      <c r="AF118" s="87">
        <f t="shared" si="49"/>
        <v>6.9585306688229176</v>
      </c>
      <c r="AI118" s="50">
        <v>0</v>
      </c>
      <c r="AJ118" s="82" t="e">
        <f t="shared" si="41"/>
        <v>#VALUE!</v>
      </c>
      <c r="AK118" s="50">
        <v>0</v>
      </c>
      <c r="AL118" s="82" t="e">
        <f t="shared" si="42"/>
        <v>#VALUE!</v>
      </c>
      <c r="AM118" s="50">
        <v>0</v>
      </c>
      <c r="AN118" s="82" t="e">
        <f t="shared" si="43"/>
        <v>#VALUE!</v>
      </c>
      <c r="AO118" s="50">
        <v>0</v>
      </c>
      <c r="AP118" s="82" t="e">
        <f t="shared" si="44"/>
        <v>#VALUE!</v>
      </c>
      <c r="AQ118" s="51">
        <v>0</v>
      </c>
      <c r="AS118" s="50">
        <v>0</v>
      </c>
      <c r="AT118" s="82">
        <f t="shared" si="45"/>
        <v>0</v>
      </c>
      <c r="AU118" s="50">
        <v>0</v>
      </c>
      <c r="AV118" s="82"/>
      <c r="AW118" s="50">
        <v>0</v>
      </c>
      <c r="AX118" s="82"/>
      <c r="AY118" s="50">
        <v>0</v>
      </c>
      <c r="AZ118" s="82"/>
      <c r="BA118" s="52">
        <v>0</v>
      </c>
      <c r="BC118" s="72" t="s">
        <v>722</v>
      </c>
      <c r="BD118" s="72" t="s">
        <v>367</v>
      </c>
      <c r="BE118" s="72">
        <f t="shared" si="30"/>
        <v>0</v>
      </c>
      <c r="BF118" s="77">
        <v>8.698163336028647E-2</v>
      </c>
    </row>
    <row r="119" spans="1:58">
      <c r="A119" s="46" t="str">
        <f>VLOOKUP(B119,[3]Sheet1!$A:$B,2,FALSE)</f>
        <v>Dover</v>
      </c>
      <c r="B119" s="47" t="s">
        <v>371</v>
      </c>
      <c r="D119" s="48" t="s">
        <v>372</v>
      </c>
      <c r="E119" s="46">
        <v>64</v>
      </c>
      <c r="F119" s="84">
        <f t="shared" si="29"/>
        <v>68.96759847522236</v>
      </c>
      <c r="G119" s="46">
        <v>16</v>
      </c>
      <c r="H119" s="84">
        <f t="shared" si="31"/>
        <v>20.386970082014557</v>
      </c>
      <c r="I119" s="46">
        <v>46</v>
      </c>
      <c r="J119" s="84">
        <f t="shared" si="32"/>
        <v>48.838627700127063</v>
      </c>
      <c r="K119" s="90">
        <v>26</v>
      </c>
      <c r="L119" s="86">
        <f t="shared" si="33"/>
        <v>28.322513572831234</v>
      </c>
      <c r="M119" s="88">
        <f t="shared" si="50"/>
        <v>290.19319625736398</v>
      </c>
      <c r="N119" s="86">
        <f t="shared" si="35"/>
        <v>166.51570983019522</v>
      </c>
      <c r="O119" s="50">
        <v>0</v>
      </c>
      <c r="P119" s="87">
        <f t="shared" si="36"/>
        <v>6.7739979207577683</v>
      </c>
      <c r="Q119" s="50">
        <v>0</v>
      </c>
      <c r="R119" s="87">
        <f t="shared" si="37"/>
        <v>9.8706826845327473</v>
      </c>
      <c r="S119" s="50">
        <v>0</v>
      </c>
      <c r="T119" s="87">
        <f t="shared" si="38"/>
        <v>6.7739979207577683</v>
      </c>
      <c r="U119" s="50">
        <v>0</v>
      </c>
      <c r="V119" s="87">
        <f t="shared" si="39"/>
        <v>3.5482846251588307</v>
      </c>
      <c r="W119" s="51">
        <v>0</v>
      </c>
      <c r="X119" s="87">
        <f t="shared" si="40"/>
        <v>26.966963151207118</v>
      </c>
      <c r="Z119" s="87">
        <f t="shared" si="46"/>
        <v>8.128797504909322</v>
      </c>
      <c r="AB119" s="87">
        <f t="shared" si="47"/>
        <v>13.3544530437796</v>
      </c>
      <c r="AC119" s="82"/>
      <c r="AD119" s="87">
        <f t="shared" si="48"/>
        <v>8.9029686958530672</v>
      </c>
      <c r="AE119" s="82"/>
      <c r="AF119" s="87">
        <f t="shared" si="49"/>
        <v>5.1611412729582993</v>
      </c>
      <c r="AI119" s="50">
        <v>64</v>
      </c>
      <c r="AJ119" s="82" t="e">
        <f t="shared" si="41"/>
        <v>#VALUE!</v>
      </c>
      <c r="AK119" s="50">
        <v>16</v>
      </c>
      <c r="AL119" s="82" t="e">
        <f t="shared" si="42"/>
        <v>#VALUE!</v>
      </c>
      <c r="AM119" s="50">
        <v>46</v>
      </c>
      <c r="AN119" s="82" t="e">
        <f t="shared" si="43"/>
        <v>#VALUE!</v>
      </c>
      <c r="AO119" s="50">
        <v>23</v>
      </c>
      <c r="AP119" s="82" t="e">
        <f t="shared" si="44"/>
        <v>#VALUE!</v>
      </c>
      <c r="AS119" s="50">
        <v>0</v>
      </c>
      <c r="AT119" s="82">
        <f t="shared" si="45"/>
        <v>0</v>
      </c>
      <c r="AU119" s="46">
        <v>0</v>
      </c>
      <c r="AW119" s="46">
        <v>0</v>
      </c>
      <c r="AY119" s="46">
        <v>0</v>
      </c>
      <c r="BA119" s="52">
        <v>0</v>
      </c>
      <c r="BC119" s="72" t="s">
        <v>722</v>
      </c>
      <c r="BD119" s="72" t="s">
        <v>371</v>
      </c>
      <c r="BE119" s="72">
        <f t="shared" si="30"/>
        <v>0</v>
      </c>
      <c r="BF119" s="77">
        <v>6.4514265911978744E-2</v>
      </c>
    </row>
    <row r="120" spans="1:58">
      <c r="A120" s="46" t="str">
        <f>VLOOKUP(B120,[3]Sheet1!$A:$B,2,FALSE)</f>
        <v>Thanet</v>
      </c>
      <c r="B120" s="47" t="s">
        <v>385</v>
      </c>
      <c r="D120" s="48" t="s">
        <v>386</v>
      </c>
      <c r="F120" s="84">
        <f t="shared" si="29"/>
        <v>5.9771283354510798</v>
      </c>
      <c r="H120" s="84">
        <f t="shared" si="31"/>
        <v>5.2785029455931616</v>
      </c>
      <c r="J120" s="84">
        <f t="shared" si="32"/>
        <v>3.4155019059720457</v>
      </c>
      <c r="L120" s="86">
        <f t="shared" si="33"/>
        <v>2.7945015594316738</v>
      </c>
      <c r="M120" s="88">
        <f t="shared" si="50"/>
        <v>14.671133187016288</v>
      </c>
      <c r="N120" s="86">
        <f t="shared" si="35"/>
        <v>17.465634746447961</v>
      </c>
      <c r="P120" s="87">
        <f t="shared" si="36"/>
        <v>8.1506295483423816</v>
      </c>
      <c r="Q120" s="50" t="s">
        <v>951</v>
      </c>
      <c r="R120" s="87" t="e">
        <f t="shared" si="37"/>
        <v>#VALUE!</v>
      </c>
      <c r="S120" s="50" t="s">
        <v>951</v>
      </c>
      <c r="T120" s="87" t="e">
        <f t="shared" si="38"/>
        <v>#VALUE!</v>
      </c>
      <c r="U120" s="50" t="s">
        <v>951</v>
      </c>
      <c r="V120" s="87" t="e">
        <f t="shared" si="39"/>
        <v>#VALUE!</v>
      </c>
      <c r="X120" s="87" t="e">
        <f t="shared" si="40"/>
        <v>#VALUE!</v>
      </c>
      <c r="Z120" s="87">
        <f t="shared" si="46"/>
        <v>9.7807554580108587</v>
      </c>
      <c r="AB120" s="87">
        <f t="shared" si="47"/>
        <v>16.068383966732124</v>
      </c>
      <c r="AC120" s="82"/>
      <c r="AD120" s="87">
        <f t="shared" si="48"/>
        <v>10.712255977821416</v>
      </c>
      <c r="AE120" s="82"/>
      <c r="AF120" s="87">
        <f t="shared" si="49"/>
        <v>6.2100034654037195</v>
      </c>
      <c r="AI120" s="50">
        <v>4</v>
      </c>
      <c r="AJ120" s="82" t="e">
        <f t="shared" si="41"/>
        <v>#VALUE!</v>
      </c>
      <c r="AK120" s="50">
        <v>23</v>
      </c>
      <c r="AL120" s="82" t="e">
        <f t="shared" si="42"/>
        <v>#VALUE!</v>
      </c>
      <c r="AM120" s="50">
        <v>14</v>
      </c>
      <c r="AN120" s="82" t="e">
        <f t="shared" si="43"/>
        <v>#VALUE!</v>
      </c>
      <c r="AO120" s="50">
        <v>16</v>
      </c>
      <c r="AP120" s="82" t="e">
        <f t="shared" si="44"/>
        <v>#VALUE!</v>
      </c>
      <c r="AS120" s="50" t="s">
        <v>951</v>
      </c>
      <c r="AT120" s="82" t="e">
        <f t="shared" si="45"/>
        <v>#VALUE!</v>
      </c>
      <c r="AU120" s="46" t="s">
        <v>951</v>
      </c>
      <c r="AW120" s="46" t="s">
        <v>951</v>
      </c>
      <c r="AY120" s="46" t="s">
        <v>951</v>
      </c>
      <c r="BC120" s="72" t="s">
        <v>722</v>
      </c>
      <c r="BD120" s="72" t="s">
        <v>385</v>
      </c>
      <c r="BE120" s="72">
        <f t="shared" si="30"/>
        <v>0</v>
      </c>
      <c r="BF120" s="77">
        <v>7.7625043317546494E-2</v>
      </c>
    </row>
    <row r="121" spans="1:58">
      <c r="A121" s="46" t="str">
        <f>VLOOKUP(B121,[3]Sheet1!$A:$B,2,FALSE)</f>
        <v>West Lancashire</v>
      </c>
      <c r="B121" s="47" t="s">
        <v>416</v>
      </c>
      <c r="D121" s="48" t="s">
        <v>417</v>
      </c>
      <c r="E121" s="46">
        <v>3</v>
      </c>
      <c r="F121" s="84">
        <f t="shared" si="29"/>
        <v>3</v>
      </c>
      <c r="G121" s="46">
        <v>5</v>
      </c>
      <c r="H121" s="84">
        <f t="shared" si="31"/>
        <v>8.0272341590255927</v>
      </c>
      <c r="I121" s="46">
        <v>9</v>
      </c>
      <c r="J121" s="84">
        <f t="shared" si="32"/>
        <v>12.40563842890379</v>
      </c>
      <c r="K121" s="90">
        <v>4</v>
      </c>
      <c r="L121" s="86">
        <f t="shared" si="33"/>
        <v>6.6488298891473931</v>
      </c>
      <c r="M121" s="88">
        <f t="shared" si="50"/>
        <v>44.432872587929381</v>
      </c>
      <c r="N121" s="86">
        <f t="shared" si="35"/>
        <v>30.081702477076774</v>
      </c>
      <c r="O121" s="50">
        <v>1</v>
      </c>
      <c r="P121" s="87" t="e">
        <f t="shared" si="36"/>
        <v>#VALUE!</v>
      </c>
      <c r="Q121" s="50">
        <v>3</v>
      </c>
      <c r="R121" s="87">
        <f t="shared" si="37"/>
        <v>4.2865745175858763</v>
      </c>
      <c r="S121" s="50">
        <v>6</v>
      </c>
      <c r="T121" s="87">
        <f t="shared" si="38"/>
        <v>7.1352128096345968</v>
      </c>
      <c r="U121" s="50">
        <v>0</v>
      </c>
      <c r="V121" s="87">
        <f t="shared" si="39"/>
        <v>0.52976597782947854</v>
      </c>
      <c r="W121" s="51" t="e">
        <f>SUM(O121:U121)</f>
        <v>#VALUE!</v>
      </c>
      <c r="X121" s="87" t="e">
        <f t="shared" si="40"/>
        <v>#VALUE!</v>
      </c>
      <c r="Z121" s="87" t="e">
        <f t="shared" si="46"/>
        <v>#VALUE!</v>
      </c>
      <c r="AB121" s="87">
        <f t="shared" si="47"/>
        <v>3.1029150130012315</v>
      </c>
      <c r="AC121" s="82"/>
      <c r="AD121" s="87">
        <f t="shared" si="48"/>
        <v>3.1029150130012315</v>
      </c>
      <c r="AE121" s="82"/>
      <c r="AF121" s="87">
        <f t="shared" si="49"/>
        <v>2.4217873272204735</v>
      </c>
      <c r="AI121" s="50">
        <v>0</v>
      </c>
      <c r="AJ121" s="82" t="e">
        <f t="shared" si="41"/>
        <v>#VALUE!</v>
      </c>
      <c r="AK121" s="50">
        <v>0</v>
      </c>
      <c r="AL121" s="82" t="e">
        <f t="shared" si="42"/>
        <v>#VALUE!</v>
      </c>
      <c r="AM121" s="50">
        <v>0</v>
      </c>
      <c r="AN121" s="82" t="e">
        <f t="shared" si="43"/>
        <v>#VALUE!</v>
      </c>
      <c r="AO121" s="50">
        <v>0</v>
      </c>
      <c r="AP121" s="82" t="e">
        <f t="shared" si="44"/>
        <v>#VALUE!</v>
      </c>
      <c r="AQ121" s="51">
        <v>0</v>
      </c>
      <c r="AS121" s="50">
        <v>2</v>
      </c>
      <c r="AT121" s="82">
        <f t="shared" si="45"/>
        <v>2</v>
      </c>
      <c r="AU121" s="50">
        <v>2</v>
      </c>
      <c r="AV121" s="82"/>
      <c r="AW121" s="50">
        <v>3</v>
      </c>
      <c r="AX121" s="82"/>
      <c r="AY121" s="50">
        <v>4</v>
      </c>
      <c r="AZ121" s="82"/>
      <c r="BA121" s="52">
        <v>11</v>
      </c>
      <c r="BC121" s="72" t="s">
        <v>723</v>
      </c>
      <c r="BD121" s="72" t="s">
        <v>416</v>
      </c>
      <c r="BE121" s="72">
        <f t="shared" si="30"/>
        <v>0</v>
      </c>
      <c r="BF121" s="77">
        <v>7.5680853975639797E-2</v>
      </c>
    </row>
    <row r="122" spans="1:58">
      <c r="A122" s="46" t="str">
        <f>VLOOKUP(B122,[3]Sheet1!$A:$B,2,FALSE)</f>
        <v>Chorley</v>
      </c>
      <c r="B122" s="47" t="s">
        <v>398</v>
      </c>
      <c r="D122" s="48" t="s">
        <v>399</v>
      </c>
      <c r="E122" s="46">
        <v>2</v>
      </c>
      <c r="F122" s="84">
        <f t="shared" si="29"/>
        <v>2</v>
      </c>
      <c r="G122" s="46">
        <v>12</v>
      </c>
      <c r="H122" s="84">
        <f t="shared" si="31"/>
        <v>14.945121116737376</v>
      </c>
      <c r="I122" s="46">
        <v>8</v>
      </c>
      <c r="J122" s="84">
        <f t="shared" si="32"/>
        <v>11.313261256329547</v>
      </c>
      <c r="K122" s="90">
        <v>5</v>
      </c>
      <c r="L122" s="86">
        <f t="shared" si="33"/>
        <v>7.5769809771452028</v>
      </c>
      <c r="M122" s="88">
        <f t="shared" si="50"/>
        <v>55.258382373066922</v>
      </c>
      <c r="N122" s="86">
        <f t="shared" si="35"/>
        <v>35.835363350212127</v>
      </c>
      <c r="P122" s="87" t="e">
        <f t="shared" si="36"/>
        <v>#VALUE!</v>
      </c>
      <c r="Q122" s="50" t="s">
        <v>951</v>
      </c>
      <c r="R122" s="87" t="e">
        <f t="shared" si="37"/>
        <v>#VALUE!</v>
      </c>
      <c r="S122" s="50" t="s">
        <v>951</v>
      </c>
      <c r="T122" s="87" t="e">
        <f t="shared" si="38"/>
        <v>#VALUE!</v>
      </c>
      <c r="U122" s="50" t="s">
        <v>951</v>
      </c>
      <c r="V122" s="87" t="e">
        <f t="shared" si="39"/>
        <v>#VALUE!</v>
      </c>
      <c r="W122" s="51">
        <v>0</v>
      </c>
      <c r="X122" s="87" t="e">
        <f t="shared" si="40"/>
        <v>#VALUE!</v>
      </c>
      <c r="Z122" s="87" t="e">
        <f t="shared" si="46"/>
        <v>#VALUE!</v>
      </c>
      <c r="AB122" s="87">
        <f t="shared" si="47"/>
        <v>3.0187491446558097</v>
      </c>
      <c r="AC122" s="82"/>
      <c r="AD122" s="87">
        <f t="shared" si="48"/>
        <v>3.0187491446558097</v>
      </c>
      <c r="AE122" s="82"/>
      <c r="AF122" s="87">
        <f t="shared" si="49"/>
        <v>2.3560968933899002</v>
      </c>
      <c r="AI122" s="50" t="s">
        <v>951</v>
      </c>
      <c r="AJ122" s="82" t="e">
        <f t="shared" si="41"/>
        <v>#VALUE!</v>
      </c>
      <c r="AK122" s="50" t="s">
        <v>951</v>
      </c>
      <c r="AL122" s="82" t="e">
        <f t="shared" si="42"/>
        <v>#VALUE!</v>
      </c>
      <c r="AM122" s="50" t="s">
        <v>951</v>
      </c>
      <c r="AN122" s="82" t="e">
        <f t="shared" si="43"/>
        <v>#VALUE!</v>
      </c>
      <c r="AO122" s="50" t="s">
        <v>951</v>
      </c>
      <c r="AP122" s="82" t="e">
        <f t="shared" si="44"/>
        <v>#VALUE!</v>
      </c>
      <c r="AQ122" s="51">
        <v>0</v>
      </c>
      <c r="AS122" s="50" t="s">
        <v>951</v>
      </c>
      <c r="AT122" s="82" t="e">
        <f t="shared" si="45"/>
        <v>#VALUE!</v>
      </c>
      <c r="AU122" s="50" t="s">
        <v>951</v>
      </c>
      <c r="AV122" s="82"/>
      <c r="AW122" s="50" t="s">
        <v>951</v>
      </c>
      <c r="AX122" s="82"/>
      <c r="AY122" s="50" t="s">
        <v>951</v>
      </c>
      <c r="AZ122" s="82"/>
      <c r="BA122" s="52">
        <v>0</v>
      </c>
      <c r="BC122" s="72" t="s">
        <v>723</v>
      </c>
      <c r="BD122" s="72" t="s">
        <v>398</v>
      </c>
      <c r="BE122" s="72">
        <f t="shared" si="30"/>
        <v>0</v>
      </c>
      <c r="BF122" s="77">
        <v>7.3628027918434383E-2</v>
      </c>
    </row>
    <row r="123" spans="1:58">
      <c r="A123" s="46" t="str">
        <f>VLOOKUP(B123,[3]Sheet1!$A:$B,2,FALSE)</f>
        <v>South Ribble</v>
      </c>
      <c r="B123" s="47" t="s">
        <v>414</v>
      </c>
      <c r="D123" s="48" t="s">
        <v>415</v>
      </c>
      <c r="E123" s="46">
        <v>11</v>
      </c>
      <c r="F123" s="84">
        <f t="shared" si="29"/>
        <v>11</v>
      </c>
      <c r="G123" s="46">
        <v>11</v>
      </c>
      <c r="H123" s="84">
        <f t="shared" si="31"/>
        <v>13.98891473929109</v>
      </c>
      <c r="I123" s="46">
        <v>10</v>
      </c>
      <c r="J123" s="84">
        <f t="shared" si="32"/>
        <v>13.362529081702476</v>
      </c>
      <c r="K123" s="90">
        <v>12</v>
      </c>
      <c r="L123" s="86">
        <f t="shared" si="33"/>
        <v>14.615300396879704</v>
      </c>
      <c r="M123" s="88">
        <f t="shared" si="50"/>
        <v>82.351443820993566</v>
      </c>
      <c r="N123" s="86">
        <f t="shared" si="35"/>
        <v>52.96674421787327</v>
      </c>
      <c r="O123" s="50">
        <v>8</v>
      </c>
      <c r="P123" s="87" t="e">
        <f t="shared" si="36"/>
        <v>#VALUE!</v>
      </c>
      <c r="Q123" s="50">
        <v>11</v>
      </c>
      <c r="R123" s="87">
        <f t="shared" si="37"/>
        <v>12.270288764198714</v>
      </c>
      <c r="S123" s="50">
        <v>10</v>
      </c>
      <c r="T123" s="87">
        <f t="shared" si="38"/>
        <v>11.120843027234159</v>
      </c>
      <c r="U123" s="50">
        <v>11</v>
      </c>
      <c r="V123" s="87">
        <f t="shared" si="39"/>
        <v>11.523060079375941</v>
      </c>
      <c r="X123" s="87" t="e">
        <f t="shared" si="40"/>
        <v>#VALUE!</v>
      </c>
      <c r="Z123" s="87" t="e">
        <f t="shared" si="46"/>
        <v>#VALUE!</v>
      </c>
      <c r="AB123" s="87">
        <f t="shared" si="47"/>
        <v>3.063637607773368</v>
      </c>
      <c r="AC123" s="82"/>
      <c r="AD123" s="87">
        <f t="shared" si="48"/>
        <v>3.063637607773368</v>
      </c>
      <c r="AE123" s="82"/>
      <c r="AF123" s="87">
        <f t="shared" si="49"/>
        <v>2.3911317914328727</v>
      </c>
      <c r="AI123" s="50">
        <v>2</v>
      </c>
      <c r="AJ123" s="82" t="e">
        <f t="shared" si="41"/>
        <v>#VALUE!</v>
      </c>
      <c r="AK123" s="50">
        <v>0</v>
      </c>
      <c r="AL123" s="82" t="e">
        <f t="shared" si="42"/>
        <v>#VALUE!</v>
      </c>
      <c r="AM123" s="50">
        <v>0</v>
      </c>
      <c r="AN123" s="82" t="e">
        <f t="shared" si="43"/>
        <v>#VALUE!</v>
      </c>
      <c r="AO123" s="50">
        <v>1</v>
      </c>
      <c r="AP123" s="82" t="e">
        <f t="shared" si="44"/>
        <v>#VALUE!</v>
      </c>
      <c r="AS123" s="50">
        <v>1</v>
      </c>
      <c r="AT123" s="82">
        <f t="shared" si="45"/>
        <v>1</v>
      </c>
      <c r="AU123" s="50">
        <v>0</v>
      </c>
      <c r="AV123" s="82"/>
      <c r="AW123" s="50">
        <v>0</v>
      </c>
      <c r="AX123" s="82"/>
      <c r="AY123" s="50">
        <v>0</v>
      </c>
      <c r="AZ123" s="82"/>
      <c r="BC123" s="72" t="s">
        <v>723</v>
      </c>
      <c r="BD123" s="72" t="s">
        <v>414</v>
      </c>
      <c r="BE123" s="72">
        <f t="shared" si="30"/>
        <v>0</v>
      </c>
      <c r="BF123" s="77">
        <v>7.4722868482277272E-2</v>
      </c>
    </row>
    <row r="124" spans="1:58">
      <c r="A124" s="46" t="str">
        <f>VLOOKUP(B124,[3]Sheet1!$A:$B,2,FALSE)</f>
        <v>Fylde</v>
      </c>
      <c r="B124" s="47" t="s">
        <v>400</v>
      </c>
      <c r="D124" s="48" t="s">
        <v>401</v>
      </c>
      <c r="E124" s="46">
        <v>3</v>
      </c>
      <c r="F124" s="84">
        <f t="shared" si="29"/>
        <v>3</v>
      </c>
      <c r="G124" s="46">
        <v>9</v>
      </c>
      <c r="H124" s="84">
        <f t="shared" si="31"/>
        <v>11.082934172711099</v>
      </c>
      <c r="I124" s="46">
        <v>5</v>
      </c>
      <c r="J124" s="84">
        <f t="shared" si="32"/>
        <v>7.3433009442999868</v>
      </c>
      <c r="K124" s="90">
        <v>1</v>
      </c>
      <c r="L124" s="86">
        <f t="shared" si="33"/>
        <v>2.8225674011222113</v>
      </c>
      <c r="M124" s="88">
        <f t="shared" si="50"/>
        <v>39.426235117011089</v>
      </c>
      <c r="N124" s="86">
        <f t="shared" si="35"/>
        <v>24.248802518133296</v>
      </c>
      <c r="O124" s="50">
        <v>3</v>
      </c>
      <c r="P124" s="87" t="e">
        <f t="shared" si="36"/>
        <v>#VALUE!</v>
      </c>
      <c r="Q124" s="50">
        <v>9</v>
      </c>
      <c r="R124" s="87">
        <f t="shared" si="37"/>
        <v>9.8852470234022167</v>
      </c>
      <c r="S124" s="50">
        <v>5</v>
      </c>
      <c r="T124" s="87">
        <f t="shared" si="38"/>
        <v>5.781100314766662</v>
      </c>
      <c r="U124" s="50">
        <v>1</v>
      </c>
      <c r="V124" s="87">
        <f t="shared" si="39"/>
        <v>1.3645134802244423</v>
      </c>
      <c r="W124" s="51">
        <v>18</v>
      </c>
      <c r="X124" s="87" t="e">
        <f t="shared" si="40"/>
        <v>#VALUE!</v>
      </c>
      <c r="Z124" s="87" t="e">
        <f t="shared" si="46"/>
        <v>#VALUE!</v>
      </c>
      <c r="AB124" s="87">
        <f t="shared" si="47"/>
        <v>2.1350075270288764</v>
      </c>
      <c r="AC124" s="82"/>
      <c r="AD124" s="87">
        <f t="shared" si="48"/>
        <v>2.1350075270288764</v>
      </c>
      <c r="AE124" s="82"/>
      <c r="AF124" s="87">
        <f t="shared" si="49"/>
        <v>1.6663473381688791</v>
      </c>
      <c r="AI124" s="50">
        <v>0</v>
      </c>
      <c r="AJ124" s="82" t="e">
        <f t="shared" si="41"/>
        <v>#VALUE!</v>
      </c>
      <c r="AK124" s="50">
        <v>0</v>
      </c>
      <c r="AL124" s="82" t="e">
        <f t="shared" si="42"/>
        <v>#VALUE!</v>
      </c>
      <c r="AM124" s="50">
        <v>0</v>
      </c>
      <c r="AN124" s="82" t="e">
        <f t="shared" si="43"/>
        <v>#VALUE!</v>
      </c>
      <c r="AO124" s="50">
        <v>0</v>
      </c>
      <c r="AP124" s="82" t="e">
        <f t="shared" si="44"/>
        <v>#VALUE!</v>
      </c>
      <c r="AQ124" s="51">
        <v>0</v>
      </c>
      <c r="AS124" s="50">
        <v>0</v>
      </c>
      <c r="AT124" s="82">
        <f t="shared" si="45"/>
        <v>0</v>
      </c>
      <c r="AU124" s="50">
        <v>0</v>
      </c>
      <c r="AV124" s="82"/>
      <c r="AW124" s="50">
        <v>0</v>
      </c>
      <c r="AX124" s="82"/>
      <c r="AY124" s="50">
        <v>0</v>
      </c>
      <c r="AZ124" s="82"/>
      <c r="BA124" s="52">
        <v>0</v>
      </c>
      <c r="BC124" s="72" t="s">
        <v>723</v>
      </c>
      <c r="BD124" s="72" t="s">
        <v>400</v>
      </c>
      <c r="BE124" s="72">
        <f t="shared" si="30"/>
        <v>0</v>
      </c>
      <c r="BF124" s="77">
        <v>5.2073354317777473E-2</v>
      </c>
    </row>
    <row r="125" spans="1:58">
      <c r="A125" s="46" t="str">
        <f>VLOOKUP(B125,[3]Sheet1!$A:$B,2,FALSE)</f>
        <v>Preston</v>
      </c>
      <c r="B125" s="47" t="s">
        <v>408</v>
      </c>
      <c r="D125" s="48" t="s">
        <v>409</v>
      </c>
      <c r="E125" s="46">
        <v>14</v>
      </c>
      <c r="F125" s="84">
        <f t="shared" si="29"/>
        <v>14</v>
      </c>
      <c r="G125" s="46">
        <v>12</v>
      </c>
      <c r="H125" s="84">
        <f t="shared" si="31"/>
        <v>15.834679074859723</v>
      </c>
      <c r="I125" s="46">
        <v>7</v>
      </c>
      <c r="J125" s="84">
        <f t="shared" si="32"/>
        <v>11.314013959217188</v>
      </c>
      <c r="K125" s="90">
        <v>7</v>
      </c>
      <c r="L125" s="86">
        <f t="shared" si="33"/>
        <v>10.355344190502258</v>
      </c>
      <c r="M125" s="88">
        <f t="shared" si="50"/>
        <v>81.148693034076913</v>
      </c>
      <c r="N125" s="86">
        <f t="shared" si="35"/>
        <v>51.504037224579172</v>
      </c>
      <c r="O125" s="50">
        <v>12</v>
      </c>
      <c r="P125" s="87" t="e">
        <f t="shared" si="36"/>
        <v>#VALUE!</v>
      </c>
      <c r="Q125" s="50">
        <v>11</v>
      </c>
      <c r="R125" s="87">
        <f t="shared" si="37"/>
        <v>12.629738606815383</v>
      </c>
      <c r="S125" s="50">
        <v>6</v>
      </c>
      <c r="T125" s="87">
        <f t="shared" si="38"/>
        <v>7.4380046530723964</v>
      </c>
      <c r="U125" s="50">
        <v>7</v>
      </c>
      <c r="V125" s="87">
        <f t="shared" si="39"/>
        <v>7.6710688381004513</v>
      </c>
      <c r="W125" s="51">
        <v>36</v>
      </c>
      <c r="X125" s="87" t="e">
        <f t="shared" si="40"/>
        <v>#VALUE!</v>
      </c>
      <c r="Z125" s="87" t="e">
        <f t="shared" si="46"/>
        <v>#VALUE!</v>
      </c>
      <c r="AB125" s="87">
        <f t="shared" si="47"/>
        <v>3.9305460517312167</v>
      </c>
      <c r="AC125" s="82"/>
      <c r="AD125" s="87">
        <f t="shared" si="48"/>
        <v>3.9305460517312167</v>
      </c>
      <c r="AE125" s="82"/>
      <c r="AF125" s="87">
        <f t="shared" si="49"/>
        <v>3.067743259887779</v>
      </c>
      <c r="AI125" s="50">
        <v>0</v>
      </c>
      <c r="AJ125" s="82" t="e">
        <f t="shared" si="41"/>
        <v>#VALUE!</v>
      </c>
      <c r="AK125" s="50">
        <v>0</v>
      </c>
      <c r="AL125" s="82" t="e">
        <f t="shared" si="42"/>
        <v>#VALUE!</v>
      </c>
      <c r="AM125" s="50">
        <v>0</v>
      </c>
      <c r="AN125" s="82" t="e">
        <f t="shared" si="43"/>
        <v>#VALUE!</v>
      </c>
      <c r="AO125" s="50">
        <v>0</v>
      </c>
      <c r="AP125" s="82" t="e">
        <f t="shared" si="44"/>
        <v>#VALUE!</v>
      </c>
      <c r="AQ125" s="51">
        <v>0</v>
      </c>
      <c r="AS125" s="50">
        <v>2</v>
      </c>
      <c r="AT125" s="82">
        <f t="shared" si="45"/>
        <v>2</v>
      </c>
      <c r="AU125" s="50">
        <v>1</v>
      </c>
      <c r="AV125" s="82"/>
      <c r="AW125" s="50">
        <v>1</v>
      </c>
      <c r="AX125" s="82"/>
      <c r="AY125" s="50">
        <v>0</v>
      </c>
      <c r="AZ125" s="82"/>
      <c r="BA125" s="52">
        <v>4</v>
      </c>
      <c r="BC125" s="72" t="s">
        <v>723</v>
      </c>
      <c r="BD125" s="72" t="s">
        <v>408</v>
      </c>
      <c r="BE125" s="72">
        <f t="shared" si="30"/>
        <v>0</v>
      </c>
      <c r="BF125" s="77">
        <v>9.5866976871493093E-2</v>
      </c>
    </row>
    <row r="126" spans="1:58">
      <c r="A126" s="46" t="str">
        <f>VLOOKUP(B126,[3]Sheet1!$A:$B,2,FALSE)</f>
        <v>Wyre</v>
      </c>
      <c r="B126" s="47" t="s">
        <v>418</v>
      </c>
      <c r="D126" s="48" t="s">
        <v>419</v>
      </c>
      <c r="E126" s="46">
        <v>48</v>
      </c>
      <c r="F126" s="84">
        <f t="shared" si="29"/>
        <v>48</v>
      </c>
      <c r="G126" s="46">
        <v>64</v>
      </c>
      <c r="H126" s="84">
        <f t="shared" si="31"/>
        <v>66.947858218146976</v>
      </c>
      <c r="I126" s="46">
        <v>44</v>
      </c>
      <c r="J126" s="84">
        <f t="shared" si="32"/>
        <v>47.316340495415353</v>
      </c>
      <c r="K126" s="90">
        <v>57</v>
      </c>
      <c r="L126" s="86">
        <f t="shared" si="33"/>
        <v>59.579375940878613</v>
      </c>
      <c r="M126" s="88">
        <f t="shared" si="50"/>
        <v>375.26419871356234</v>
      </c>
      <c r="N126" s="86">
        <f t="shared" si="35"/>
        <v>221.84357465444094</v>
      </c>
      <c r="O126" s="50">
        <v>0</v>
      </c>
      <c r="P126" s="87" t="e">
        <f t="shared" si="36"/>
        <v>#VALUE!</v>
      </c>
      <c r="Q126" s="50">
        <v>0</v>
      </c>
      <c r="R126" s="87">
        <f t="shared" si="37"/>
        <v>1.2528397427124676</v>
      </c>
      <c r="S126" s="50">
        <v>44</v>
      </c>
      <c r="T126" s="87">
        <f t="shared" si="38"/>
        <v>45.105446831805118</v>
      </c>
      <c r="U126" s="50">
        <v>57</v>
      </c>
      <c r="V126" s="87">
        <f t="shared" si="39"/>
        <v>57.51587518817572</v>
      </c>
      <c r="W126" s="51" t="e">
        <f>SUM(O126:U126)</f>
        <v>#VALUE!</v>
      </c>
      <c r="X126" s="87" t="e">
        <f t="shared" si="40"/>
        <v>#VALUE!</v>
      </c>
      <c r="Y126" s="50">
        <v>0</v>
      </c>
      <c r="Z126" s="87" t="e">
        <f t="shared" si="46"/>
        <v>#VALUE!</v>
      </c>
      <c r="AA126" s="50">
        <v>0</v>
      </c>
      <c r="AB126" s="87">
        <f t="shared" si="47"/>
        <v>3.0215546736006571</v>
      </c>
      <c r="AC126" s="82"/>
      <c r="AD126" s="87">
        <f t="shared" si="48"/>
        <v>3.0215546736006571</v>
      </c>
      <c r="AE126" s="82"/>
      <c r="AF126" s="87">
        <f t="shared" si="49"/>
        <v>2.3582865745175861</v>
      </c>
      <c r="AG126" s="51">
        <v>0</v>
      </c>
      <c r="AI126" s="50">
        <v>48</v>
      </c>
      <c r="AJ126" s="82" t="e">
        <f t="shared" si="41"/>
        <v>#VALUE!</v>
      </c>
      <c r="AK126" s="50">
        <v>64</v>
      </c>
      <c r="AL126" s="82" t="e">
        <f t="shared" si="42"/>
        <v>#VALUE!</v>
      </c>
      <c r="AM126" s="50">
        <v>0</v>
      </c>
      <c r="AN126" s="82" t="e">
        <f t="shared" si="43"/>
        <v>#VALUE!</v>
      </c>
      <c r="AO126" s="50">
        <v>0</v>
      </c>
      <c r="AP126" s="82" t="e">
        <f t="shared" si="44"/>
        <v>#VALUE!</v>
      </c>
      <c r="AQ126" s="51" t="e">
        <f>SUM(AI126:AO126)</f>
        <v>#VALUE!</v>
      </c>
      <c r="AS126" s="50">
        <v>1</v>
      </c>
      <c r="AT126" s="82">
        <f t="shared" si="45"/>
        <v>1</v>
      </c>
      <c r="AU126" s="46">
        <v>7</v>
      </c>
      <c r="AW126" s="46">
        <v>15</v>
      </c>
      <c r="AY126" s="46">
        <v>1</v>
      </c>
      <c r="BA126" s="52">
        <v>24</v>
      </c>
      <c r="BC126" s="72" t="s">
        <v>723</v>
      </c>
      <c r="BD126" s="72" t="s">
        <v>418</v>
      </c>
      <c r="BE126" s="72">
        <f t="shared" si="30"/>
        <v>0</v>
      </c>
      <c r="BF126" s="77">
        <v>7.3696455453674564E-2</v>
      </c>
    </row>
    <row r="127" spans="1:58">
      <c r="A127" s="46" t="str">
        <f>VLOOKUP(B127,[3]Sheet1!$A:$B,2,FALSE)</f>
        <v>Lancaster</v>
      </c>
      <c r="B127" s="47" t="s">
        <v>404</v>
      </c>
      <c r="D127" s="48" t="s">
        <v>405</v>
      </c>
      <c r="F127" s="84">
        <f t="shared" si="29"/>
        <v>0</v>
      </c>
      <c r="G127" s="46">
        <v>38</v>
      </c>
      <c r="H127" s="84">
        <f t="shared" si="31"/>
        <v>41.771725742438761</v>
      </c>
      <c r="I127" s="46">
        <v>52</v>
      </c>
      <c r="J127" s="84">
        <f t="shared" si="32"/>
        <v>56.243191460243601</v>
      </c>
      <c r="K127" s="90">
        <v>35</v>
      </c>
      <c r="L127" s="86">
        <f t="shared" si="33"/>
        <v>38.300260024633914</v>
      </c>
      <c r="M127" s="88">
        <f t="shared" si="50"/>
        <v>223.01491720268237</v>
      </c>
      <c r="N127" s="86">
        <f t="shared" si="35"/>
        <v>136.31517722731627</v>
      </c>
      <c r="P127" s="87" t="e">
        <f t="shared" si="36"/>
        <v>#VALUE!</v>
      </c>
      <c r="Q127" s="50">
        <v>25</v>
      </c>
      <c r="R127" s="87">
        <f t="shared" si="37"/>
        <v>26.602983440536473</v>
      </c>
      <c r="S127" s="50">
        <v>39</v>
      </c>
      <c r="T127" s="87">
        <f t="shared" si="38"/>
        <v>40.414397153414534</v>
      </c>
      <c r="U127" s="50">
        <v>29</v>
      </c>
      <c r="V127" s="87">
        <f t="shared" si="39"/>
        <v>29.660052004926783</v>
      </c>
      <c r="X127" s="87" t="e">
        <f t="shared" si="40"/>
        <v>#VALUE!</v>
      </c>
      <c r="Z127" s="87" t="e">
        <f t="shared" si="46"/>
        <v>#VALUE!</v>
      </c>
      <c r="AB127" s="87">
        <f t="shared" si="47"/>
        <v>3.8660188859997264</v>
      </c>
      <c r="AC127" s="82"/>
      <c r="AD127" s="87">
        <f t="shared" si="48"/>
        <v>3.8660188859997264</v>
      </c>
      <c r="AE127" s="82"/>
      <c r="AF127" s="87">
        <f t="shared" si="49"/>
        <v>3.0173805939510059</v>
      </c>
      <c r="AI127" s="50" t="s">
        <v>951</v>
      </c>
      <c r="AJ127" s="82" t="e">
        <f t="shared" si="41"/>
        <v>#VALUE!</v>
      </c>
      <c r="AK127" s="50">
        <v>0</v>
      </c>
      <c r="AL127" s="82" t="e">
        <f t="shared" si="42"/>
        <v>#VALUE!</v>
      </c>
      <c r="AM127" s="50">
        <v>0</v>
      </c>
      <c r="AN127" s="82" t="e">
        <f t="shared" si="43"/>
        <v>#VALUE!</v>
      </c>
      <c r="AO127" s="50">
        <v>0</v>
      </c>
      <c r="AP127" s="82" t="e">
        <f t="shared" si="44"/>
        <v>#VALUE!</v>
      </c>
      <c r="AS127" s="50" t="s">
        <v>951</v>
      </c>
      <c r="AT127" s="82" t="e">
        <f t="shared" si="45"/>
        <v>#VALUE!</v>
      </c>
      <c r="AU127" s="50">
        <v>8</v>
      </c>
      <c r="AV127" s="82"/>
      <c r="AW127" s="50">
        <v>10</v>
      </c>
      <c r="AX127" s="82"/>
      <c r="AY127" s="50">
        <v>2</v>
      </c>
      <c r="AZ127" s="82"/>
      <c r="BC127" s="72" t="s">
        <v>723</v>
      </c>
      <c r="BD127" s="72" t="s">
        <v>404</v>
      </c>
      <c r="BE127" s="72">
        <f t="shared" si="30"/>
        <v>0</v>
      </c>
      <c r="BF127" s="77">
        <v>9.4293143560968934E-2</v>
      </c>
    </row>
    <row r="128" spans="1:58">
      <c r="A128" s="46" t="str">
        <f>VLOOKUP(B128,[3]Sheet1!$A:$B,2,FALSE)</f>
        <v>Ribble Valley</v>
      </c>
      <c r="B128" s="47" t="s">
        <v>410</v>
      </c>
      <c r="D128" s="48" t="s">
        <v>411</v>
      </c>
      <c r="E128" s="46">
        <v>10</v>
      </c>
      <c r="F128" s="84">
        <f t="shared" si="29"/>
        <v>10</v>
      </c>
      <c r="G128" s="46">
        <v>13</v>
      </c>
      <c r="H128" s="84">
        <f t="shared" si="31"/>
        <v>14.568359107704941</v>
      </c>
      <c r="I128" s="46">
        <v>15</v>
      </c>
      <c r="J128" s="84">
        <f t="shared" si="32"/>
        <v>16.764403996168056</v>
      </c>
      <c r="K128" s="90">
        <v>15</v>
      </c>
      <c r="L128" s="86">
        <f t="shared" si="33"/>
        <v>16.372314219241822</v>
      </c>
      <c r="M128" s="88">
        <f t="shared" si="50"/>
        <v>94.332763103872992</v>
      </c>
      <c r="N128" s="86">
        <f t="shared" si="35"/>
        <v>57.705077323114821</v>
      </c>
      <c r="O128" s="50">
        <v>3</v>
      </c>
      <c r="P128" s="87" t="e">
        <f t="shared" si="36"/>
        <v>#VALUE!</v>
      </c>
      <c r="Q128" s="50">
        <v>2</v>
      </c>
      <c r="R128" s="87">
        <f t="shared" si="37"/>
        <v>2.6665526207746</v>
      </c>
      <c r="S128" s="50">
        <v>1</v>
      </c>
      <c r="T128" s="87">
        <f t="shared" si="38"/>
        <v>1.5881346653893527</v>
      </c>
      <c r="U128" s="50">
        <v>0</v>
      </c>
      <c r="V128" s="87">
        <f t="shared" si="39"/>
        <v>0.27446284384836461</v>
      </c>
      <c r="X128" s="87" t="e">
        <f t="shared" si="40"/>
        <v>#VALUE!</v>
      </c>
      <c r="Z128" s="87" t="e">
        <f t="shared" si="46"/>
        <v>#VALUE!</v>
      </c>
      <c r="AB128" s="87">
        <f t="shared" si="47"/>
        <v>1.607568085397564</v>
      </c>
      <c r="AC128" s="82"/>
      <c r="AD128" s="87">
        <f t="shared" si="48"/>
        <v>1.607568085397564</v>
      </c>
      <c r="AE128" s="82"/>
      <c r="AF128" s="87">
        <f t="shared" si="49"/>
        <v>1.2546872861639524</v>
      </c>
      <c r="AI128" s="50">
        <v>0</v>
      </c>
      <c r="AJ128" s="82" t="e">
        <f t="shared" si="41"/>
        <v>#VALUE!</v>
      </c>
      <c r="AK128" s="50">
        <v>0</v>
      </c>
      <c r="AL128" s="82" t="e">
        <f t="shared" si="42"/>
        <v>#VALUE!</v>
      </c>
      <c r="AM128" s="50">
        <v>0</v>
      </c>
      <c r="AN128" s="82" t="e">
        <f t="shared" si="43"/>
        <v>#VALUE!</v>
      </c>
      <c r="AO128" s="50">
        <v>0</v>
      </c>
      <c r="AP128" s="82" t="e">
        <f t="shared" si="44"/>
        <v>#VALUE!</v>
      </c>
      <c r="AQ128" s="51">
        <v>0</v>
      </c>
      <c r="AS128" s="50">
        <v>0</v>
      </c>
      <c r="AT128" s="82">
        <f t="shared" si="45"/>
        <v>0</v>
      </c>
      <c r="AU128" s="50">
        <v>0</v>
      </c>
      <c r="AV128" s="82"/>
      <c r="AW128" s="50">
        <v>0</v>
      </c>
      <c r="AX128" s="82"/>
      <c r="AY128" s="50">
        <v>0</v>
      </c>
      <c r="AZ128" s="82"/>
      <c r="BA128" s="52">
        <v>0</v>
      </c>
      <c r="BC128" s="72" t="s">
        <v>723</v>
      </c>
      <c r="BD128" s="72" t="s">
        <v>410</v>
      </c>
      <c r="BE128" s="72">
        <f t="shared" si="30"/>
        <v>0</v>
      </c>
      <c r="BF128" s="77">
        <v>3.9208977692623513E-2</v>
      </c>
    </row>
    <row r="129" spans="1:58">
      <c r="A129" s="46" t="str">
        <f>VLOOKUP(B129,[3]Sheet1!$A:$B,2,FALSE)</f>
        <v>Pendle</v>
      </c>
      <c r="B129" s="47" t="s">
        <v>406</v>
      </c>
      <c r="D129" s="48" t="s">
        <v>407</v>
      </c>
      <c r="E129" s="46">
        <v>10</v>
      </c>
      <c r="F129" s="84">
        <f t="shared" si="29"/>
        <v>10</v>
      </c>
      <c r="G129" s="46">
        <v>37</v>
      </c>
      <c r="H129" s="84">
        <f t="shared" si="31"/>
        <v>39.452442863008073</v>
      </c>
      <c r="I129" s="46">
        <v>37</v>
      </c>
      <c r="J129" s="84">
        <f t="shared" si="32"/>
        <v>39.758998220884081</v>
      </c>
      <c r="K129" s="90">
        <v>35</v>
      </c>
      <c r="L129" s="86">
        <f t="shared" si="33"/>
        <v>37.145887505132066</v>
      </c>
      <c r="M129" s="88">
        <f t="shared" si="50"/>
        <v>208.21144108389214</v>
      </c>
      <c r="N129" s="86">
        <f t="shared" si="35"/>
        <v>126.35732858902422</v>
      </c>
      <c r="P129" s="87" t="e">
        <f t="shared" si="36"/>
        <v>#VALUE!</v>
      </c>
      <c r="Q129" s="50" t="s">
        <v>951</v>
      </c>
      <c r="R129" s="87" t="e">
        <f t="shared" si="37"/>
        <v>#VALUE!</v>
      </c>
      <c r="S129" s="50" t="s">
        <v>951</v>
      </c>
      <c r="T129" s="87" t="e">
        <f t="shared" si="38"/>
        <v>#VALUE!</v>
      </c>
      <c r="U129" s="50" t="s">
        <v>951</v>
      </c>
      <c r="V129" s="87" t="e">
        <f t="shared" si="39"/>
        <v>#VALUE!</v>
      </c>
      <c r="W129" s="51">
        <v>0</v>
      </c>
      <c r="X129" s="87" t="e">
        <f t="shared" si="40"/>
        <v>#VALUE!</v>
      </c>
      <c r="Z129" s="87" t="e">
        <f t="shared" si="46"/>
        <v>#VALUE!</v>
      </c>
      <c r="AB129" s="87">
        <f t="shared" si="47"/>
        <v>2.5137539345832765</v>
      </c>
      <c r="AC129" s="82"/>
      <c r="AD129" s="87">
        <f t="shared" si="48"/>
        <v>2.5137539345832765</v>
      </c>
      <c r="AE129" s="82"/>
      <c r="AF129" s="87">
        <f t="shared" si="49"/>
        <v>1.9619542904064595</v>
      </c>
      <c r="AI129" s="50">
        <v>0</v>
      </c>
      <c r="AJ129" s="82" t="e">
        <f t="shared" si="41"/>
        <v>#VALUE!</v>
      </c>
      <c r="AK129" s="50">
        <v>0</v>
      </c>
      <c r="AL129" s="82" t="e">
        <f t="shared" si="42"/>
        <v>#VALUE!</v>
      </c>
      <c r="AM129" s="50">
        <v>0</v>
      </c>
      <c r="AN129" s="82" t="e">
        <f t="shared" si="43"/>
        <v>#VALUE!</v>
      </c>
      <c r="AO129" s="50">
        <v>0</v>
      </c>
      <c r="AP129" s="82" t="e">
        <f t="shared" si="44"/>
        <v>#VALUE!</v>
      </c>
      <c r="AQ129" s="51">
        <v>0</v>
      </c>
      <c r="AS129" s="50" t="s">
        <v>951</v>
      </c>
      <c r="AT129" s="82" t="e">
        <f t="shared" si="45"/>
        <v>#VALUE!</v>
      </c>
      <c r="AU129" s="46" t="s">
        <v>951</v>
      </c>
      <c r="AW129" s="46" t="s">
        <v>951</v>
      </c>
      <c r="AY129" s="46" t="s">
        <v>951</v>
      </c>
      <c r="BA129" s="52">
        <v>0</v>
      </c>
      <c r="BC129" s="72" t="s">
        <v>723</v>
      </c>
      <c r="BD129" s="72" t="s">
        <v>406</v>
      </c>
      <c r="BE129" s="72">
        <f t="shared" si="30"/>
        <v>0</v>
      </c>
      <c r="BF129" s="77">
        <v>6.131107157520186E-2</v>
      </c>
    </row>
    <row r="130" spans="1:58">
      <c r="A130" s="46" t="str">
        <f>VLOOKUP(B130,[3]Sheet1!$A:$B,2,FALSE)</f>
        <v>Burnley</v>
      </c>
      <c r="B130" s="47" t="s">
        <v>396</v>
      </c>
      <c r="D130" s="48" t="s">
        <v>397</v>
      </c>
      <c r="E130" s="46">
        <v>35</v>
      </c>
      <c r="F130" s="84">
        <f t="shared" si="29"/>
        <v>35</v>
      </c>
      <c r="G130" s="46">
        <v>44</v>
      </c>
      <c r="H130" s="84">
        <f t="shared" si="31"/>
        <v>46.38127822635829</v>
      </c>
      <c r="I130" s="46">
        <v>42</v>
      </c>
      <c r="J130" s="84">
        <f t="shared" si="32"/>
        <v>44.67893800465307</v>
      </c>
      <c r="L130" s="86">
        <f t="shared" si="33"/>
        <v>2.0836184480635009</v>
      </c>
      <c r="M130" s="88">
        <v>38</v>
      </c>
      <c r="N130" s="86">
        <f t="shared" si="35"/>
        <v>128.14383467907487</v>
      </c>
      <c r="P130" s="87" t="e">
        <f t="shared" si="36"/>
        <v>#VALUE!</v>
      </c>
      <c r="Q130" s="50" t="s">
        <v>951</v>
      </c>
      <c r="R130" s="87" t="e">
        <f t="shared" si="37"/>
        <v>#VALUE!</v>
      </c>
      <c r="S130" s="50" t="s">
        <v>951</v>
      </c>
      <c r="T130" s="87" t="e">
        <f t="shared" si="38"/>
        <v>#VALUE!</v>
      </c>
      <c r="U130" s="50" t="s">
        <v>951</v>
      </c>
      <c r="V130" s="87" t="e">
        <f t="shared" si="39"/>
        <v>#VALUE!</v>
      </c>
      <c r="W130" s="51" t="s">
        <v>951</v>
      </c>
      <c r="X130" s="87" t="e">
        <f t="shared" si="40"/>
        <v>#VALUE!</v>
      </c>
      <c r="Z130" s="87" t="e">
        <f t="shared" si="46"/>
        <v>#VALUE!</v>
      </c>
      <c r="AB130" s="87">
        <f t="shared" si="47"/>
        <v>2.4408101820172439</v>
      </c>
      <c r="AC130" s="82"/>
      <c r="AD130" s="87">
        <f t="shared" si="48"/>
        <v>2.4408101820172439</v>
      </c>
      <c r="AE130" s="82"/>
      <c r="AF130" s="87">
        <f t="shared" si="49"/>
        <v>1.9050225810866293</v>
      </c>
      <c r="AI130" s="50" t="s">
        <v>951</v>
      </c>
      <c r="AJ130" s="82" t="e">
        <f t="shared" si="41"/>
        <v>#VALUE!</v>
      </c>
      <c r="AK130" s="50" t="s">
        <v>951</v>
      </c>
      <c r="AL130" s="82" t="e">
        <f t="shared" si="42"/>
        <v>#VALUE!</v>
      </c>
      <c r="AM130" s="50" t="s">
        <v>951</v>
      </c>
      <c r="AN130" s="82" t="e">
        <f t="shared" si="43"/>
        <v>#VALUE!</v>
      </c>
      <c r="AO130" s="50" t="s">
        <v>951</v>
      </c>
      <c r="AP130" s="82" t="e">
        <f t="shared" si="44"/>
        <v>#VALUE!</v>
      </c>
      <c r="AQ130" s="51" t="s">
        <v>951</v>
      </c>
      <c r="AS130" s="50" t="s">
        <v>951</v>
      </c>
      <c r="AT130" s="82" t="e">
        <f t="shared" si="45"/>
        <v>#VALUE!</v>
      </c>
      <c r="AU130" s="50" t="s">
        <v>951</v>
      </c>
      <c r="AV130" s="82"/>
      <c r="AW130" s="50" t="s">
        <v>951</v>
      </c>
      <c r="AX130" s="82"/>
      <c r="AY130" s="50" t="s">
        <v>951</v>
      </c>
      <c r="AZ130" s="82"/>
      <c r="BA130" s="52" t="s">
        <v>951</v>
      </c>
      <c r="BC130" s="72" t="s">
        <v>723</v>
      </c>
      <c r="BD130" s="72" t="s">
        <v>396</v>
      </c>
      <c r="BE130" s="72">
        <f t="shared" si="30"/>
        <v>0</v>
      </c>
      <c r="BF130" s="77">
        <v>5.9531955658957164E-2</v>
      </c>
    </row>
    <row r="131" spans="1:58">
      <c r="A131" s="46" t="str">
        <f>VLOOKUP(B131,[3]Sheet1!$A:$B,2,FALSE)</f>
        <v>Rossendale</v>
      </c>
      <c r="B131" s="47" t="s">
        <v>412</v>
      </c>
      <c r="D131" s="48" t="s">
        <v>413</v>
      </c>
      <c r="E131" s="46">
        <v>30</v>
      </c>
      <c r="F131" s="84">
        <f t="shared" si="29"/>
        <v>30</v>
      </c>
      <c r="G131" s="46">
        <v>35</v>
      </c>
      <c r="H131" s="84">
        <f t="shared" si="31"/>
        <v>36.86396605994252</v>
      </c>
      <c r="I131" s="46">
        <v>22</v>
      </c>
      <c r="J131" s="84">
        <f t="shared" si="32"/>
        <v>24.096961817435336</v>
      </c>
      <c r="K131" s="90">
        <v>18</v>
      </c>
      <c r="L131" s="86">
        <f t="shared" si="33"/>
        <v>19.630970302449704</v>
      </c>
      <c r="M131" s="88">
        <f t="shared" ref="M131:M139" si="51">SUM(E131:K131)</f>
        <v>195.96092787737786</v>
      </c>
      <c r="N131" s="86">
        <f t="shared" si="35"/>
        <v>110.59189817982755</v>
      </c>
      <c r="O131" s="50">
        <v>30</v>
      </c>
      <c r="P131" s="87" t="e">
        <f t="shared" si="36"/>
        <v>#VALUE!</v>
      </c>
      <c r="Q131" s="50">
        <v>35</v>
      </c>
      <c r="R131" s="87">
        <f t="shared" si="37"/>
        <v>35.792185575475571</v>
      </c>
      <c r="S131" s="50">
        <v>22</v>
      </c>
      <c r="T131" s="87">
        <f t="shared" si="38"/>
        <v>22.698987272478444</v>
      </c>
      <c r="U131" s="50">
        <v>18</v>
      </c>
      <c r="V131" s="87">
        <f t="shared" si="39"/>
        <v>18.326194060489939</v>
      </c>
      <c r="X131" s="87" t="e">
        <f t="shared" si="40"/>
        <v>#VALUE!</v>
      </c>
      <c r="Z131" s="87" t="e">
        <f t="shared" si="46"/>
        <v>#VALUE!</v>
      </c>
      <c r="AB131" s="87">
        <f t="shared" si="47"/>
        <v>1.9105652114410838</v>
      </c>
      <c r="AC131" s="82"/>
      <c r="AD131" s="87">
        <f t="shared" si="48"/>
        <v>1.9105652114410838</v>
      </c>
      <c r="AE131" s="82"/>
      <c r="AF131" s="87">
        <f t="shared" si="49"/>
        <v>1.4911728479540167</v>
      </c>
      <c r="AI131" s="50">
        <v>0</v>
      </c>
      <c r="AJ131" s="82" t="e">
        <f t="shared" si="41"/>
        <v>#VALUE!</v>
      </c>
      <c r="AK131" s="50">
        <v>0</v>
      </c>
      <c r="AL131" s="82" t="e">
        <f t="shared" si="42"/>
        <v>#VALUE!</v>
      </c>
      <c r="AM131" s="50">
        <v>0</v>
      </c>
      <c r="AN131" s="82" t="e">
        <f t="shared" si="43"/>
        <v>#VALUE!</v>
      </c>
      <c r="AO131" s="50">
        <v>0</v>
      </c>
      <c r="AP131" s="82" t="e">
        <f t="shared" si="44"/>
        <v>#VALUE!</v>
      </c>
      <c r="AQ131" s="51">
        <v>0</v>
      </c>
      <c r="AS131" s="50">
        <v>0</v>
      </c>
      <c r="AT131" s="82">
        <f t="shared" si="45"/>
        <v>0</v>
      </c>
      <c r="AU131" s="50">
        <v>0</v>
      </c>
      <c r="AV131" s="82"/>
      <c r="AW131" s="50">
        <v>0</v>
      </c>
      <c r="AX131" s="82"/>
      <c r="AY131" s="50">
        <v>0</v>
      </c>
      <c r="AZ131" s="82"/>
      <c r="BA131" s="52">
        <v>0</v>
      </c>
      <c r="BC131" s="72" t="s">
        <v>723</v>
      </c>
      <c r="BD131" s="72" t="s">
        <v>412</v>
      </c>
      <c r="BE131" s="72">
        <f t="shared" si="30"/>
        <v>0</v>
      </c>
      <c r="BF131" s="77">
        <v>4.6599151498563023E-2</v>
      </c>
    </row>
    <row r="132" spans="1:58">
      <c r="A132" s="46" t="str">
        <f>VLOOKUP(B132,[3]Sheet1!$A:$B,2,FALSE)</f>
        <v>Hyndburn</v>
      </c>
      <c r="B132" s="47" t="s">
        <v>402</v>
      </c>
      <c r="D132" s="48" t="s">
        <v>403</v>
      </c>
      <c r="E132" s="46">
        <v>9</v>
      </c>
      <c r="F132" s="84">
        <f t="shared" si="29"/>
        <v>9</v>
      </c>
      <c r="G132" s="46">
        <v>7</v>
      </c>
      <c r="H132" s="84">
        <f t="shared" si="31"/>
        <v>9.2033666347338166</v>
      </c>
      <c r="I132" s="46">
        <v>18</v>
      </c>
      <c r="J132" s="84">
        <f t="shared" si="32"/>
        <v>20.478787464075545</v>
      </c>
      <c r="K132" s="90">
        <v>3</v>
      </c>
      <c r="L132" s="86">
        <f t="shared" si="33"/>
        <v>4.9279458053920902</v>
      </c>
      <c r="M132" s="88">
        <f t="shared" si="51"/>
        <v>75.682154098809363</v>
      </c>
      <c r="N132" s="86">
        <f t="shared" si="35"/>
        <v>43.610099904201455</v>
      </c>
      <c r="P132" s="87" t="e">
        <f t="shared" si="36"/>
        <v>#VALUE!</v>
      </c>
      <c r="Q132" s="50" t="s">
        <v>951</v>
      </c>
      <c r="R132" s="87" t="e">
        <f t="shared" si="37"/>
        <v>#VALUE!</v>
      </c>
      <c r="S132" s="50" t="s">
        <v>951</v>
      </c>
      <c r="T132" s="87" t="e">
        <f t="shared" si="38"/>
        <v>#VALUE!</v>
      </c>
      <c r="U132" s="50" t="s">
        <v>951</v>
      </c>
      <c r="V132" s="87" t="e">
        <f t="shared" si="39"/>
        <v>#VALUE!</v>
      </c>
      <c r="W132" s="51">
        <v>18</v>
      </c>
      <c r="X132" s="87" t="e">
        <f t="shared" si="40"/>
        <v>#VALUE!</v>
      </c>
      <c r="Z132" s="87" t="e">
        <f t="shared" si="46"/>
        <v>#VALUE!</v>
      </c>
      <c r="AB132" s="87">
        <f t="shared" si="47"/>
        <v>2.2584508006021622</v>
      </c>
      <c r="AC132" s="82"/>
      <c r="AD132" s="87">
        <f t="shared" si="48"/>
        <v>2.2584508006021622</v>
      </c>
      <c r="AE132" s="82"/>
      <c r="AF132" s="87">
        <f t="shared" si="49"/>
        <v>1.7626933077870535</v>
      </c>
      <c r="AI132" s="50">
        <v>0</v>
      </c>
      <c r="AJ132" s="82" t="e">
        <f t="shared" si="41"/>
        <v>#VALUE!</v>
      </c>
      <c r="AK132" s="50">
        <v>0</v>
      </c>
      <c r="AL132" s="82" t="e">
        <f t="shared" si="42"/>
        <v>#VALUE!</v>
      </c>
      <c r="AM132" s="50">
        <v>0</v>
      </c>
      <c r="AN132" s="82" t="e">
        <f t="shared" si="43"/>
        <v>#VALUE!</v>
      </c>
      <c r="AO132" s="50">
        <v>0</v>
      </c>
      <c r="AP132" s="82" t="e">
        <f t="shared" si="44"/>
        <v>#VALUE!</v>
      </c>
      <c r="AQ132" s="51">
        <v>0</v>
      </c>
      <c r="AS132" s="50" t="s">
        <v>951</v>
      </c>
      <c r="AT132" s="82" t="e">
        <f t="shared" si="45"/>
        <v>#VALUE!</v>
      </c>
      <c r="AU132" s="46" t="s">
        <v>951</v>
      </c>
      <c r="AW132" s="46" t="s">
        <v>951</v>
      </c>
      <c r="AY132" s="46" t="s">
        <v>951</v>
      </c>
      <c r="BA132" s="52">
        <v>19</v>
      </c>
      <c r="BC132" s="72" t="s">
        <v>723</v>
      </c>
      <c r="BD132" s="72" t="s">
        <v>402</v>
      </c>
      <c r="BE132" s="72">
        <f t="shared" si="30"/>
        <v>0</v>
      </c>
      <c r="BF132" s="77">
        <v>5.5084165868345421E-2</v>
      </c>
    </row>
    <row r="133" spans="1:58">
      <c r="A133" s="46" t="str">
        <f>VLOOKUP(B133,[3]Sheet1!$A:$B,2,FALSE)</f>
        <v>Charnwood</v>
      </c>
      <c r="B133" s="47" t="s">
        <v>423</v>
      </c>
      <c r="D133" s="48" t="s">
        <v>424</v>
      </c>
      <c r="F133" s="84" t="e">
        <f t="shared" ref="F133:F164" si="52">E133+(BF133*(VLOOKUP(BC133,B:E,4,FALSE)))</f>
        <v>#N/A</v>
      </c>
      <c r="H133" s="84" t="e">
        <f t="shared" si="31"/>
        <v>#N/A</v>
      </c>
      <c r="J133" s="84" t="e">
        <f t="shared" si="32"/>
        <v>#N/A</v>
      </c>
      <c r="L133" s="86" t="e">
        <f t="shared" si="33"/>
        <v>#N/A</v>
      </c>
      <c r="M133" s="49" t="e">
        <f t="shared" si="51"/>
        <v>#N/A</v>
      </c>
      <c r="N133" s="86" t="e">
        <f t="shared" si="35"/>
        <v>#N/A</v>
      </c>
      <c r="P133" s="87" t="e">
        <f t="shared" si="36"/>
        <v>#N/A</v>
      </c>
      <c r="Q133" s="50" t="s">
        <v>951</v>
      </c>
      <c r="R133" s="87" t="e">
        <f t="shared" si="37"/>
        <v>#VALUE!</v>
      </c>
      <c r="S133" s="50" t="s">
        <v>951</v>
      </c>
      <c r="T133" s="87" t="e">
        <f t="shared" si="38"/>
        <v>#VALUE!</v>
      </c>
      <c r="U133" s="50" t="s">
        <v>951</v>
      </c>
      <c r="V133" s="87" t="e">
        <f t="shared" si="39"/>
        <v>#VALUE!</v>
      </c>
      <c r="X133" s="87" t="e">
        <f t="shared" si="40"/>
        <v>#N/A</v>
      </c>
      <c r="Z133" s="87" t="e">
        <f t="shared" si="46"/>
        <v>#N/A</v>
      </c>
      <c r="AB133" s="87" t="e">
        <f t="shared" si="47"/>
        <v>#N/A</v>
      </c>
      <c r="AC133" s="82"/>
      <c r="AD133" s="87" t="e">
        <f t="shared" si="48"/>
        <v>#N/A</v>
      </c>
      <c r="AE133" s="82"/>
      <c r="AF133" s="87" t="e">
        <f t="shared" si="49"/>
        <v>#N/A</v>
      </c>
      <c r="AI133" s="50" t="s">
        <v>951</v>
      </c>
      <c r="AJ133" s="82" t="e">
        <f t="shared" si="41"/>
        <v>#VALUE!</v>
      </c>
      <c r="AK133" s="50" t="s">
        <v>951</v>
      </c>
      <c r="AL133" s="82" t="e">
        <f t="shared" si="42"/>
        <v>#VALUE!</v>
      </c>
      <c r="AM133" s="50" t="s">
        <v>951</v>
      </c>
      <c r="AN133" s="82" t="e">
        <f t="shared" si="43"/>
        <v>#VALUE!</v>
      </c>
      <c r="AO133" s="50" t="s">
        <v>951</v>
      </c>
      <c r="AP133" s="82" t="e">
        <f t="shared" si="44"/>
        <v>#N/A</v>
      </c>
      <c r="AQ133" s="51">
        <v>0</v>
      </c>
      <c r="AS133" s="50" t="s">
        <v>951</v>
      </c>
      <c r="AT133" s="82" t="e">
        <f t="shared" si="45"/>
        <v>#VALUE!</v>
      </c>
      <c r="AU133" s="50" t="s">
        <v>951</v>
      </c>
      <c r="AV133" s="82"/>
      <c r="AW133" s="50" t="s">
        <v>951</v>
      </c>
      <c r="AX133" s="82"/>
      <c r="AY133" s="50" t="s">
        <v>951</v>
      </c>
      <c r="AZ133" s="82"/>
      <c r="BA133" s="52">
        <v>0</v>
      </c>
      <c r="BC133" s="72" t="s">
        <v>776</v>
      </c>
      <c r="BD133" s="72" t="e">
        <v>#N/A</v>
      </c>
      <c r="BE133" s="72">
        <f t="shared" si="30"/>
        <v>0</v>
      </c>
      <c r="BF133" s="77" t="e">
        <v>#N/A</v>
      </c>
    </row>
    <row r="134" spans="1:58">
      <c r="A134" s="46" t="str">
        <f>VLOOKUP(B134,[3]Sheet1!$A:$B,2,FALSE)</f>
        <v>Melton</v>
      </c>
      <c r="B134" s="47" t="s">
        <v>431</v>
      </c>
      <c r="D134" s="48" t="s">
        <v>432</v>
      </c>
      <c r="E134" s="46">
        <v>2</v>
      </c>
      <c r="F134" s="84" t="e">
        <f t="shared" si="52"/>
        <v>#N/A</v>
      </c>
      <c r="G134" s="46">
        <v>3</v>
      </c>
      <c r="H134" s="84" t="e">
        <f t="shared" si="31"/>
        <v>#N/A</v>
      </c>
      <c r="I134" s="46">
        <v>8</v>
      </c>
      <c r="J134" s="84" t="e">
        <f t="shared" si="32"/>
        <v>#N/A</v>
      </c>
      <c r="K134" s="90">
        <v>3</v>
      </c>
      <c r="L134" s="86" t="e">
        <f t="shared" si="33"/>
        <v>#N/A</v>
      </c>
      <c r="M134" s="49" t="e">
        <f t="shared" si="51"/>
        <v>#N/A</v>
      </c>
      <c r="N134" s="86" t="e">
        <f t="shared" si="35"/>
        <v>#N/A</v>
      </c>
      <c r="O134" s="50">
        <v>2</v>
      </c>
      <c r="P134" s="87" t="e">
        <f t="shared" si="36"/>
        <v>#N/A</v>
      </c>
      <c r="Q134" s="50">
        <v>2</v>
      </c>
      <c r="R134" s="87" t="e">
        <f t="shared" si="37"/>
        <v>#N/A</v>
      </c>
      <c r="S134" s="50">
        <v>6</v>
      </c>
      <c r="T134" s="87" t="e">
        <f t="shared" si="38"/>
        <v>#N/A</v>
      </c>
      <c r="U134" s="50">
        <v>3</v>
      </c>
      <c r="V134" s="87" t="e">
        <f t="shared" si="39"/>
        <v>#N/A</v>
      </c>
      <c r="W134" s="51">
        <v>13</v>
      </c>
      <c r="X134" s="87" t="e">
        <f t="shared" si="40"/>
        <v>#N/A</v>
      </c>
      <c r="Z134" s="87" t="e">
        <f t="shared" si="46"/>
        <v>#N/A</v>
      </c>
      <c r="AB134" s="87" t="e">
        <f t="shared" si="47"/>
        <v>#N/A</v>
      </c>
      <c r="AC134" s="82"/>
      <c r="AD134" s="87" t="e">
        <f t="shared" si="48"/>
        <v>#N/A</v>
      </c>
      <c r="AE134" s="82"/>
      <c r="AF134" s="87" t="e">
        <f t="shared" si="49"/>
        <v>#N/A</v>
      </c>
      <c r="AI134" s="50">
        <v>0</v>
      </c>
      <c r="AJ134" s="82" t="e">
        <f t="shared" si="41"/>
        <v>#N/A</v>
      </c>
      <c r="AK134" s="50">
        <v>1</v>
      </c>
      <c r="AL134" s="82" t="e">
        <f t="shared" si="42"/>
        <v>#N/A</v>
      </c>
      <c r="AM134" s="50">
        <v>1</v>
      </c>
      <c r="AN134" s="82" t="e">
        <f t="shared" si="43"/>
        <v>#N/A</v>
      </c>
      <c r="AO134" s="50">
        <v>0</v>
      </c>
      <c r="AP134" s="82" t="e">
        <f t="shared" si="44"/>
        <v>#N/A</v>
      </c>
      <c r="AQ134" s="51">
        <v>2</v>
      </c>
      <c r="AS134" s="50">
        <v>1</v>
      </c>
      <c r="AT134" s="82" t="e">
        <f t="shared" si="45"/>
        <v>#N/A</v>
      </c>
      <c r="AU134" s="50">
        <v>1</v>
      </c>
      <c r="AV134" s="82"/>
      <c r="AW134" s="50">
        <v>2</v>
      </c>
      <c r="AX134" s="82"/>
      <c r="AY134" s="50">
        <v>0</v>
      </c>
      <c r="AZ134" s="82"/>
      <c r="BA134" s="52">
        <v>4</v>
      </c>
      <c r="BC134" s="72" t="s">
        <v>776</v>
      </c>
      <c r="BD134" s="72" t="e">
        <v>#N/A</v>
      </c>
      <c r="BE134" s="72">
        <f t="shared" si="30"/>
        <v>0</v>
      </c>
      <c r="BF134" s="77" t="e">
        <v>#N/A</v>
      </c>
    </row>
    <row r="135" spans="1:58">
      <c r="A135" s="46" t="str">
        <f>VLOOKUP(B135,[3]Sheet1!$A:$B,2,FALSE)</f>
        <v>Harborough</v>
      </c>
      <c r="B135" s="47" t="s">
        <v>425</v>
      </c>
      <c r="D135" s="48" t="s">
        <v>426</v>
      </c>
      <c r="E135" s="46">
        <v>27</v>
      </c>
      <c r="F135" s="84" t="e">
        <f t="shared" si="52"/>
        <v>#N/A</v>
      </c>
      <c r="G135" s="46">
        <v>12</v>
      </c>
      <c r="H135" s="84" t="e">
        <f t="shared" si="31"/>
        <v>#N/A</v>
      </c>
      <c r="I135" s="46">
        <v>12</v>
      </c>
      <c r="J135" s="84" t="e">
        <f t="shared" si="32"/>
        <v>#N/A</v>
      </c>
      <c r="K135" s="90">
        <v>5</v>
      </c>
      <c r="L135" s="86" t="e">
        <f t="shared" si="33"/>
        <v>#N/A</v>
      </c>
      <c r="M135" s="49" t="e">
        <f t="shared" si="51"/>
        <v>#N/A</v>
      </c>
      <c r="N135" s="86" t="e">
        <f t="shared" si="35"/>
        <v>#N/A</v>
      </c>
      <c r="O135" s="50">
        <v>6</v>
      </c>
      <c r="P135" s="87" t="e">
        <f t="shared" si="36"/>
        <v>#N/A</v>
      </c>
      <c r="Q135" s="50">
        <v>3</v>
      </c>
      <c r="R135" s="87" t="e">
        <f t="shared" si="37"/>
        <v>#N/A</v>
      </c>
      <c r="S135" s="50">
        <v>3</v>
      </c>
      <c r="T135" s="87" t="e">
        <f t="shared" si="38"/>
        <v>#N/A</v>
      </c>
      <c r="U135" s="50">
        <v>2</v>
      </c>
      <c r="V135" s="87" t="e">
        <f t="shared" si="39"/>
        <v>#N/A</v>
      </c>
      <c r="X135" s="87" t="e">
        <f t="shared" si="40"/>
        <v>#N/A</v>
      </c>
      <c r="Z135" s="87" t="e">
        <f t="shared" si="46"/>
        <v>#N/A</v>
      </c>
      <c r="AB135" s="87" t="e">
        <f t="shared" si="47"/>
        <v>#N/A</v>
      </c>
      <c r="AC135" s="82"/>
      <c r="AD135" s="87" t="e">
        <f t="shared" si="48"/>
        <v>#N/A</v>
      </c>
      <c r="AE135" s="82"/>
      <c r="AF135" s="87" t="e">
        <f t="shared" si="49"/>
        <v>#N/A</v>
      </c>
      <c r="AI135" s="50">
        <v>0</v>
      </c>
      <c r="AJ135" s="82" t="e">
        <f t="shared" si="41"/>
        <v>#N/A</v>
      </c>
      <c r="AK135" s="50">
        <v>0</v>
      </c>
      <c r="AL135" s="82" t="e">
        <f t="shared" si="42"/>
        <v>#N/A</v>
      </c>
      <c r="AM135" s="50">
        <v>0</v>
      </c>
      <c r="AN135" s="82" t="e">
        <f t="shared" si="43"/>
        <v>#N/A</v>
      </c>
      <c r="AO135" s="50">
        <v>0</v>
      </c>
      <c r="AP135" s="82" t="e">
        <f t="shared" si="44"/>
        <v>#N/A</v>
      </c>
      <c r="AS135" s="50">
        <v>21</v>
      </c>
      <c r="AT135" s="82" t="e">
        <f t="shared" si="45"/>
        <v>#N/A</v>
      </c>
      <c r="AU135" s="50">
        <v>9</v>
      </c>
      <c r="AV135" s="82"/>
      <c r="AW135" s="50">
        <v>9</v>
      </c>
      <c r="AX135" s="82"/>
      <c r="AY135" s="50">
        <v>3</v>
      </c>
      <c r="AZ135" s="82"/>
      <c r="BC135" s="72" t="s">
        <v>776</v>
      </c>
      <c r="BD135" s="72" t="e">
        <v>#N/A</v>
      </c>
      <c r="BE135" s="72">
        <f t="shared" si="30"/>
        <v>0</v>
      </c>
      <c r="BF135" s="77" t="e">
        <v>#N/A</v>
      </c>
    </row>
    <row r="136" spans="1:58">
      <c r="A136" s="46" t="str">
        <f>VLOOKUP(B136,[3]Sheet1!$A:$B,2,FALSE)</f>
        <v>Oadby and Wigston</v>
      </c>
      <c r="B136" s="47" t="s">
        <v>435</v>
      </c>
      <c r="D136" s="48" t="s">
        <v>436</v>
      </c>
      <c r="F136" s="84" t="e">
        <f t="shared" si="52"/>
        <v>#N/A</v>
      </c>
      <c r="H136" s="84" t="e">
        <f t="shared" si="31"/>
        <v>#N/A</v>
      </c>
      <c r="J136" s="84" t="e">
        <f t="shared" si="32"/>
        <v>#N/A</v>
      </c>
      <c r="L136" s="86" t="e">
        <f t="shared" si="33"/>
        <v>#N/A</v>
      </c>
      <c r="M136" s="49" t="e">
        <f t="shared" si="51"/>
        <v>#N/A</v>
      </c>
      <c r="N136" s="86" t="e">
        <f t="shared" si="35"/>
        <v>#N/A</v>
      </c>
      <c r="P136" s="87" t="e">
        <f t="shared" si="36"/>
        <v>#N/A</v>
      </c>
      <c r="Q136" s="50" t="s">
        <v>951</v>
      </c>
      <c r="R136" s="87" t="e">
        <f t="shared" si="37"/>
        <v>#VALUE!</v>
      </c>
      <c r="S136" s="50" t="s">
        <v>951</v>
      </c>
      <c r="T136" s="87" t="e">
        <f t="shared" si="38"/>
        <v>#VALUE!</v>
      </c>
      <c r="U136" s="50" t="s">
        <v>951</v>
      </c>
      <c r="V136" s="87" t="e">
        <f t="shared" si="39"/>
        <v>#VALUE!</v>
      </c>
      <c r="W136" s="51" t="s">
        <v>951</v>
      </c>
      <c r="X136" s="87" t="e">
        <f t="shared" si="40"/>
        <v>#N/A</v>
      </c>
      <c r="Z136" s="87" t="e">
        <f t="shared" si="46"/>
        <v>#N/A</v>
      </c>
      <c r="AB136" s="87" t="e">
        <f t="shared" si="47"/>
        <v>#N/A</v>
      </c>
      <c r="AC136" s="82"/>
      <c r="AD136" s="87" t="e">
        <f t="shared" si="48"/>
        <v>#N/A</v>
      </c>
      <c r="AE136" s="82"/>
      <c r="AF136" s="87" t="e">
        <f t="shared" si="49"/>
        <v>#N/A</v>
      </c>
      <c r="AI136" s="50" t="s">
        <v>951</v>
      </c>
      <c r="AJ136" s="82" t="e">
        <f>AI136+(BF136*(VLOOKUP(BC136,B:AI,34,FALSE)))</f>
        <v>#VALUE!</v>
      </c>
      <c r="AK136" s="50" t="s">
        <v>951</v>
      </c>
      <c r="AL136" s="82" t="e">
        <f t="shared" si="42"/>
        <v>#VALUE!</v>
      </c>
      <c r="AM136" s="50" t="s">
        <v>951</v>
      </c>
      <c r="AN136" s="82" t="e">
        <f t="shared" si="43"/>
        <v>#VALUE!</v>
      </c>
      <c r="AO136" s="50" t="s">
        <v>951</v>
      </c>
      <c r="AP136" s="82" t="e">
        <f t="shared" si="44"/>
        <v>#VALUE!</v>
      </c>
      <c r="AQ136" s="51" t="s">
        <v>951</v>
      </c>
      <c r="AS136" s="50" t="s">
        <v>951</v>
      </c>
      <c r="AT136" s="82" t="e">
        <f t="shared" si="45"/>
        <v>#VALUE!</v>
      </c>
      <c r="AU136" s="50" t="s">
        <v>951</v>
      </c>
      <c r="AV136" s="82"/>
      <c r="AW136" s="50" t="s">
        <v>951</v>
      </c>
      <c r="AX136" s="82"/>
      <c r="AY136" s="50" t="s">
        <v>951</v>
      </c>
      <c r="AZ136" s="82"/>
      <c r="BA136" s="52" t="s">
        <v>951</v>
      </c>
      <c r="BC136" s="72" t="s">
        <v>776</v>
      </c>
      <c r="BD136" s="72" t="e">
        <v>#N/A</v>
      </c>
      <c r="BE136" s="72">
        <f t="shared" si="30"/>
        <v>0</v>
      </c>
      <c r="BF136" s="77" t="e">
        <v>#N/A</v>
      </c>
    </row>
    <row r="137" spans="1:58">
      <c r="A137" s="46" t="str">
        <f>VLOOKUP(B137,[3]Sheet1!$A:$B,2,FALSE)</f>
        <v>Blaby</v>
      </c>
      <c r="B137" s="47" t="s">
        <v>421</v>
      </c>
      <c r="D137" s="48" t="s">
        <v>422</v>
      </c>
      <c r="E137" s="46">
        <v>11</v>
      </c>
      <c r="F137" s="84" t="e">
        <f t="shared" si="52"/>
        <v>#N/A</v>
      </c>
      <c r="G137" s="46">
        <v>7</v>
      </c>
      <c r="H137" s="84" t="e">
        <f t="shared" si="31"/>
        <v>#N/A</v>
      </c>
      <c r="I137" s="46">
        <v>14</v>
      </c>
      <c r="J137" s="84" t="e">
        <f t="shared" si="32"/>
        <v>#N/A</v>
      </c>
      <c r="K137" s="90">
        <v>8</v>
      </c>
      <c r="L137" s="86" t="e">
        <f t="shared" si="33"/>
        <v>#N/A</v>
      </c>
      <c r="M137" s="49" t="e">
        <f t="shared" si="51"/>
        <v>#N/A</v>
      </c>
      <c r="N137" s="86" t="e">
        <f t="shared" si="35"/>
        <v>#N/A</v>
      </c>
      <c r="P137" s="87" t="e">
        <f t="shared" si="36"/>
        <v>#N/A</v>
      </c>
      <c r="Q137" s="50" t="s">
        <v>951</v>
      </c>
      <c r="R137" s="87" t="e">
        <f t="shared" si="37"/>
        <v>#VALUE!</v>
      </c>
      <c r="S137" s="50">
        <v>8</v>
      </c>
      <c r="T137" s="87" t="e">
        <f t="shared" si="38"/>
        <v>#N/A</v>
      </c>
      <c r="U137" s="50">
        <v>2</v>
      </c>
      <c r="V137" s="87" t="e">
        <f t="shared" si="39"/>
        <v>#N/A</v>
      </c>
      <c r="W137" s="51">
        <v>0</v>
      </c>
      <c r="X137" s="87" t="e">
        <f t="shared" si="40"/>
        <v>#N/A</v>
      </c>
      <c r="Z137" s="87" t="e">
        <f t="shared" si="46"/>
        <v>#N/A</v>
      </c>
      <c r="AB137" s="87" t="e">
        <f t="shared" si="47"/>
        <v>#N/A</v>
      </c>
      <c r="AC137" s="82"/>
      <c r="AD137" s="87" t="e">
        <f t="shared" si="48"/>
        <v>#N/A</v>
      </c>
      <c r="AE137" s="82"/>
      <c r="AF137" s="87" t="e">
        <f t="shared" si="49"/>
        <v>#N/A</v>
      </c>
      <c r="AI137" s="50">
        <v>0</v>
      </c>
      <c r="AJ137" s="82" t="e">
        <f t="shared" ref="AJ137:AJ200" si="53">AI137+(BF137*(VLOOKUP(BC137,B:AI,34,FALSE)))</f>
        <v>#N/A</v>
      </c>
      <c r="AK137" s="50">
        <v>0</v>
      </c>
      <c r="AL137" s="82" t="e">
        <f t="shared" si="42"/>
        <v>#N/A</v>
      </c>
      <c r="AM137" s="50">
        <v>0</v>
      </c>
      <c r="AN137" s="82" t="e">
        <f t="shared" si="43"/>
        <v>#N/A</v>
      </c>
      <c r="AO137" s="50">
        <v>0</v>
      </c>
      <c r="AP137" s="82" t="e">
        <f t="shared" si="44"/>
        <v>#N/A</v>
      </c>
      <c r="AQ137" s="51">
        <v>0</v>
      </c>
      <c r="AS137" s="50" t="s">
        <v>951</v>
      </c>
      <c r="AT137" s="82" t="e">
        <f t="shared" si="45"/>
        <v>#VALUE!</v>
      </c>
      <c r="AU137" s="46" t="s">
        <v>951</v>
      </c>
      <c r="AW137" s="46">
        <v>6</v>
      </c>
      <c r="AY137" s="46">
        <v>6</v>
      </c>
      <c r="BC137" s="72" t="s">
        <v>776</v>
      </c>
      <c r="BD137" s="72" t="e">
        <v>#N/A</v>
      </c>
      <c r="BE137" s="72">
        <f t="shared" si="30"/>
        <v>0</v>
      </c>
      <c r="BF137" s="77" t="e">
        <v>#N/A</v>
      </c>
    </row>
    <row r="138" spans="1:58">
      <c r="A138" s="46" t="str">
        <f>VLOOKUP(B138,[3]Sheet1!$A:$B,2,FALSE)</f>
        <v>Hinckley and Bosworth</v>
      </c>
      <c r="B138" s="47" t="s">
        <v>427</v>
      </c>
      <c r="D138" s="48" t="s">
        <v>428</v>
      </c>
      <c r="E138" s="46">
        <v>4</v>
      </c>
      <c r="F138" s="84" t="e">
        <f t="shared" si="52"/>
        <v>#N/A</v>
      </c>
      <c r="G138" s="46">
        <v>2</v>
      </c>
      <c r="H138" s="84" t="e">
        <f t="shared" si="31"/>
        <v>#N/A</v>
      </c>
      <c r="I138" s="46">
        <v>15</v>
      </c>
      <c r="J138" s="84" t="e">
        <f t="shared" si="32"/>
        <v>#N/A</v>
      </c>
      <c r="K138" s="90">
        <v>11</v>
      </c>
      <c r="L138" s="86" t="e">
        <f t="shared" si="33"/>
        <v>#N/A</v>
      </c>
      <c r="M138" s="49" t="e">
        <f t="shared" si="51"/>
        <v>#N/A</v>
      </c>
      <c r="N138" s="86" t="e">
        <f t="shared" si="35"/>
        <v>#N/A</v>
      </c>
      <c r="O138" s="50">
        <v>1</v>
      </c>
      <c r="P138" s="87" t="e">
        <f t="shared" si="36"/>
        <v>#N/A</v>
      </c>
      <c r="Q138" s="50">
        <v>0</v>
      </c>
      <c r="R138" s="87" t="e">
        <f t="shared" si="37"/>
        <v>#N/A</v>
      </c>
      <c r="S138" s="50">
        <v>9</v>
      </c>
      <c r="T138" s="87" t="e">
        <f t="shared" si="38"/>
        <v>#N/A</v>
      </c>
      <c r="U138" s="50">
        <v>7</v>
      </c>
      <c r="V138" s="87" t="e">
        <f t="shared" si="39"/>
        <v>#N/A</v>
      </c>
      <c r="W138" s="51">
        <v>17</v>
      </c>
      <c r="X138" s="87" t="e">
        <f t="shared" si="40"/>
        <v>#N/A</v>
      </c>
      <c r="Z138" s="87" t="e">
        <f t="shared" si="46"/>
        <v>#N/A</v>
      </c>
      <c r="AB138" s="87" t="e">
        <f t="shared" si="47"/>
        <v>#N/A</v>
      </c>
      <c r="AC138" s="82"/>
      <c r="AD138" s="87" t="e">
        <f t="shared" si="48"/>
        <v>#N/A</v>
      </c>
      <c r="AE138" s="82"/>
      <c r="AF138" s="87" t="e">
        <f t="shared" si="49"/>
        <v>#N/A</v>
      </c>
      <c r="AI138" s="50">
        <v>0</v>
      </c>
      <c r="AJ138" s="82" t="e">
        <f t="shared" si="53"/>
        <v>#N/A</v>
      </c>
      <c r="AK138" s="50">
        <v>0</v>
      </c>
      <c r="AL138" s="82" t="e">
        <f t="shared" si="42"/>
        <v>#N/A</v>
      </c>
      <c r="AM138" s="50">
        <v>0</v>
      </c>
      <c r="AN138" s="82" t="e">
        <f t="shared" si="43"/>
        <v>#N/A</v>
      </c>
      <c r="AO138" s="50">
        <v>0</v>
      </c>
      <c r="AP138" s="82" t="e">
        <f t="shared" si="44"/>
        <v>#N/A</v>
      </c>
      <c r="AQ138" s="51">
        <v>0</v>
      </c>
      <c r="AS138" s="50">
        <v>3</v>
      </c>
      <c r="AT138" s="82" t="e">
        <f t="shared" si="45"/>
        <v>#N/A</v>
      </c>
      <c r="AU138" s="50">
        <v>2</v>
      </c>
      <c r="AV138" s="82"/>
      <c r="AW138" s="50">
        <v>6</v>
      </c>
      <c r="AX138" s="82"/>
      <c r="AY138" s="50">
        <v>4</v>
      </c>
      <c r="AZ138" s="82"/>
      <c r="BA138" s="52">
        <v>15</v>
      </c>
      <c r="BC138" s="72" t="s">
        <v>776</v>
      </c>
      <c r="BD138" s="72" t="e">
        <v>#N/A</v>
      </c>
      <c r="BE138" s="72">
        <f t="shared" si="30"/>
        <v>0</v>
      </c>
      <c r="BF138" s="77" t="e">
        <v>#N/A</v>
      </c>
    </row>
    <row r="139" spans="1:58">
      <c r="A139" s="46" t="str">
        <f>VLOOKUP(B139,[3]Sheet1!$A:$B,2,FALSE)</f>
        <v>North West Leicestershire</v>
      </c>
      <c r="B139" s="47" t="s">
        <v>433</v>
      </c>
      <c r="D139" s="48" t="s">
        <v>434</v>
      </c>
      <c r="E139" s="46">
        <v>7</v>
      </c>
      <c r="F139" s="84" t="e">
        <f t="shared" si="52"/>
        <v>#N/A</v>
      </c>
      <c r="G139" s="46">
        <v>7</v>
      </c>
      <c r="H139" s="84"/>
      <c r="I139" s="46">
        <v>10</v>
      </c>
      <c r="J139" s="84" t="e">
        <f t="shared" si="32"/>
        <v>#N/A</v>
      </c>
      <c r="K139" s="90">
        <v>2</v>
      </c>
      <c r="L139" s="86" t="e">
        <f t="shared" si="33"/>
        <v>#N/A</v>
      </c>
      <c r="M139" s="49" t="e">
        <f t="shared" si="51"/>
        <v>#N/A</v>
      </c>
      <c r="N139" s="86" t="e">
        <f t="shared" si="35"/>
        <v>#N/A</v>
      </c>
      <c r="O139" s="50">
        <v>7</v>
      </c>
      <c r="P139" s="87" t="e">
        <f t="shared" si="36"/>
        <v>#N/A</v>
      </c>
      <c r="Q139" s="50">
        <v>7</v>
      </c>
      <c r="R139" s="87" t="e">
        <f t="shared" si="37"/>
        <v>#N/A</v>
      </c>
      <c r="S139" s="50">
        <v>10</v>
      </c>
      <c r="T139" s="87" t="e">
        <f t="shared" si="38"/>
        <v>#N/A</v>
      </c>
      <c r="U139" s="50">
        <v>2</v>
      </c>
      <c r="V139" s="87" t="e">
        <f t="shared" si="39"/>
        <v>#N/A</v>
      </c>
      <c r="W139" s="51">
        <v>26</v>
      </c>
      <c r="X139" s="87" t="e">
        <f t="shared" si="40"/>
        <v>#N/A</v>
      </c>
      <c r="Z139" s="87" t="e">
        <f t="shared" si="46"/>
        <v>#N/A</v>
      </c>
      <c r="AB139" s="87" t="e">
        <f t="shared" si="47"/>
        <v>#N/A</v>
      </c>
      <c r="AC139" s="82"/>
      <c r="AD139" s="87" t="e">
        <f t="shared" si="48"/>
        <v>#N/A</v>
      </c>
      <c r="AE139" s="82"/>
      <c r="AF139" s="87" t="e">
        <f t="shared" si="49"/>
        <v>#N/A</v>
      </c>
      <c r="AI139" s="50">
        <v>0</v>
      </c>
      <c r="AJ139" s="82" t="e">
        <f t="shared" si="53"/>
        <v>#N/A</v>
      </c>
      <c r="AK139" s="50">
        <v>0</v>
      </c>
      <c r="AL139" s="82" t="e">
        <f t="shared" si="42"/>
        <v>#N/A</v>
      </c>
      <c r="AM139" s="50">
        <v>0</v>
      </c>
      <c r="AN139" s="82" t="e">
        <f t="shared" si="43"/>
        <v>#N/A</v>
      </c>
      <c r="AO139" s="50">
        <v>0</v>
      </c>
      <c r="AP139" s="82" t="e">
        <f t="shared" si="44"/>
        <v>#N/A</v>
      </c>
      <c r="AQ139" s="51">
        <v>0</v>
      </c>
      <c r="AS139" s="50">
        <v>0</v>
      </c>
      <c r="AT139" s="82" t="e">
        <f t="shared" si="45"/>
        <v>#N/A</v>
      </c>
      <c r="AU139" s="50">
        <v>0</v>
      </c>
      <c r="AV139" s="82"/>
      <c r="AW139" s="50">
        <v>0</v>
      </c>
      <c r="AX139" s="82"/>
      <c r="AY139" s="50">
        <v>0</v>
      </c>
      <c r="AZ139" s="82"/>
      <c r="BA139" s="52">
        <v>0</v>
      </c>
      <c r="BC139" s="72" t="s">
        <v>776</v>
      </c>
      <c r="BD139" s="72" t="e">
        <v>#N/A</v>
      </c>
      <c r="BE139" s="72">
        <f t="shared" si="30"/>
        <v>0</v>
      </c>
      <c r="BF139" s="77" t="e">
        <v>#N/A</v>
      </c>
    </row>
    <row r="140" spans="1:58">
      <c r="A140" s="46" t="str">
        <f>VLOOKUP(B140,[3]Sheet1!$A:$B,2,FALSE)</f>
        <v>Lincoln</v>
      </c>
      <c r="B140" s="47" t="s">
        <v>442</v>
      </c>
      <c r="D140" s="48" t="s">
        <v>443</v>
      </c>
      <c r="F140" s="84" t="e">
        <f t="shared" si="52"/>
        <v>#N/A</v>
      </c>
      <c r="H140" s="84" t="e">
        <f t="shared" si="31"/>
        <v>#N/A</v>
      </c>
      <c r="J140" s="84" t="e">
        <f t="shared" si="32"/>
        <v>#N/A</v>
      </c>
      <c r="L140" s="86" t="e">
        <f t="shared" si="33"/>
        <v>#N/A</v>
      </c>
      <c r="N140" s="86" t="e">
        <f t="shared" si="35"/>
        <v>#N/A</v>
      </c>
      <c r="P140" s="87" t="e">
        <f t="shared" si="36"/>
        <v>#N/A</v>
      </c>
      <c r="Q140" s="50" t="s">
        <v>951</v>
      </c>
      <c r="R140" s="87" t="e">
        <f t="shared" si="37"/>
        <v>#VALUE!</v>
      </c>
      <c r="S140" s="50" t="s">
        <v>951</v>
      </c>
      <c r="T140" s="87" t="e">
        <f t="shared" si="38"/>
        <v>#VALUE!</v>
      </c>
      <c r="U140" s="50" t="s">
        <v>951</v>
      </c>
      <c r="V140" s="87" t="e">
        <f t="shared" si="39"/>
        <v>#VALUE!</v>
      </c>
      <c r="W140" s="51" t="s">
        <v>951</v>
      </c>
      <c r="X140" s="87" t="e">
        <f t="shared" si="40"/>
        <v>#N/A</v>
      </c>
      <c r="Z140" s="87" t="e">
        <f t="shared" si="46"/>
        <v>#N/A</v>
      </c>
      <c r="AB140" s="87" t="e">
        <f t="shared" si="47"/>
        <v>#N/A</v>
      </c>
      <c r="AC140" s="82"/>
      <c r="AD140" s="87" t="e">
        <f t="shared" si="48"/>
        <v>#N/A</v>
      </c>
      <c r="AE140" s="82"/>
      <c r="AF140" s="87" t="e">
        <f t="shared" si="49"/>
        <v>#N/A</v>
      </c>
      <c r="AI140" s="50" t="s">
        <v>951</v>
      </c>
      <c r="AJ140" s="82" t="e">
        <f t="shared" si="53"/>
        <v>#VALUE!</v>
      </c>
      <c r="AK140" s="50" t="s">
        <v>951</v>
      </c>
      <c r="AL140" s="82" t="e">
        <f t="shared" si="42"/>
        <v>#VALUE!</v>
      </c>
      <c r="AM140" s="50" t="s">
        <v>951</v>
      </c>
      <c r="AN140" s="82" t="e">
        <f t="shared" si="43"/>
        <v>#VALUE!</v>
      </c>
      <c r="AO140" s="50" t="s">
        <v>951</v>
      </c>
      <c r="AP140" s="82" t="e">
        <f t="shared" si="44"/>
        <v>#VALUE!</v>
      </c>
      <c r="AQ140" s="51" t="s">
        <v>951</v>
      </c>
      <c r="AS140" s="50" t="s">
        <v>951</v>
      </c>
      <c r="AT140" s="82" t="e">
        <f t="shared" si="45"/>
        <v>#VALUE!</v>
      </c>
      <c r="AU140" s="50" t="s">
        <v>951</v>
      </c>
      <c r="AV140" s="82"/>
      <c r="AW140" s="50" t="s">
        <v>951</v>
      </c>
      <c r="AX140" s="82"/>
      <c r="AY140" s="50" t="s">
        <v>951</v>
      </c>
      <c r="AZ140" s="82"/>
      <c r="BA140" s="52" t="s">
        <v>951</v>
      </c>
      <c r="BC140" s="72" t="s">
        <v>778</v>
      </c>
      <c r="BD140" s="72" t="e">
        <v>#N/A</v>
      </c>
      <c r="BE140" s="72">
        <f t="shared" si="30"/>
        <v>0</v>
      </c>
      <c r="BF140" s="77" t="e">
        <v>#N/A</v>
      </c>
    </row>
    <row r="141" spans="1:58">
      <c r="A141" s="46" t="str">
        <f>VLOOKUP(B141,[3]Sheet1!$A:$B,2,FALSE)</f>
        <v>North Kesteven</v>
      </c>
      <c r="B141" s="47" t="s">
        <v>446</v>
      </c>
      <c r="D141" s="48" t="s">
        <v>447</v>
      </c>
      <c r="E141" s="46">
        <v>2</v>
      </c>
      <c r="F141" s="84" t="e">
        <f t="shared" si="52"/>
        <v>#N/A</v>
      </c>
      <c r="G141" s="46">
        <v>6</v>
      </c>
      <c r="H141" s="84" t="e">
        <f t="shared" si="31"/>
        <v>#N/A</v>
      </c>
      <c r="I141" s="46">
        <v>0</v>
      </c>
      <c r="J141" s="84" t="e">
        <f t="shared" si="32"/>
        <v>#N/A</v>
      </c>
      <c r="K141" s="90">
        <v>6</v>
      </c>
      <c r="L141" s="86" t="e">
        <f t="shared" si="33"/>
        <v>#N/A</v>
      </c>
      <c r="M141" s="49" t="e">
        <f t="shared" ref="M141:M149" si="54">SUM(E141:K141)</f>
        <v>#N/A</v>
      </c>
      <c r="N141" s="86" t="e">
        <f t="shared" si="35"/>
        <v>#N/A</v>
      </c>
      <c r="O141" s="50">
        <v>0</v>
      </c>
      <c r="P141" s="87" t="e">
        <f t="shared" si="36"/>
        <v>#N/A</v>
      </c>
      <c r="Q141" s="50">
        <v>0</v>
      </c>
      <c r="R141" s="87" t="e">
        <f t="shared" si="37"/>
        <v>#N/A</v>
      </c>
      <c r="S141" s="50">
        <v>0</v>
      </c>
      <c r="T141" s="87" t="e">
        <f t="shared" si="38"/>
        <v>#N/A</v>
      </c>
      <c r="U141" s="50">
        <v>1</v>
      </c>
      <c r="V141" s="87" t="e">
        <f t="shared" si="39"/>
        <v>#N/A</v>
      </c>
      <c r="X141" s="87" t="e">
        <f t="shared" si="40"/>
        <v>#N/A</v>
      </c>
      <c r="Z141" s="87" t="e">
        <f t="shared" si="46"/>
        <v>#N/A</v>
      </c>
      <c r="AB141" s="87" t="e">
        <f t="shared" si="47"/>
        <v>#N/A</v>
      </c>
      <c r="AC141" s="82"/>
      <c r="AD141" s="87" t="e">
        <f t="shared" si="48"/>
        <v>#N/A</v>
      </c>
      <c r="AE141" s="82"/>
      <c r="AF141" s="87" t="e">
        <f t="shared" si="49"/>
        <v>#N/A</v>
      </c>
      <c r="AI141" s="50">
        <v>2</v>
      </c>
      <c r="AJ141" s="82" t="e">
        <f t="shared" si="53"/>
        <v>#N/A</v>
      </c>
      <c r="AK141" s="50">
        <v>6</v>
      </c>
      <c r="AL141" s="82" t="e">
        <f t="shared" si="42"/>
        <v>#N/A</v>
      </c>
      <c r="AM141" s="50">
        <v>0</v>
      </c>
      <c r="AN141" s="82" t="e">
        <f t="shared" si="43"/>
        <v>#N/A</v>
      </c>
      <c r="AO141" s="50">
        <v>2</v>
      </c>
      <c r="AP141" s="82" t="e">
        <f t="shared" si="44"/>
        <v>#N/A</v>
      </c>
      <c r="AS141" s="50">
        <v>0</v>
      </c>
      <c r="AT141" s="82" t="e">
        <f t="shared" si="45"/>
        <v>#N/A</v>
      </c>
      <c r="AU141" s="50">
        <v>0</v>
      </c>
      <c r="AV141" s="82"/>
      <c r="AW141" s="50">
        <v>0</v>
      </c>
      <c r="AX141" s="82"/>
      <c r="AY141" s="50">
        <v>3</v>
      </c>
      <c r="AZ141" s="82"/>
      <c r="BC141" s="72" t="s">
        <v>778</v>
      </c>
      <c r="BD141" s="72" t="e">
        <v>#N/A</v>
      </c>
      <c r="BE141" s="72">
        <f t="shared" si="30"/>
        <v>0</v>
      </c>
      <c r="BF141" s="77" t="e">
        <v>#N/A</v>
      </c>
    </row>
    <row r="142" spans="1:58">
      <c r="A142" s="46" t="str">
        <f>VLOOKUP(B142,[3]Sheet1!$A:$B,2,FALSE)</f>
        <v>South Kesteven</v>
      </c>
      <c r="B142" s="47" t="s">
        <v>452</v>
      </c>
      <c r="D142" s="48" t="s">
        <v>453</v>
      </c>
      <c r="E142" s="46">
        <v>61</v>
      </c>
      <c r="F142" s="84" t="e">
        <f t="shared" si="52"/>
        <v>#N/A</v>
      </c>
      <c r="G142" s="46">
        <v>60</v>
      </c>
      <c r="H142" s="84" t="e">
        <f t="shared" si="31"/>
        <v>#N/A</v>
      </c>
      <c r="I142" s="46">
        <v>57</v>
      </c>
      <c r="J142" s="84" t="e">
        <f t="shared" si="32"/>
        <v>#N/A</v>
      </c>
      <c r="K142" s="90">
        <v>57</v>
      </c>
      <c r="L142" s="86" t="e">
        <f t="shared" si="33"/>
        <v>#N/A</v>
      </c>
      <c r="M142" s="49" t="e">
        <f t="shared" si="54"/>
        <v>#N/A</v>
      </c>
      <c r="N142" s="86" t="e">
        <f t="shared" si="35"/>
        <v>#N/A</v>
      </c>
      <c r="O142" s="50">
        <v>6</v>
      </c>
      <c r="P142" s="87" t="e">
        <f t="shared" si="36"/>
        <v>#N/A</v>
      </c>
      <c r="Q142" s="50">
        <v>9</v>
      </c>
      <c r="R142" s="87" t="e">
        <f t="shared" si="37"/>
        <v>#N/A</v>
      </c>
      <c r="S142" s="50">
        <v>4</v>
      </c>
      <c r="T142" s="87" t="e">
        <f t="shared" si="38"/>
        <v>#N/A</v>
      </c>
      <c r="U142" s="50">
        <v>4</v>
      </c>
      <c r="V142" s="87" t="e">
        <f t="shared" si="39"/>
        <v>#N/A</v>
      </c>
      <c r="X142" s="87" t="e">
        <f t="shared" si="40"/>
        <v>#N/A</v>
      </c>
      <c r="Z142" s="87" t="e">
        <f t="shared" si="46"/>
        <v>#N/A</v>
      </c>
      <c r="AB142" s="87" t="e">
        <f t="shared" si="47"/>
        <v>#N/A</v>
      </c>
      <c r="AC142" s="82"/>
      <c r="AD142" s="87" t="e">
        <f t="shared" si="48"/>
        <v>#N/A</v>
      </c>
      <c r="AE142" s="82"/>
      <c r="AF142" s="87" t="e">
        <f t="shared" si="49"/>
        <v>#N/A</v>
      </c>
      <c r="AI142" s="50">
        <v>7</v>
      </c>
      <c r="AJ142" s="82" t="e">
        <f t="shared" si="53"/>
        <v>#N/A</v>
      </c>
      <c r="AK142" s="50">
        <v>11</v>
      </c>
      <c r="AL142" s="82" t="e">
        <f t="shared" si="42"/>
        <v>#N/A</v>
      </c>
      <c r="AM142" s="50">
        <v>19</v>
      </c>
      <c r="AN142" s="82" t="e">
        <f t="shared" si="43"/>
        <v>#N/A</v>
      </c>
      <c r="AO142" s="50">
        <v>23</v>
      </c>
      <c r="AP142" s="82" t="e">
        <f t="shared" si="44"/>
        <v>#N/A</v>
      </c>
      <c r="AS142" s="50">
        <v>34</v>
      </c>
      <c r="AT142" s="82" t="e">
        <f t="shared" si="45"/>
        <v>#N/A</v>
      </c>
      <c r="AU142" s="50">
        <v>32</v>
      </c>
      <c r="AV142" s="82"/>
      <c r="AW142" s="50">
        <v>25</v>
      </c>
      <c r="AX142" s="82"/>
      <c r="AY142" s="50">
        <v>26</v>
      </c>
      <c r="AZ142" s="82"/>
      <c r="BC142" s="72" t="s">
        <v>778</v>
      </c>
      <c r="BD142" s="72" t="e">
        <v>#N/A</v>
      </c>
      <c r="BE142" s="72">
        <f t="shared" si="30"/>
        <v>0</v>
      </c>
      <c r="BF142" s="77" t="e">
        <v>#N/A</v>
      </c>
    </row>
    <row r="143" spans="1:58">
      <c r="A143" s="46" t="str">
        <f>VLOOKUP(B143,[3]Sheet1!$A:$B,2,FALSE)</f>
        <v>South Holland</v>
      </c>
      <c r="B143" s="47" t="s">
        <v>450</v>
      </c>
      <c r="D143" s="48" t="s">
        <v>451</v>
      </c>
      <c r="F143" s="84" t="e">
        <f t="shared" si="52"/>
        <v>#N/A</v>
      </c>
      <c r="H143" s="84" t="e">
        <f t="shared" si="31"/>
        <v>#N/A</v>
      </c>
      <c r="J143" s="84" t="e">
        <f t="shared" si="32"/>
        <v>#N/A</v>
      </c>
      <c r="L143" s="86" t="e">
        <f t="shared" si="33"/>
        <v>#N/A</v>
      </c>
      <c r="M143" s="49" t="e">
        <f t="shared" si="54"/>
        <v>#N/A</v>
      </c>
      <c r="N143" s="86" t="e">
        <f t="shared" si="35"/>
        <v>#N/A</v>
      </c>
      <c r="P143" s="87" t="e">
        <f t="shared" si="36"/>
        <v>#N/A</v>
      </c>
      <c r="R143" s="87" t="e">
        <f t="shared" si="37"/>
        <v>#N/A</v>
      </c>
      <c r="T143" s="87" t="e">
        <f t="shared" si="38"/>
        <v>#N/A</v>
      </c>
      <c r="V143" s="87" t="e">
        <f t="shared" si="39"/>
        <v>#N/A</v>
      </c>
      <c r="X143" s="87" t="e">
        <f t="shared" si="40"/>
        <v>#N/A</v>
      </c>
      <c r="Z143" s="87" t="e">
        <f t="shared" si="46"/>
        <v>#N/A</v>
      </c>
      <c r="AB143" s="87" t="e">
        <f t="shared" si="47"/>
        <v>#N/A</v>
      </c>
      <c r="AC143" s="82"/>
      <c r="AD143" s="87" t="e">
        <f t="shared" si="48"/>
        <v>#N/A</v>
      </c>
      <c r="AE143" s="82"/>
      <c r="AF143" s="87" t="e">
        <f t="shared" si="49"/>
        <v>#N/A</v>
      </c>
      <c r="AJ143" s="82" t="e">
        <f t="shared" si="53"/>
        <v>#N/A</v>
      </c>
      <c r="AL143" s="82" t="e">
        <f t="shared" si="42"/>
        <v>#N/A</v>
      </c>
      <c r="AN143" s="82" t="e">
        <f t="shared" si="43"/>
        <v>#N/A</v>
      </c>
      <c r="AP143" s="82" t="e">
        <f t="shared" si="44"/>
        <v>#N/A</v>
      </c>
      <c r="AT143" s="82" t="e">
        <f t="shared" si="45"/>
        <v>#N/A</v>
      </c>
      <c r="BC143" s="72" t="s">
        <v>778</v>
      </c>
      <c r="BD143" s="72" t="e">
        <v>#N/A</v>
      </c>
      <c r="BE143" s="72">
        <f t="shared" si="30"/>
        <v>0</v>
      </c>
      <c r="BF143" s="77" t="e">
        <v>#N/A</v>
      </c>
    </row>
    <row r="144" spans="1:58">
      <c r="A144" s="46" t="str">
        <f>VLOOKUP(B144,[3]Sheet1!$A:$B,2,FALSE)</f>
        <v>Boston</v>
      </c>
      <c r="B144" s="47" t="s">
        <v>438</v>
      </c>
      <c r="D144" s="48" t="s">
        <v>439</v>
      </c>
      <c r="E144" s="46">
        <v>10</v>
      </c>
      <c r="F144" s="84" t="e">
        <f t="shared" si="52"/>
        <v>#N/A</v>
      </c>
      <c r="G144" s="46">
        <v>14</v>
      </c>
      <c r="H144" s="84" t="e">
        <f t="shared" si="31"/>
        <v>#N/A</v>
      </c>
      <c r="I144" s="46">
        <v>11</v>
      </c>
      <c r="J144" s="84" t="e">
        <f t="shared" si="32"/>
        <v>#N/A</v>
      </c>
      <c r="K144" s="90">
        <v>13</v>
      </c>
      <c r="L144" s="86" t="e">
        <f t="shared" si="33"/>
        <v>#N/A</v>
      </c>
      <c r="M144" s="49" t="e">
        <f t="shared" si="54"/>
        <v>#N/A</v>
      </c>
      <c r="N144" s="86" t="e">
        <f t="shared" si="35"/>
        <v>#N/A</v>
      </c>
      <c r="O144" s="50">
        <v>0</v>
      </c>
      <c r="P144" s="87" t="e">
        <f t="shared" si="36"/>
        <v>#N/A</v>
      </c>
      <c r="Q144" s="50">
        <v>1</v>
      </c>
      <c r="R144" s="87" t="e">
        <f t="shared" si="37"/>
        <v>#N/A</v>
      </c>
      <c r="S144" s="50">
        <v>0</v>
      </c>
      <c r="T144" s="87" t="e">
        <f t="shared" si="38"/>
        <v>#N/A</v>
      </c>
      <c r="U144" s="50">
        <v>0</v>
      </c>
      <c r="V144" s="87" t="e">
        <f t="shared" si="39"/>
        <v>#N/A</v>
      </c>
      <c r="X144" s="87" t="e">
        <f t="shared" si="40"/>
        <v>#N/A</v>
      </c>
      <c r="Z144" s="87" t="e">
        <f t="shared" si="46"/>
        <v>#N/A</v>
      </c>
      <c r="AB144" s="87" t="e">
        <f t="shared" si="47"/>
        <v>#N/A</v>
      </c>
      <c r="AC144" s="82"/>
      <c r="AD144" s="87" t="e">
        <f t="shared" si="48"/>
        <v>#N/A</v>
      </c>
      <c r="AE144" s="82"/>
      <c r="AF144" s="87" t="e">
        <f t="shared" si="49"/>
        <v>#N/A</v>
      </c>
      <c r="AI144" s="50">
        <v>5</v>
      </c>
      <c r="AJ144" s="82" t="e">
        <f t="shared" si="53"/>
        <v>#N/A</v>
      </c>
      <c r="AK144" s="50">
        <v>13</v>
      </c>
      <c r="AL144" s="82" t="e">
        <f>AK144+(BF144*(VLOOKUP(BC144,B:AK,36,FALSE)))</f>
        <v>#N/A</v>
      </c>
      <c r="AM144" s="50">
        <v>11</v>
      </c>
      <c r="AN144" s="82" t="e">
        <f t="shared" si="43"/>
        <v>#N/A</v>
      </c>
      <c r="AO144" s="50">
        <v>12</v>
      </c>
      <c r="AP144" s="82" t="e">
        <f t="shared" si="44"/>
        <v>#N/A</v>
      </c>
      <c r="AS144" s="50">
        <v>5</v>
      </c>
      <c r="AT144" s="82" t="e">
        <f t="shared" si="45"/>
        <v>#N/A</v>
      </c>
      <c r="AU144" s="50">
        <v>0</v>
      </c>
      <c r="AV144" s="82"/>
      <c r="AW144" s="50">
        <v>0</v>
      </c>
      <c r="AX144" s="82"/>
      <c r="AY144" s="50">
        <v>1</v>
      </c>
      <c r="AZ144" s="82"/>
      <c r="BC144" s="72" t="s">
        <v>778</v>
      </c>
      <c r="BD144" s="72" t="e">
        <v>#N/A</v>
      </c>
      <c r="BE144" s="72">
        <f t="shared" si="30"/>
        <v>0</v>
      </c>
      <c r="BF144" s="77" t="e">
        <v>#N/A</v>
      </c>
    </row>
    <row r="145" spans="1:58">
      <c r="A145" s="46" t="str">
        <f>VLOOKUP(B145,[3]Sheet1!$A:$B,2,FALSE)</f>
        <v>East Lindsey</v>
      </c>
      <c r="B145" s="47" t="s">
        <v>440</v>
      </c>
      <c r="D145" s="48" t="s">
        <v>441</v>
      </c>
      <c r="E145" s="46">
        <v>37</v>
      </c>
      <c r="F145" s="84" t="e">
        <f t="shared" si="52"/>
        <v>#N/A</v>
      </c>
      <c r="G145" s="46">
        <v>41</v>
      </c>
      <c r="H145" s="84" t="e">
        <f t="shared" si="31"/>
        <v>#N/A</v>
      </c>
      <c r="I145" s="46">
        <v>39</v>
      </c>
      <c r="J145" s="84" t="e">
        <f t="shared" si="32"/>
        <v>#N/A</v>
      </c>
      <c r="K145" s="90">
        <v>41</v>
      </c>
      <c r="L145" s="86" t="e">
        <f t="shared" si="33"/>
        <v>#N/A</v>
      </c>
      <c r="M145" s="49" t="e">
        <f t="shared" si="54"/>
        <v>#N/A</v>
      </c>
      <c r="N145" s="86" t="e">
        <f t="shared" si="35"/>
        <v>#N/A</v>
      </c>
      <c r="O145" s="50">
        <v>0</v>
      </c>
      <c r="P145" s="87" t="e">
        <f t="shared" si="36"/>
        <v>#N/A</v>
      </c>
      <c r="Q145" s="50">
        <v>0</v>
      </c>
      <c r="R145" s="87" t="e">
        <f t="shared" si="37"/>
        <v>#N/A</v>
      </c>
      <c r="S145" s="50">
        <v>0</v>
      </c>
      <c r="T145" s="87" t="e">
        <f t="shared" si="38"/>
        <v>#N/A</v>
      </c>
      <c r="U145" s="50">
        <v>0</v>
      </c>
      <c r="V145" s="87" t="e">
        <f t="shared" si="39"/>
        <v>#N/A</v>
      </c>
      <c r="W145" s="51">
        <v>0</v>
      </c>
      <c r="X145" s="87" t="e">
        <f t="shared" si="40"/>
        <v>#N/A</v>
      </c>
      <c r="Z145" s="87" t="e">
        <f t="shared" si="46"/>
        <v>#N/A</v>
      </c>
      <c r="AB145" s="87" t="e">
        <f t="shared" si="47"/>
        <v>#N/A</v>
      </c>
      <c r="AC145" s="82"/>
      <c r="AD145" s="87" t="e">
        <f t="shared" si="48"/>
        <v>#N/A</v>
      </c>
      <c r="AE145" s="82"/>
      <c r="AF145" s="87" t="e">
        <f t="shared" si="49"/>
        <v>#N/A</v>
      </c>
      <c r="AI145" s="50">
        <v>37</v>
      </c>
      <c r="AJ145" s="82" t="e">
        <f t="shared" si="53"/>
        <v>#N/A</v>
      </c>
      <c r="AK145" s="50">
        <v>41</v>
      </c>
      <c r="AL145" s="82" t="e">
        <f t="shared" ref="AL145:AL208" si="55">AK145+(BF145*(VLOOKUP(BC145,B:AK,36,FALSE)))</f>
        <v>#N/A</v>
      </c>
      <c r="AM145" s="50">
        <v>39</v>
      </c>
      <c r="AN145" s="82" t="e">
        <f t="shared" si="43"/>
        <v>#N/A</v>
      </c>
      <c r="AO145" s="50">
        <v>41</v>
      </c>
      <c r="AP145" s="82" t="e">
        <f t="shared" si="44"/>
        <v>#N/A</v>
      </c>
      <c r="AS145" s="50">
        <v>0</v>
      </c>
      <c r="AT145" s="82" t="e">
        <f t="shared" si="45"/>
        <v>#N/A</v>
      </c>
      <c r="AU145" s="50">
        <v>0</v>
      </c>
      <c r="AV145" s="82"/>
      <c r="AW145" s="50">
        <v>0</v>
      </c>
      <c r="AX145" s="82"/>
      <c r="AY145" s="50">
        <v>0</v>
      </c>
      <c r="AZ145" s="82"/>
      <c r="BA145" s="52">
        <v>0</v>
      </c>
      <c r="BC145" s="72" t="s">
        <v>778</v>
      </c>
      <c r="BD145" s="72" t="e">
        <v>#N/A</v>
      </c>
      <c r="BE145" s="72">
        <f t="shared" si="30"/>
        <v>0</v>
      </c>
      <c r="BF145" s="77" t="e">
        <v>#N/A</v>
      </c>
    </row>
    <row r="146" spans="1:58">
      <c r="A146" s="46" t="str">
        <f>VLOOKUP(B146,[3]Sheet1!$A:$B,2,FALSE)</f>
        <v>West Lindsey</v>
      </c>
      <c r="B146" s="47" t="s">
        <v>454</v>
      </c>
      <c r="D146" s="48" t="s">
        <v>455</v>
      </c>
      <c r="F146" s="84" t="e">
        <f t="shared" si="52"/>
        <v>#N/A</v>
      </c>
      <c r="H146" s="84" t="e">
        <f t="shared" si="31"/>
        <v>#N/A</v>
      </c>
      <c r="J146" s="84" t="e">
        <f t="shared" si="32"/>
        <v>#N/A</v>
      </c>
      <c r="L146" s="86" t="e">
        <f t="shared" si="33"/>
        <v>#N/A</v>
      </c>
      <c r="M146" s="49" t="e">
        <f t="shared" si="54"/>
        <v>#N/A</v>
      </c>
      <c r="N146" s="86" t="e">
        <f t="shared" si="35"/>
        <v>#N/A</v>
      </c>
      <c r="P146" s="87" t="e">
        <f t="shared" si="36"/>
        <v>#N/A</v>
      </c>
      <c r="Q146" s="50" t="s">
        <v>951</v>
      </c>
      <c r="R146" s="87" t="e">
        <f t="shared" si="37"/>
        <v>#VALUE!</v>
      </c>
      <c r="S146" s="50" t="s">
        <v>951</v>
      </c>
      <c r="T146" s="87" t="e">
        <f t="shared" si="38"/>
        <v>#VALUE!</v>
      </c>
      <c r="U146" s="50" t="s">
        <v>951</v>
      </c>
      <c r="V146" s="87" t="e">
        <f t="shared" si="39"/>
        <v>#VALUE!</v>
      </c>
      <c r="W146" s="51">
        <v>0</v>
      </c>
      <c r="X146" s="87" t="e">
        <f t="shared" si="40"/>
        <v>#N/A</v>
      </c>
      <c r="Z146" s="87" t="e">
        <f t="shared" si="46"/>
        <v>#N/A</v>
      </c>
      <c r="AB146" s="87" t="e">
        <f t="shared" si="47"/>
        <v>#N/A</v>
      </c>
      <c r="AC146" s="82"/>
      <c r="AD146" s="87" t="e">
        <f t="shared" si="48"/>
        <v>#N/A</v>
      </c>
      <c r="AE146" s="82"/>
      <c r="AF146" s="87" t="e">
        <f t="shared" si="49"/>
        <v>#N/A</v>
      </c>
      <c r="AJ146" s="82" t="e">
        <f t="shared" si="53"/>
        <v>#N/A</v>
      </c>
      <c r="AK146" s="50" t="s">
        <v>951</v>
      </c>
      <c r="AL146" s="82" t="e">
        <f t="shared" si="55"/>
        <v>#VALUE!</v>
      </c>
      <c r="AM146" s="50" t="s">
        <v>951</v>
      </c>
      <c r="AN146" s="82" t="e">
        <f t="shared" si="43"/>
        <v>#VALUE!</v>
      </c>
      <c r="AO146" s="50" t="s">
        <v>951</v>
      </c>
      <c r="AP146" s="82" t="e">
        <f t="shared" si="44"/>
        <v>#N/A</v>
      </c>
      <c r="AQ146" s="51">
        <v>0</v>
      </c>
      <c r="AS146" s="50" t="s">
        <v>951</v>
      </c>
      <c r="AT146" s="82" t="e">
        <f t="shared" si="45"/>
        <v>#VALUE!</v>
      </c>
      <c r="AU146" s="50" t="s">
        <v>951</v>
      </c>
      <c r="AV146" s="82"/>
      <c r="AW146" s="50" t="s">
        <v>951</v>
      </c>
      <c r="AX146" s="82"/>
      <c r="AY146" s="50" t="s">
        <v>951</v>
      </c>
      <c r="AZ146" s="82"/>
      <c r="BA146" s="52">
        <v>0</v>
      </c>
      <c r="BC146" s="72" t="s">
        <v>778</v>
      </c>
      <c r="BD146" s="72" t="e">
        <v>#N/A</v>
      </c>
      <c r="BE146" s="72">
        <f t="shared" si="30"/>
        <v>0</v>
      </c>
      <c r="BF146" s="77" t="e">
        <v>#N/A</v>
      </c>
    </row>
    <row r="147" spans="1:58">
      <c r="A147" s="46" t="str">
        <f>VLOOKUP(B147,[3]Sheet1!$A:$B,2,FALSE)</f>
        <v>Norwich</v>
      </c>
      <c r="B147" s="47" t="s">
        <v>478</v>
      </c>
      <c r="D147" s="48" t="s">
        <v>479</v>
      </c>
      <c r="F147" s="84" t="e">
        <f t="shared" si="52"/>
        <v>#N/A</v>
      </c>
      <c r="H147" s="84" t="e">
        <f t="shared" si="31"/>
        <v>#N/A</v>
      </c>
      <c r="J147" s="84" t="e">
        <f t="shared" si="32"/>
        <v>#N/A</v>
      </c>
      <c r="L147" s="86" t="e">
        <f t="shared" si="33"/>
        <v>#N/A</v>
      </c>
      <c r="M147" s="49" t="e">
        <f t="shared" si="54"/>
        <v>#N/A</v>
      </c>
      <c r="N147" s="86" t="e">
        <f t="shared" si="35"/>
        <v>#N/A</v>
      </c>
      <c r="P147" s="87" t="e">
        <f t="shared" si="36"/>
        <v>#N/A</v>
      </c>
      <c r="R147" s="87" t="e">
        <f t="shared" si="37"/>
        <v>#N/A</v>
      </c>
      <c r="T147" s="87" t="e">
        <f t="shared" si="38"/>
        <v>#N/A</v>
      </c>
      <c r="V147" s="87" t="e">
        <f t="shared" si="39"/>
        <v>#N/A</v>
      </c>
      <c r="X147" s="87" t="e">
        <f t="shared" si="40"/>
        <v>#N/A</v>
      </c>
      <c r="Z147" s="87" t="e">
        <f t="shared" si="46"/>
        <v>#N/A</v>
      </c>
      <c r="AB147" s="87" t="e">
        <f t="shared" si="47"/>
        <v>#N/A</v>
      </c>
      <c r="AC147" s="82"/>
      <c r="AD147" s="87" t="e">
        <f t="shared" si="48"/>
        <v>#N/A</v>
      </c>
      <c r="AE147" s="82"/>
      <c r="AF147" s="87" t="e">
        <f t="shared" si="49"/>
        <v>#N/A</v>
      </c>
      <c r="AJ147" s="82" t="e">
        <f t="shared" si="53"/>
        <v>#N/A</v>
      </c>
      <c r="AL147" s="82" t="e">
        <f t="shared" si="55"/>
        <v>#N/A</v>
      </c>
      <c r="AN147" s="82" t="e">
        <f t="shared" si="43"/>
        <v>#N/A</v>
      </c>
      <c r="AP147" s="82" t="e">
        <f t="shared" si="44"/>
        <v>#N/A</v>
      </c>
      <c r="AT147" s="82" t="e">
        <f t="shared" si="45"/>
        <v>#N/A</v>
      </c>
      <c r="BC147" s="72" t="s">
        <v>780</v>
      </c>
      <c r="BD147" s="72" t="e">
        <v>#N/A</v>
      </c>
      <c r="BE147" s="72">
        <f t="shared" si="30"/>
        <v>0</v>
      </c>
      <c r="BF147" s="77" t="e">
        <v>#N/A</v>
      </c>
    </row>
    <row r="148" spans="1:58">
      <c r="A148" s="46" t="str">
        <f>VLOOKUP(B148,[3]Sheet1!$A:$B,2,FALSE)</f>
        <v>South Norfolk</v>
      </c>
      <c r="B148" s="47" t="s">
        <v>480</v>
      </c>
      <c r="D148" s="48" t="s">
        <v>481</v>
      </c>
      <c r="F148" s="84" t="e">
        <f t="shared" si="52"/>
        <v>#N/A</v>
      </c>
      <c r="G148" s="46">
        <v>1</v>
      </c>
      <c r="H148" s="84" t="e">
        <f t="shared" si="31"/>
        <v>#N/A</v>
      </c>
      <c r="I148" s="46">
        <v>0</v>
      </c>
      <c r="J148" s="84" t="e">
        <f t="shared" si="32"/>
        <v>#N/A</v>
      </c>
      <c r="K148" s="90">
        <v>1</v>
      </c>
      <c r="L148" s="86" t="e">
        <f t="shared" si="33"/>
        <v>#N/A</v>
      </c>
      <c r="M148" s="49" t="e">
        <f t="shared" si="54"/>
        <v>#N/A</v>
      </c>
      <c r="N148" s="86" t="e">
        <f t="shared" si="35"/>
        <v>#N/A</v>
      </c>
      <c r="P148" s="87" t="e">
        <f t="shared" si="36"/>
        <v>#N/A</v>
      </c>
      <c r="Q148" s="50" t="s">
        <v>951</v>
      </c>
      <c r="R148" s="87" t="e">
        <f t="shared" si="37"/>
        <v>#VALUE!</v>
      </c>
      <c r="S148" s="50" t="s">
        <v>951</v>
      </c>
      <c r="T148" s="87" t="e">
        <f t="shared" si="38"/>
        <v>#VALUE!</v>
      </c>
      <c r="U148" s="50" t="s">
        <v>951</v>
      </c>
      <c r="V148" s="87" t="e">
        <f t="shared" si="39"/>
        <v>#VALUE!</v>
      </c>
      <c r="W148" s="51">
        <v>1</v>
      </c>
      <c r="X148" s="87" t="e">
        <f t="shared" si="40"/>
        <v>#N/A</v>
      </c>
      <c r="Z148" s="87" t="e">
        <f t="shared" si="46"/>
        <v>#N/A</v>
      </c>
      <c r="AB148" s="87" t="e">
        <f t="shared" si="47"/>
        <v>#N/A</v>
      </c>
      <c r="AC148" s="82"/>
      <c r="AD148" s="87" t="e">
        <f t="shared" si="48"/>
        <v>#N/A</v>
      </c>
      <c r="AE148" s="82"/>
      <c r="AF148" s="87" t="e">
        <f t="shared" si="49"/>
        <v>#N/A</v>
      </c>
      <c r="AJ148" s="82" t="e">
        <f t="shared" si="53"/>
        <v>#N/A</v>
      </c>
      <c r="AK148" s="50" t="s">
        <v>951</v>
      </c>
      <c r="AL148" s="82" t="e">
        <f t="shared" si="55"/>
        <v>#VALUE!</v>
      </c>
      <c r="AM148" s="50" t="s">
        <v>951</v>
      </c>
      <c r="AN148" s="82" t="e">
        <f t="shared" si="43"/>
        <v>#VALUE!</v>
      </c>
      <c r="AO148" s="50" t="s">
        <v>951</v>
      </c>
      <c r="AP148" s="82" t="e">
        <f t="shared" si="44"/>
        <v>#N/A</v>
      </c>
      <c r="AQ148" s="51">
        <v>1</v>
      </c>
      <c r="AS148" s="50" t="s">
        <v>951</v>
      </c>
      <c r="AT148" s="82" t="e">
        <f t="shared" si="45"/>
        <v>#VALUE!</v>
      </c>
      <c r="AU148" s="50" t="s">
        <v>951</v>
      </c>
      <c r="AV148" s="82"/>
      <c r="AW148" s="50" t="s">
        <v>951</v>
      </c>
      <c r="AX148" s="82"/>
      <c r="AY148" s="50" t="s">
        <v>951</v>
      </c>
      <c r="AZ148" s="82"/>
      <c r="BA148" s="52">
        <v>0</v>
      </c>
      <c r="BC148" s="72" t="s">
        <v>780</v>
      </c>
      <c r="BD148" s="72" t="e">
        <v>#N/A</v>
      </c>
      <c r="BE148" s="72">
        <f t="shared" si="30"/>
        <v>0</v>
      </c>
      <c r="BF148" s="77" t="e">
        <v>#N/A</v>
      </c>
    </row>
    <row r="149" spans="1:58">
      <c r="A149" s="46" t="str">
        <f>VLOOKUP(B149,[3]Sheet1!$A:$B,2,FALSE)</f>
        <v>Great Yarmouth</v>
      </c>
      <c r="B149" s="47" t="s">
        <v>472</v>
      </c>
      <c r="D149" s="48" t="s">
        <v>473</v>
      </c>
      <c r="F149" s="84" t="e">
        <f t="shared" si="52"/>
        <v>#N/A</v>
      </c>
      <c r="H149" s="84" t="e">
        <f t="shared" si="31"/>
        <v>#N/A</v>
      </c>
      <c r="J149" s="84" t="e">
        <f t="shared" si="32"/>
        <v>#N/A</v>
      </c>
      <c r="L149" s="86" t="e">
        <f t="shared" si="33"/>
        <v>#N/A</v>
      </c>
      <c r="M149" s="49" t="e">
        <f t="shared" si="54"/>
        <v>#N/A</v>
      </c>
      <c r="N149" s="86" t="e">
        <f t="shared" si="35"/>
        <v>#N/A</v>
      </c>
      <c r="P149" s="87" t="e">
        <f t="shared" si="36"/>
        <v>#N/A</v>
      </c>
      <c r="Q149" s="50" t="s">
        <v>951</v>
      </c>
      <c r="R149" s="87" t="e">
        <f t="shared" si="37"/>
        <v>#VALUE!</v>
      </c>
      <c r="S149" s="50" t="s">
        <v>951</v>
      </c>
      <c r="T149" s="87" t="e">
        <f t="shared" si="38"/>
        <v>#VALUE!</v>
      </c>
      <c r="U149" s="50" t="s">
        <v>951</v>
      </c>
      <c r="V149" s="87" t="e">
        <f t="shared" si="39"/>
        <v>#VALUE!</v>
      </c>
      <c r="W149" s="51">
        <v>23</v>
      </c>
      <c r="X149" s="87" t="e">
        <f t="shared" si="40"/>
        <v>#N/A</v>
      </c>
      <c r="Z149" s="87" t="e">
        <f t="shared" si="46"/>
        <v>#N/A</v>
      </c>
      <c r="AB149" s="87" t="e">
        <f t="shared" si="47"/>
        <v>#N/A</v>
      </c>
      <c r="AC149" s="82"/>
      <c r="AD149" s="87" t="e">
        <f t="shared" si="48"/>
        <v>#N/A</v>
      </c>
      <c r="AE149" s="82"/>
      <c r="AF149" s="87" t="e">
        <f t="shared" si="49"/>
        <v>#N/A</v>
      </c>
      <c r="AJ149" s="82" t="e">
        <f t="shared" si="53"/>
        <v>#N/A</v>
      </c>
      <c r="AK149" s="50" t="s">
        <v>951</v>
      </c>
      <c r="AL149" s="82" t="e">
        <f t="shared" si="55"/>
        <v>#VALUE!</v>
      </c>
      <c r="AM149" s="50" t="s">
        <v>951</v>
      </c>
      <c r="AN149" s="82" t="e">
        <f t="shared" si="43"/>
        <v>#VALUE!</v>
      </c>
      <c r="AO149" s="50" t="s">
        <v>951</v>
      </c>
      <c r="AP149" s="82" t="e">
        <f t="shared" si="44"/>
        <v>#N/A</v>
      </c>
      <c r="AQ149" s="51">
        <v>12</v>
      </c>
      <c r="AS149" s="50">
        <v>0</v>
      </c>
      <c r="AT149" s="82" t="e">
        <f t="shared" si="45"/>
        <v>#N/A</v>
      </c>
      <c r="AU149" s="46">
        <v>0</v>
      </c>
      <c r="AW149" s="46">
        <v>0</v>
      </c>
      <c r="AY149" s="46">
        <v>0</v>
      </c>
      <c r="BA149" s="52">
        <v>0</v>
      </c>
      <c r="BC149" s="72" t="s">
        <v>780</v>
      </c>
      <c r="BD149" s="72" t="e">
        <v>#N/A</v>
      </c>
      <c r="BE149" s="72">
        <f t="shared" si="30"/>
        <v>0</v>
      </c>
      <c r="BF149" s="77" t="e">
        <v>#N/A</v>
      </c>
    </row>
    <row r="150" spans="1:58">
      <c r="A150" s="46" t="str">
        <f>VLOOKUP(B150,[3]Sheet1!$A:$B,2,FALSE)</f>
        <v>Broadland</v>
      </c>
      <c r="B150" s="47" t="s">
        <v>470</v>
      </c>
      <c r="D150" s="48" t="s">
        <v>471</v>
      </c>
      <c r="F150" s="84" t="e">
        <f t="shared" si="52"/>
        <v>#N/A</v>
      </c>
      <c r="H150" s="84" t="e">
        <f t="shared" si="31"/>
        <v>#N/A</v>
      </c>
      <c r="J150" s="84" t="e">
        <f t="shared" si="32"/>
        <v>#N/A</v>
      </c>
      <c r="L150" s="86" t="e">
        <f t="shared" si="33"/>
        <v>#N/A</v>
      </c>
      <c r="N150" s="86" t="e">
        <f t="shared" si="35"/>
        <v>#N/A</v>
      </c>
      <c r="P150" s="87" t="e">
        <f t="shared" si="36"/>
        <v>#N/A</v>
      </c>
      <c r="Q150" s="50" t="s">
        <v>951</v>
      </c>
      <c r="R150" s="87" t="e">
        <f t="shared" si="37"/>
        <v>#VALUE!</v>
      </c>
      <c r="S150" s="50" t="s">
        <v>951</v>
      </c>
      <c r="T150" s="87" t="e">
        <f t="shared" si="38"/>
        <v>#VALUE!</v>
      </c>
      <c r="U150" s="50" t="s">
        <v>951</v>
      </c>
      <c r="V150" s="87" t="e">
        <f t="shared" si="39"/>
        <v>#VALUE!</v>
      </c>
      <c r="W150" s="51" t="s">
        <v>951</v>
      </c>
      <c r="X150" s="87" t="e">
        <f t="shared" si="40"/>
        <v>#N/A</v>
      </c>
      <c r="Z150" s="87" t="e">
        <f t="shared" si="46"/>
        <v>#N/A</v>
      </c>
      <c r="AB150" s="87" t="e">
        <f t="shared" si="47"/>
        <v>#N/A</v>
      </c>
      <c r="AC150" s="82"/>
      <c r="AD150" s="87" t="e">
        <f t="shared" si="48"/>
        <v>#N/A</v>
      </c>
      <c r="AE150" s="82"/>
      <c r="AF150" s="87" t="e">
        <f t="shared" si="49"/>
        <v>#N/A</v>
      </c>
      <c r="AJ150" s="82" t="e">
        <f t="shared" si="53"/>
        <v>#N/A</v>
      </c>
      <c r="AK150" s="50" t="s">
        <v>951</v>
      </c>
      <c r="AL150" s="82" t="e">
        <f t="shared" si="55"/>
        <v>#VALUE!</v>
      </c>
      <c r="AM150" s="50" t="s">
        <v>951</v>
      </c>
      <c r="AN150" s="82" t="e">
        <f t="shared" si="43"/>
        <v>#VALUE!</v>
      </c>
      <c r="AO150" s="50" t="s">
        <v>951</v>
      </c>
      <c r="AP150" s="82" t="e">
        <f t="shared" si="44"/>
        <v>#VALUE!</v>
      </c>
      <c r="AQ150" s="51" t="s">
        <v>951</v>
      </c>
      <c r="AS150" s="50" t="s">
        <v>951</v>
      </c>
      <c r="AT150" s="82" t="e">
        <f t="shared" si="45"/>
        <v>#VALUE!</v>
      </c>
      <c r="AU150" s="50" t="s">
        <v>951</v>
      </c>
      <c r="AV150" s="82"/>
      <c r="AW150" s="50" t="s">
        <v>951</v>
      </c>
      <c r="AX150" s="82"/>
      <c r="AY150" s="50" t="s">
        <v>951</v>
      </c>
      <c r="AZ150" s="82"/>
      <c r="BA150" s="52" t="s">
        <v>951</v>
      </c>
      <c r="BC150" s="72" t="s">
        <v>780</v>
      </c>
      <c r="BD150" s="72" t="e">
        <v>#N/A</v>
      </c>
      <c r="BE150" s="72">
        <f t="shared" si="30"/>
        <v>0</v>
      </c>
      <c r="BF150" s="77" t="e">
        <v>#N/A</v>
      </c>
    </row>
    <row r="151" spans="1:58">
      <c r="A151" s="46" t="str">
        <f>VLOOKUP(B151,[3]Sheet1!$A:$B,2,FALSE)</f>
        <v>North Norfolk</v>
      </c>
      <c r="B151" s="47" t="s">
        <v>476</v>
      </c>
      <c r="D151" s="48" t="s">
        <v>477</v>
      </c>
      <c r="E151" s="46">
        <v>21</v>
      </c>
      <c r="F151" s="84" t="e">
        <f t="shared" si="52"/>
        <v>#N/A</v>
      </c>
      <c r="G151" s="46">
        <v>5</v>
      </c>
      <c r="H151" s="84" t="e">
        <f t="shared" si="31"/>
        <v>#N/A</v>
      </c>
      <c r="I151" s="46">
        <v>3</v>
      </c>
      <c r="J151" s="84" t="e">
        <f t="shared" si="32"/>
        <v>#N/A</v>
      </c>
      <c r="K151" s="90">
        <v>4</v>
      </c>
      <c r="L151" s="86" t="e">
        <f t="shared" si="33"/>
        <v>#N/A</v>
      </c>
      <c r="M151" s="49" t="e">
        <f t="shared" ref="M151:M169" si="56">SUM(E151:K151)</f>
        <v>#N/A</v>
      </c>
      <c r="N151" s="86" t="e">
        <f t="shared" si="35"/>
        <v>#N/A</v>
      </c>
      <c r="P151" s="87" t="e">
        <f t="shared" si="36"/>
        <v>#N/A</v>
      </c>
      <c r="R151" s="87" t="e">
        <f t="shared" si="37"/>
        <v>#N/A</v>
      </c>
      <c r="T151" s="87" t="e">
        <f t="shared" si="38"/>
        <v>#N/A</v>
      </c>
      <c r="V151" s="87" t="e">
        <f t="shared" si="39"/>
        <v>#N/A</v>
      </c>
      <c r="W151" s="51">
        <v>23</v>
      </c>
      <c r="X151" s="87" t="e">
        <f t="shared" si="40"/>
        <v>#N/A</v>
      </c>
      <c r="Z151" s="87" t="e">
        <f t="shared" si="46"/>
        <v>#N/A</v>
      </c>
      <c r="AB151" s="87" t="e">
        <f t="shared" si="47"/>
        <v>#N/A</v>
      </c>
      <c r="AC151" s="82"/>
      <c r="AD151" s="87" t="e">
        <f t="shared" si="48"/>
        <v>#N/A</v>
      </c>
      <c r="AE151" s="82"/>
      <c r="AF151" s="87" t="e">
        <f t="shared" si="49"/>
        <v>#N/A</v>
      </c>
      <c r="AJ151" s="82" t="e">
        <f t="shared" si="53"/>
        <v>#N/A</v>
      </c>
      <c r="AL151" s="82" t="e">
        <f t="shared" si="55"/>
        <v>#N/A</v>
      </c>
      <c r="AN151" s="82" t="e">
        <f t="shared" si="43"/>
        <v>#N/A</v>
      </c>
      <c r="AP151" s="82" t="e">
        <f t="shared" si="44"/>
        <v>#N/A</v>
      </c>
      <c r="AT151" s="82" t="e">
        <f t="shared" si="45"/>
        <v>#N/A</v>
      </c>
      <c r="AU151" s="50"/>
      <c r="AV151" s="82"/>
      <c r="AW151" s="50"/>
      <c r="AX151" s="82"/>
      <c r="AY151" s="50"/>
      <c r="AZ151" s="82"/>
      <c r="BA151" s="52">
        <v>10</v>
      </c>
      <c r="BC151" s="72" t="s">
        <v>780</v>
      </c>
      <c r="BD151" s="72" t="e">
        <v>#N/A</v>
      </c>
      <c r="BE151" s="72">
        <f t="shared" si="30"/>
        <v>0</v>
      </c>
      <c r="BF151" s="77" t="e">
        <v>#N/A</v>
      </c>
    </row>
    <row r="152" spans="1:58">
      <c r="A152" s="46" t="str">
        <f>VLOOKUP(B152,[3]Sheet1!$A:$B,2,FALSE)</f>
        <v>King's Lynn and West Norfolk</v>
      </c>
      <c r="B152" s="47" t="s">
        <v>474</v>
      </c>
      <c r="D152" s="48" t="s">
        <v>798</v>
      </c>
      <c r="E152" s="46">
        <v>73</v>
      </c>
      <c r="F152" s="84" t="e">
        <f t="shared" si="52"/>
        <v>#N/A</v>
      </c>
      <c r="G152" s="46">
        <v>49</v>
      </c>
      <c r="H152" s="84" t="e">
        <f t="shared" si="31"/>
        <v>#N/A</v>
      </c>
      <c r="I152" s="46">
        <v>37</v>
      </c>
      <c r="J152" s="84" t="e">
        <f t="shared" si="32"/>
        <v>#N/A</v>
      </c>
      <c r="K152" s="90">
        <v>40</v>
      </c>
      <c r="L152" s="86" t="e">
        <f t="shared" si="33"/>
        <v>#N/A</v>
      </c>
      <c r="M152" s="49" t="e">
        <f t="shared" si="56"/>
        <v>#N/A</v>
      </c>
      <c r="N152" s="86" t="e">
        <f t="shared" si="35"/>
        <v>#N/A</v>
      </c>
      <c r="O152" s="50">
        <v>4</v>
      </c>
      <c r="P152" s="87" t="e">
        <f t="shared" si="36"/>
        <v>#N/A</v>
      </c>
      <c r="Q152" s="50">
        <v>9</v>
      </c>
      <c r="R152" s="87" t="e">
        <f t="shared" si="37"/>
        <v>#N/A</v>
      </c>
      <c r="S152" s="50">
        <v>5</v>
      </c>
      <c r="T152" s="87" t="e">
        <f t="shared" si="38"/>
        <v>#N/A</v>
      </c>
      <c r="U152" s="50">
        <v>8</v>
      </c>
      <c r="V152" s="87" t="e">
        <f t="shared" si="39"/>
        <v>#N/A</v>
      </c>
      <c r="X152" s="87" t="e">
        <f t="shared" si="40"/>
        <v>#N/A</v>
      </c>
      <c r="Z152" s="87" t="e">
        <f t="shared" si="46"/>
        <v>#N/A</v>
      </c>
      <c r="AB152" s="87" t="e">
        <f t="shared" si="47"/>
        <v>#N/A</v>
      </c>
      <c r="AC152" s="82"/>
      <c r="AD152" s="87" t="e">
        <f t="shared" si="48"/>
        <v>#N/A</v>
      </c>
      <c r="AE152" s="82"/>
      <c r="AF152" s="87" t="e">
        <f t="shared" si="49"/>
        <v>#N/A</v>
      </c>
      <c r="AI152" s="50">
        <v>0</v>
      </c>
      <c r="AJ152" s="82" t="e">
        <f t="shared" si="53"/>
        <v>#N/A</v>
      </c>
      <c r="AK152" s="50">
        <v>0</v>
      </c>
      <c r="AL152" s="82" t="e">
        <f t="shared" si="55"/>
        <v>#N/A</v>
      </c>
      <c r="AM152" s="50">
        <v>0</v>
      </c>
      <c r="AN152" s="82" t="e">
        <f t="shared" si="43"/>
        <v>#N/A</v>
      </c>
      <c r="AO152" s="50">
        <v>0</v>
      </c>
      <c r="AP152" s="82" t="e">
        <f t="shared" si="44"/>
        <v>#N/A</v>
      </c>
      <c r="AQ152" s="51">
        <v>0</v>
      </c>
      <c r="AS152" s="50">
        <v>69</v>
      </c>
      <c r="AT152" s="82" t="e">
        <f t="shared" si="45"/>
        <v>#N/A</v>
      </c>
      <c r="AU152" s="50">
        <v>40</v>
      </c>
      <c r="AV152" s="82"/>
      <c r="AW152" s="50">
        <v>5</v>
      </c>
      <c r="AX152" s="82"/>
      <c r="AY152" s="50">
        <v>32</v>
      </c>
      <c r="AZ152" s="82"/>
      <c r="BC152" s="72" t="s">
        <v>780</v>
      </c>
      <c r="BD152" s="72" t="e">
        <v>#N/A</v>
      </c>
      <c r="BE152" s="72">
        <f t="shared" si="30"/>
        <v>0</v>
      </c>
      <c r="BF152" s="77" t="e">
        <v>#N/A</v>
      </c>
    </row>
    <row r="153" spans="1:58">
      <c r="A153" s="46" t="str">
        <f>VLOOKUP(B153,[3]Sheet1!$A:$B,2,FALSE)</f>
        <v>Breckland</v>
      </c>
      <c r="B153" s="47" t="s">
        <v>468</v>
      </c>
      <c r="D153" s="48" t="s">
        <v>469</v>
      </c>
      <c r="F153" s="84" t="e">
        <f t="shared" si="52"/>
        <v>#N/A</v>
      </c>
      <c r="G153" s="46">
        <v>31</v>
      </c>
      <c r="H153" s="84" t="e">
        <f t="shared" si="31"/>
        <v>#N/A</v>
      </c>
      <c r="I153" s="46">
        <v>10</v>
      </c>
      <c r="J153" s="84" t="e">
        <f t="shared" si="32"/>
        <v>#N/A</v>
      </c>
      <c r="K153" s="90">
        <v>15</v>
      </c>
      <c r="L153" s="86" t="e">
        <f t="shared" si="33"/>
        <v>#N/A</v>
      </c>
      <c r="M153" s="49" t="e">
        <f t="shared" si="56"/>
        <v>#N/A</v>
      </c>
      <c r="N153" s="86" t="e">
        <f t="shared" si="35"/>
        <v>#N/A</v>
      </c>
      <c r="O153" s="50" t="s">
        <v>951</v>
      </c>
      <c r="P153" s="87" t="e">
        <f t="shared" si="36"/>
        <v>#VALUE!</v>
      </c>
      <c r="Q153" s="50" t="s">
        <v>951</v>
      </c>
      <c r="R153" s="87" t="e">
        <f t="shared" si="37"/>
        <v>#VALUE!</v>
      </c>
      <c r="S153" s="50" t="s">
        <v>951</v>
      </c>
      <c r="T153" s="87" t="e">
        <f t="shared" si="38"/>
        <v>#VALUE!</v>
      </c>
      <c r="U153" s="50" t="s">
        <v>951</v>
      </c>
      <c r="V153" s="87" t="e">
        <f t="shared" si="39"/>
        <v>#VALUE!</v>
      </c>
      <c r="W153" s="51">
        <v>0</v>
      </c>
      <c r="X153" s="87" t="e">
        <f t="shared" si="40"/>
        <v>#VALUE!</v>
      </c>
      <c r="Z153" s="87" t="e">
        <f t="shared" si="46"/>
        <v>#N/A</v>
      </c>
      <c r="AB153" s="87" t="e">
        <f t="shared" si="47"/>
        <v>#N/A</v>
      </c>
      <c r="AC153" s="82"/>
      <c r="AD153" s="87" t="e">
        <f t="shared" si="48"/>
        <v>#N/A</v>
      </c>
      <c r="AE153" s="82"/>
      <c r="AF153" s="87" t="e">
        <f t="shared" si="49"/>
        <v>#N/A</v>
      </c>
      <c r="AJ153" s="82" t="e">
        <f t="shared" si="53"/>
        <v>#N/A</v>
      </c>
      <c r="AK153" s="50" t="s">
        <v>951</v>
      </c>
      <c r="AL153" s="82" t="e">
        <f t="shared" si="55"/>
        <v>#VALUE!</v>
      </c>
      <c r="AM153" s="50" t="s">
        <v>951</v>
      </c>
      <c r="AN153" s="82" t="e">
        <f t="shared" si="43"/>
        <v>#VALUE!</v>
      </c>
      <c r="AO153" s="50" t="s">
        <v>951</v>
      </c>
      <c r="AP153" s="82" t="e">
        <f t="shared" si="44"/>
        <v>#N/A</v>
      </c>
      <c r="AQ153" s="51">
        <v>0</v>
      </c>
      <c r="AS153" s="50" t="s">
        <v>951</v>
      </c>
      <c r="AT153" s="82" t="e">
        <f t="shared" si="45"/>
        <v>#VALUE!</v>
      </c>
      <c r="AU153" s="50" t="s">
        <v>951</v>
      </c>
      <c r="AV153" s="82"/>
      <c r="AW153" s="50" t="s">
        <v>951</v>
      </c>
      <c r="AX153" s="82"/>
      <c r="AY153" s="50" t="s">
        <v>951</v>
      </c>
      <c r="AZ153" s="82"/>
      <c r="BA153" s="52">
        <v>0</v>
      </c>
      <c r="BC153" s="72" t="s">
        <v>780</v>
      </c>
      <c r="BD153" s="72" t="e">
        <v>#N/A</v>
      </c>
      <c r="BE153" s="72">
        <f t="shared" si="30"/>
        <v>0</v>
      </c>
      <c r="BF153" s="77" t="e">
        <v>#N/A</v>
      </c>
    </row>
    <row r="154" spans="1:58">
      <c r="A154" s="46" t="str">
        <f>VLOOKUP(B154,[3]Sheet1!$A:$B,2,FALSE)</f>
        <v>South Northamptonshire</v>
      </c>
      <c r="B154" s="47" t="s">
        <v>514</v>
      </c>
      <c r="D154" s="48" t="s">
        <v>515</v>
      </c>
      <c r="E154" s="46">
        <v>1</v>
      </c>
      <c r="F154" s="84">
        <f t="shared" si="52"/>
        <v>1</v>
      </c>
      <c r="G154" s="46">
        <v>2</v>
      </c>
      <c r="H154" s="84">
        <f t="shared" si="31"/>
        <v>2</v>
      </c>
      <c r="I154" s="46">
        <v>2</v>
      </c>
      <c r="J154" s="84">
        <f t="shared" si="32"/>
        <v>21.076235768842771</v>
      </c>
      <c r="K154" s="90">
        <v>1</v>
      </c>
      <c r="L154" s="86">
        <f t="shared" si="33"/>
        <v>11.461161550655714</v>
      </c>
      <c r="M154" s="88">
        <f t="shared" si="56"/>
        <v>30.076235768842771</v>
      </c>
      <c r="N154" s="86">
        <f t="shared" si="35"/>
        <v>35.537397319498481</v>
      </c>
      <c r="O154" s="50">
        <v>1</v>
      </c>
      <c r="P154" s="87" t="e">
        <f t="shared" si="36"/>
        <v>#VALUE!</v>
      </c>
      <c r="Q154" s="50">
        <v>2</v>
      </c>
      <c r="R154" s="87">
        <f t="shared" si="37"/>
        <v>2.1230724888312436</v>
      </c>
      <c r="S154" s="50">
        <v>2</v>
      </c>
      <c r="T154" s="87">
        <f t="shared" si="38"/>
        <v>5.8152471537685546</v>
      </c>
      <c r="U154" s="50">
        <v>1</v>
      </c>
      <c r="V154" s="87">
        <f t="shared" si="39"/>
        <v>2.7230148436374115</v>
      </c>
      <c r="W154" s="51">
        <v>6</v>
      </c>
      <c r="X154" s="87" t="e">
        <f t="shared" si="40"/>
        <v>#VALUE!</v>
      </c>
      <c r="Z154" s="87" t="e">
        <f t="shared" si="46"/>
        <v>#VALUE!</v>
      </c>
      <c r="AB154" s="87" t="e">
        <f t="shared" si="47"/>
        <v>#VALUE!</v>
      </c>
      <c r="AC154" s="82"/>
      <c r="AD154" s="87">
        <f t="shared" si="48"/>
        <v>12.676466349618101</v>
      </c>
      <c r="AE154" s="82"/>
      <c r="AF154" s="87">
        <f t="shared" si="49"/>
        <v>6.5228419080559155</v>
      </c>
      <c r="AI154" s="50">
        <v>0</v>
      </c>
      <c r="AJ154" s="82" t="e">
        <f t="shared" si="53"/>
        <v>#VALUE!</v>
      </c>
      <c r="AK154" s="50">
        <v>0</v>
      </c>
      <c r="AL154" s="82" t="e">
        <f t="shared" si="55"/>
        <v>#VALUE!</v>
      </c>
      <c r="AM154" s="50">
        <v>0</v>
      </c>
      <c r="AN154" s="82" t="e">
        <f t="shared" si="43"/>
        <v>#VALUE!</v>
      </c>
      <c r="AO154" s="50">
        <v>0</v>
      </c>
      <c r="AP154" s="82" t="e">
        <f t="shared" si="44"/>
        <v>#VALUE!</v>
      </c>
      <c r="AQ154" s="51">
        <v>0</v>
      </c>
      <c r="AS154" s="50">
        <v>0</v>
      </c>
      <c r="AT154" s="82">
        <f t="shared" si="45"/>
        <v>0</v>
      </c>
      <c r="AU154" s="50">
        <v>0</v>
      </c>
      <c r="AV154" s="82"/>
      <c r="AW154" s="50">
        <v>0</v>
      </c>
      <c r="AX154" s="82"/>
      <c r="AY154" s="50">
        <v>0</v>
      </c>
      <c r="AZ154" s="82"/>
      <c r="BA154" s="52">
        <v>0</v>
      </c>
      <c r="BC154" s="72" t="s">
        <v>724</v>
      </c>
      <c r="BD154" s="72" t="s">
        <v>514</v>
      </c>
      <c r="BE154" s="72">
        <f t="shared" si="30"/>
        <v>0</v>
      </c>
      <c r="BF154" s="77">
        <v>0.12307248883124369</v>
      </c>
    </row>
    <row r="155" spans="1:58">
      <c r="A155" s="46" t="str">
        <f>VLOOKUP(B155,[3]Sheet1!$A:$B,2,FALSE)</f>
        <v>Northampton</v>
      </c>
      <c r="B155" s="47" t="s">
        <v>512</v>
      </c>
      <c r="D155" s="48" t="s">
        <v>513</v>
      </c>
      <c r="F155" s="84">
        <f t="shared" si="52"/>
        <v>0</v>
      </c>
      <c r="H155" s="84">
        <f t="shared" si="31"/>
        <v>0</v>
      </c>
      <c r="J155" s="84">
        <f t="shared" si="32"/>
        <v>47.467214296008073</v>
      </c>
      <c r="L155" s="86">
        <f t="shared" si="33"/>
        <v>26.03040783974636</v>
      </c>
      <c r="M155" s="88">
        <f t="shared" si="56"/>
        <v>47.467214296008073</v>
      </c>
      <c r="N155" s="86">
        <f t="shared" si="35"/>
        <v>73.497622135754426</v>
      </c>
      <c r="O155" s="50" t="s">
        <v>951</v>
      </c>
      <c r="P155" s="87" t="e">
        <f t="shared" si="36"/>
        <v>#VALUE!</v>
      </c>
      <c r="R155" s="87">
        <f t="shared" si="37"/>
        <v>0.30624009223231013</v>
      </c>
      <c r="S155" s="50" t="s">
        <v>951</v>
      </c>
      <c r="T155" s="87" t="e">
        <f t="shared" si="38"/>
        <v>#VALUE!</v>
      </c>
      <c r="U155" s="50" t="s">
        <v>951</v>
      </c>
      <c r="V155" s="87" t="e">
        <f t="shared" si="39"/>
        <v>#VALUE!</v>
      </c>
      <c r="W155" s="51" t="s">
        <v>951</v>
      </c>
      <c r="X155" s="87" t="e">
        <f t="shared" si="40"/>
        <v>#VALUE!</v>
      </c>
      <c r="Z155" s="87" t="e">
        <f t="shared" si="46"/>
        <v>#VALUE!</v>
      </c>
      <c r="AB155" s="87" t="e">
        <f t="shared" si="47"/>
        <v>#VALUE!</v>
      </c>
      <c r="AC155" s="82"/>
      <c r="AD155" s="87">
        <f t="shared" si="48"/>
        <v>31.542729499927944</v>
      </c>
      <c r="AE155" s="82"/>
      <c r="AF155" s="87">
        <f t="shared" si="49"/>
        <v>16.230724888312437</v>
      </c>
      <c r="AJ155" s="82" t="e">
        <f t="shared" si="53"/>
        <v>#VALUE!</v>
      </c>
      <c r="AK155" s="50" t="s">
        <v>951</v>
      </c>
      <c r="AL155" s="82" t="e">
        <f t="shared" si="55"/>
        <v>#VALUE!</v>
      </c>
      <c r="AM155" s="50" t="s">
        <v>951</v>
      </c>
      <c r="AN155" s="82" t="e">
        <f t="shared" si="43"/>
        <v>#VALUE!</v>
      </c>
      <c r="AO155" s="50" t="s">
        <v>951</v>
      </c>
      <c r="AP155" s="82" t="e">
        <f t="shared" si="44"/>
        <v>#VALUE!</v>
      </c>
      <c r="AQ155" s="51" t="s">
        <v>951</v>
      </c>
      <c r="AS155" s="50" t="s">
        <v>951</v>
      </c>
      <c r="AT155" s="82" t="e">
        <f t="shared" si="45"/>
        <v>#VALUE!</v>
      </c>
      <c r="AU155" s="50" t="s">
        <v>951</v>
      </c>
      <c r="AV155" s="82"/>
      <c r="AW155" s="50" t="s">
        <v>951</v>
      </c>
      <c r="AX155" s="82"/>
      <c r="AY155" s="50" t="s">
        <v>951</v>
      </c>
      <c r="AZ155" s="82"/>
      <c r="BA155" s="52" t="s">
        <v>951</v>
      </c>
      <c r="BC155" s="72" t="s">
        <v>724</v>
      </c>
      <c r="BD155" s="72" t="s">
        <v>512</v>
      </c>
      <c r="BE155" s="72">
        <f t="shared" si="30"/>
        <v>0</v>
      </c>
      <c r="BF155" s="77">
        <v>0.30624009223231013</v>
      </c>
    </row>
    <row r="156" spans="1:58">
      <c r="A156" s="46" t="str">
        <f>VLOOKUP(B156,[3]Sheet1!$A:$B,2,FALSE)</f>
        <v>Daventry</v>
      </c>
      <c r="B156" s="47" t="s">
        <v>506</v>
      </c>
      <c r="D156" s="48" t="s">
        <v>507</v>
      </c>
      <c r="E156" s="46">
        <v>0</v>
      </c>
      <c r="F156" s="84">
        <f t="shared" si="52"/>
        <v>0</v>
      </c>
      <c r="G156" s="46">
        <v>0</v>
      </c>
      <c r="H156" s="84">
        <f t="shared" si="31"/>
        <v>0</v>
      </c>
      <c r="I156" s="46">
        <v>2</v>
      </c>
      <c r="J156" s="84">
        <f t="shared" si="32"/>
        <v>19.445597348321083</v>
      </c>
      <c r="K156" s="90">
        <v>3</v>
      </c>
      <c r="L156" s="86">
        <f t="shared" si="33"/>
        <v>12.566940481337369</v>
      </c>
      <c r="M156" s="88">
        <f t="shared" si="56"/>
        <v>24.445597348321083</v>
      </c>
      <c r="N156" s="86">
        <f t="shared" si="35"/>
        <v>32.012537829658456</v>
      </c>
      <c r="O156" s="50" t="s">
        <v>951</v>
      </c>
      <c r="P156" s="87" t="e">
        <f t="shared" si="36"/>
        <v>#VALUE!</v>
      </c>
      <c r="R156" s="87">
        <f t="shared" si="37"/>
        <v>0.11255224095691022</v>
      </c>
      <c r="S156" s="50" t="s">
        <v>951</v>
      </c>
      <c r="T156" s="87" t="e">
        <f t="shared" si="38"/>
        <v>#VALUE!</v>
      </c>
      <c r="U156" s="50" t="s">
        <v>951</v>
      </c>
      <c r="V156" s="87" t="e">
        <f t="shared" si="39"/>
        <v>#VALUE!</v>
      </c>
      <c r="W156" s="51">
        <v>5</v>
      </c>
      <c r="X156" s="87" t="e">
        <f t="shared" si="40"/>
        <v>#VALUE!</v>
      </c>
      <c r="Z156" s="87" t="e">
        <f t="shared" si="46"/>
        <v>#VALUE!</v>
      </c>
      <c r="AB156" s="87" t="e">
        <f t="shared" si="47"/>
        <v>#VALUE!</v>
      </c>
      <c r="AC156" s="82"/>
      <c r="AD156" s="87">
        <f t="shared" si="48"/>
        <v>11.592880818561753</v>
      </c>
      <c r="AE156" s="82"/>
      <c r="AF156" s="87">
        <f t="shared" si="49"/>
        <v>5.9652687707162411</v>
      </c>
      <c r="AI156" s="50">
        <v>0</v>
      </c>
      <c r="AJ156" s="82" t="e">
        <f t="shared" si="53"/>
        <v>#VALUE!</v>
      </c>
      <c r="AK156" s="50">
        <v>0</v>
      </c>
      <c r="AL156" s="82" t="e">
        <f t="shared" si="55"/>
        <v>#VALUE!</v>
      </c>
      <c r="AM156" s="50">
        <v>0</v>
      </c>
      <c r="AN156" s="82" t="e">
        <f t="shared" si="43"/>
        <v>#VALUE!</v>
      </c>
      <c r="AO156" s="50">
        <v>0</v>
      </c>
      <c r="AP156" s="82" t="e">
        <f t="shared" si="44"/>
        <v>#VALUE!</v>
      </c>
      <c r="AQ156" s="51">
        <v>0</v>
      </c>
      <c r="AS156" s="50">
        <v>0</v>
      </c>
      <c r="AT156" s="82">
        <f t="shared" si="45"/>
        <v>0</v>
      </c>
      <c r="AU156" s="50">
        <v>0</v>
      </c>
      <c r="AV156" s="82"/>
      <c r="AW156" s="50">
        <v>0</v>
      </c>
      <c r="AX156" s="82"/>
      <c r="AY156" s="50">
        <v>0</v>
      </c>
      <c r="AZ156" s="82"/>
      <c r="BA156" s="52">
        <v>0</v>
      </c>
      <c r="BC156" s="72" t="s">
        <v>724</v>
      </c>
      <c r="BD156" s="72" t="s">
        <v>506</v>
      </c>
      <c r="BE156" s="72">
        <f t="shared" si="30"/>
        <v>0</v>
      </c>
      <c r="BF156" s="77">
        <v>0.11255224095691022</v>
      </c>
    </row>
    <row r="157" spans="1:58">
      <c r="A157" s="46" t="str">
        <f>VLOOKUP(B157,[3]Sheet1!$A:$B,2,FALSE)</f>
        <v>Wellingborough</v>
      </c>
      <c r="B157" s="47" t="s">
        <v>516</v>
      </c>
      <c r="D157" s="48" t="s">
        <v>517</v>
      </c>
      <c r="F157" s="84">
        <f t="shared" si="52"/>
        <v>0</v>
      </c>
      <c r="H157" s="84">
        <f t="shared" si="31"/>
        <v>0</v>
      </c>
      <c r="I157" s="46">
        <v>10</v>
      </c>
      <c r="J157" s="84">
        <f t="shared" si="32"/>
        <v>26.88715953307393</v>
      </c>
      <c r="K157" s="90">
        <v>7</v>
      </c>
      <c r="L157" s="86">
        <f t="shared" si="33"/>
        <v>16.260700389105061</v>
      </c>
      <c r="M157" s="88">
        <f t="shared" si="56"/>
        <v>43.887159533073927</v>
      </c>
      <c r="N157" s="86">
        <f t="shared" si="35"/>
        <v>43.147859922178995</v>
      </c>
      <c r="O157" s="50" t="s">
        <v>951</v>
      </c>
      <c r="P157" s="87" t="e">
        <f t="shared" si="36"/>
        <v>#VALUE!</v>
      </c>
      <c r="R157" s="87">
        <f t="shared" si="37"/>
        <v>0.10894941634241245</v>
      </c>
      <c r="S157" s="50">
        <v>10</v>
      </c>
      <c r="T157" s="87">
        <f t="shared" si="38"/>
        <v>13.377431906614786</v>
      </c>
      <c r="U157" s="50">
        <v>7</v>
      </c>
      <c r="V157" s="87">
        <f t="shared" si="39"/>
        <v>8.5252918287937742</v>
      </c>
      <c r="X157" s="87" t="e">
        <f t="shared" si="40"/>
        <v>#VALUE!</v>
      </c>
      <c r="Z157" s="87" t="e">
        <f t="shared" si="46"/>
        <v>#VALUE!</v>
      </c>
      <c r="AB157" s="87" t="e">
        <f t="shared" si="47"/>
        <v>#VALUE!</v>
      </c>
      <c r="AC157" s="82"/>
      <c r="AD157" s="87">
        <f t="shared" si="48"/>
        <v>11.221789883268483</v>
      </c>
      <c r="AE157" s="82"/>
      <c r="AF157" s="87">
        <f t="shared" si="49"/>
        <v>5.7743190661478598</v>
      </c>
      <c r="AJ157" s="82" t="e">
        <f t="shared" si="53"/>
        <v>#VALUE!</v>
      </c>
      <c r="AK157" s="50" t="s">
        <v>951</v>
      </c>
      <c r="AL157" s="82" t="e">
        <f t="shared" si="55"/>
        <v>#VALUE!</v>
      </c>
      <c r="AM157" s="50" t="s">
        <v>951</v>
      </c>
      <c r="AN157" s="82" t="e">
        <f t="shared" si="43"/>
        <v>#VALUE!</v>
      </c>
      <c r="AO157" s="50">
        <v>1</v>
      </c>
      <c r="AP157" s="82" t="e">
        <f t="shared" si="44"/>
        <v>#VALUE!</v>
      </c>
      <c r="AS157" s="50" t="s">
        <v>951</v>
      </c>
      <c r="AT157" s="82" t="e">
        <f t="shared" si="45"/>
        <v>#VALUE!</v>
      </c>
      <c r="AU157" s="50" t="s">
        <v>951</v>
      </c>
      <c r="AV157" s="82"/>
      <c r="AW157" s="50" t="s">
        <v>951</v>
      </c>
      <c r="AX157" s="82"/>
      <c r="AY157" s="50" t="s">
        <v>951</v>
      </c>
      <c r="AZ157" s="82"/>
      <c r="BC157" s="72" t="s">
        <v>724</v>
      </c>
      <c r="BD157" s="72" t="s">
        <v>516</v>
      </c>
      <c r="BE157" s="72">
        <f t="shared" si="30"/>
        <v>0</v>
      </c>
      <c r="BF157" s="77">
        <v>0.10894941634241245</v>
      </c>
    </row>
    <row r="158" spans="1:58">
      <c r="A158" s="46" t="str">
        <f>VLOOKUP(B158,[3]Sheet1!$A:$B,2,FALSE)</f>
        <v>Kettering</v>
      </c>
      <c r="B158" s="47" t="s">
        <v>510</v>
      </c>
      <c r="D158" s="48" t="s">
        <v>511</v>
      </c>
      <c r="F158" s="84">
        <f t="shared" si="52"/>
        <v>0</v>
      </c>
      <c r="G158" s="46">
        <v>15</v>
      </c>
      <c r="H158" s="84">
        <f t="shared" si="31"/>
        <v>15</v>
      </c>
      <c r="I158" s="46">
        <v>15</v>
      </c>
      <c r="J158" s="84">
        <f t="shared" si="32"/>
        <v>35.952586828073208</v>
      </c>
      <c r="K158" s="90">
        <v>15</v>
      </c>
      <c r="L158" s="86">
        <f t="shared" si="33"/>
        <v>26.490128260556276</v>
      </c>
      <c r="M158" s="88">
        <f t="shared" si="56"/>
        <v>95.952586828073208</v>
      </c>
      <c r="N158" s="86">
        <f t="shared" si="35"/>
        <v>77.442715088629484</v>
      </c>
      <c r="O158" s="50" t="s">
        <v>951</v>
      </c>
      <c r="P158" s="87" t="e">
        <f t="shared" si="36"/>
        <v>#VALUE!</v>
      </c>
      <c r="Q158" s="50">
        <v>15</v>
      </c>
      <c r="R158" s="87">
        <f t="shared" si="37"/>
        <v>15.135177979535957</v>
      </c>
      <c r="S158" s="50">
        <v>15</v>
      </c>
      <c r="T158" s="87">
        <f t="shared" si="38"/>
        <v>19.190517365614642</v>
      </c>
      <c r="U158" s="50">
        <v>15</v>
      </c>
      <c r="V158" s="87">
        <f t="shared" si="39"/>
        <v>16.892491713503386</v>
      </c>
      <c r="X158" s="87" t="e">
        <f t="shared" si="40"/>
        <v>#VALUE!</v>
      </c>
      <c r="Z158" s="87" t="e">
        <f t="shared" si="46"/>
        <v>#VALUE!</v>
      </c>
      <c r="AB158" s="87" t="e">
        <f t="shared" si="47"/>
        <v>#VALUE!</v>
      </c>
      <c r="AC158" s="82"/>
      <c r="AD158" s="87">
        <f t="shared" si="48"/>
        <v>13.923331892203489</v>
      </c>
      <c r="AE158" s="82"/>
      <c r="AF158" s="87">
        <f t="shared" si="49"/>
        <v>7.1644329154056789</v>
      </c>
      <c r="AI158" s="50" t="s">
        <v>951</v>
      </c>
      <c r="AJ158" s="82" t="e">
        <f t="shared" si="53"/>
        <v>#VALUE!</v>
      </c>
      <c r="AK158" s="50">
        <v>0</v>
      </c>
      <c r="AL158" s="82" t="e">
        <f t="shared" si="55"/>
        <v>#VALUE!</v>
      </c>
      <c r="AM158" s="50">
        <v>0</v>
      </c>
      <c r="AN158" s="82" t="e">
        <f t="shared" si="43"/>
        <v>#VALUE!</v>
      </c>
      <c r="AO158" s="50">
        <v>0</v>
      </c>
      <c r="AP158" s="82" t="e">
        <f t="shared" si="44"/>
        <v>#VALUE!</v>
      </c>
      <c r="AS158" s="50" t="s">
        <v>951</v>
      </c>
      <c r="AT158" s="82" t="e">
        <f t="shared" si="45"/>
        <v>#VALUE!</v>
      </c>
      <c r="AU158" s="50">
        <v>0</v>
      </c>
      <c r="AV158" s="82"/>
      <c r="AW158" s="50">
        <v>0</v>
      </c>
      <c r="AX158" s="82"/>
      <c r="AY158" s="50">
        <v>0</v>
      </c>
      <c r="AZ158" s="82"/>
      <c r="BC158" s="72" t="s">
        <v>724</v>
      </c>
      <c r="BD158" s="72" t="s">
        <v>510</v>
      </c>
      <c r="BE158" s="72">
        <f t="shared" si="30"/>
        <v>0</v>
      </c>
      <c r="BF158" s="77">
        <v>0.1351779795359562</v>
      </c>
    </row>
    <row r="159" spans="1:58">
      <c r="A159" s="46" t="str">
        <f>VLOOKUP(B159,[3]Sheet1!$A:$B,2,FALSE)</f>
        <v>Corby</v>
      </c>
      <c r="B159" s="47" t="s">
        <v>504</v>
      </c>
      <c r="D159" s="48" t="s">
        <v>505</v>
      </c>
      <c r="E159" s="46">
        <v>8</v>
      </c>
      <c r="F159" s="84">
        <f t="shared" si="52"/>
        <v>8</v>
      </c>
      <c r="G159" s="46">
        <v>10</v>
      </c>
      <c r="H159" s="84">
        <f t="shared" si="31"/>
        <v>10</v>
      </c>
      <c r="I159" s="46">
        <v>5</v>
      </c>
      <c r="J159" s="84">
        <f t="shared" si="32"/>
        <v>18.759907767689867</v>
      </c>
      <c r="K159" s="90">
        <v>9</v>
      </c>
      <c r="L159" s="86">
        <f t="shared" si="33"/>
        <v>16.545755872604122</v>
      </c>
      <c r="M159" s="88">
        <f t="shared" si="56"/>
        <v>68.759907767689867</v>
      </c>
      <c r="N159" s="86">
        <f t="shared" si="35"/>
        <v>53.305663640293986</v>
      </c>
      <c r="O159" s="50">
        <v>7</v>
      </c>
      <c r="P159" s="87" t="e">
        <f t="shared" si="36"/>
        <v>#VALUE!</v>
      </c>
      <c r="Q159" s="50">
        <v>10</v>
      </c>
      <c r="R159" s="87">
        <f t="shared" si="37"/>
        <v>10.088773598501225</v>
      </c>
      <c r="S159" s="50">
        <v>4</v>
      </c>
      <c r="T159" s="87">
        <f t="shared" si="38"/>
        <v>6.7519815535379735</v>
      </c>
      <c r="U159" s="50">
        <v>8</v>
      </c>
      <c r="V159" s="87">
        <f t="shared" si="39"/>
        <v>9.2428303790171498</v>
      </c>
      <c r="X159" s="87" t="e">
        <f t="shared" si="40"/>
        <v>#VALUE!</v>
      </c>
      <c r="Z159" s="87" t="e">
        <f t="shared" si="46"/>
        <v>#VALUE!</v>
      </c>
      <c r="AB159" s="87" t="e">
        <f t="shared" si="47"/>
        <v>#VALUE!</v>
      </c>
      <c r="AC159" s="82"/>
      <c r="AD159" s="87">
        <f t="shared" si="48"/>
        <v>9.143680645626171</v>
      </c>
      <c r="AE159" s="82"/>
      <c r="AF159" s="87">
        <f t="shared" si="49"/>
        <v>4.7050007205649225</v>
      </c>
      <c r="AI159" s="50">
        <v>0</v>
      </c>
      <c r="AJ159" s="82" t="e">
        <f t="shared" si="53"/>
        <v>#VALUE!</v>
      </c>
      <c r="AK159" s="50">
        <v>0</v>
      </c>
      <c r="AL159" s="82" t="e">
        <f t="shared" si="55"/>
        <v>#VALUE!</v>
      </c>
      <c r="AM159" s="50">
        <v>0</v>
      </c>
      <c r="AN159" s="82" t="e">
        <f t="shared" si="43"/>
        <v>#VALUE!</v>
      </c>
      <c r="AO159" s="50">
        <v>0</v>
      </c>
      <c r="AP159" s="82" t="e">
        <f t="shared" si="44"/>
        <v>#VALUE!</v>
      </c>
      <c r="AQ159" s="51">
        <v>0</v>
      </c>
      <c r="AS159" s="50">
        <v>1</v>
      </c>
      <c r="AT159" s="82">
        <f t="shared" si="45"/>
        <v>1</v>
      </c>
      <c r="AU159" s="50">
        <v>0</v>
      </c>
      <c r="AV159" s="82"/>
      <c r="AW159" s="50">
        <v>1</v>
      </c>
      <c r="AX159" s="82"/>
      <c r="AY159" s="50">
        <v>1</v>
      </c>
      <c r="AZ159" s="82"/>
      <c r="BC159" s="72" t="s">
        <v>724</v>
      </c>
      <c r="BD159" s="72" t="s">
        <v>504</v>
      </c>
      <c r="BE159" s="72">
        <f t="shared" si="30"/>
        <v>0</v>
      </c>
      <c r="BF159" s="77">
        <v>8.877359850122496E-2</v>
      </c>
    </row>
    <row r="160" spans="1:58">
      <c r="A160" s="46" t="str">
        <f>VLOOKUP(B160,[3]Sheet1!$A:$B,2,FALSE)</f>
        <v>East Northamptonshire</v>
      </c>
      <c r="B160" s="47" t="s">
        <v>508</v>
      </c>
      <c r="D160" s="48" t="s">
        <v>509</v>
      </c>
      <c r="E160" s="46">
        <v>3</v>
      </c>
      <c r="F160" s="84">
        <f t="shared" si="52"/>
        <v>3</v>
      </c>
      <c r="G160" s="46">
        <v>7</v>
      </c>
      <c r="H160" s="84">
        <f t="shared" si="31"/>
        <v>7</v>
      </c>
      <c r="I160" s="46">
        <v>9</v>
      </c>
      <c r="J160" s="84">
        <f t="shared" si="32"/>
        <v>28.411298457991062</v>
      </c>
      <c r="K160" s="90">
        <v>5</v>
      </c>
      <c r="L160" s="86">
        <f t="shared" si="33"/>
        <v>15.644905605995099</v>
      </c>
      <c r="M160" s="88">
        <f t="shared" si="56"/>
        <v>62.411298457991066</v>
      </c>
      <c r="N160" s="86">
        <f t="shared" si="35"/>
        <v>54.056204063986165</v>
      </c>
      <c r="O160" s="50">
        <v>0</v>
      </c>
      <c r="P160" s="87" t="e">
        <f t="shared" si="36"/>
        <v>#VALUE!</v>
      </c>
      <c r="Q160" s="50">
        <v>1</v>
      </c>
      <c r="R160" s="87">
        <f t="shared" si="37"/>
        <v>1.1252341835999424</v>
      </c>
      <c r="S160" s="50">
        <v>2</v>
      </c>
      <c r="T160" s="87">
        <f t="shared" si="38"/>
        <v>5.8822596915982128</v>
      </c>
      <c r="U160" s="50">
        <v>3</v>
      </c>
      <c r="V160" s="87">
        <f t="shared" si="39"/>
        <v>4.7532785703991927</v>
      </c>
      <c r="X160" s="87" t="e">
        <f t="shared" si="40"/>
        <v>#VALUE!</v>
      </c>
      <c r="Z160" s="87" t="e">
        <f t="shared" si="46"/>
        <v>#VALUE!</v>
      </c>
      <c r="AB160" s="87" t="e">
        <f t="shared" si="47"/>
        <v>#VALUE!</v>
      </c>
      <c r="AC160" s="82"/>
      <c r="AD160" s="87">
        <f t="shared" si="48"/>
        <v>12.899120910794062</v>
      </c>
      <c r="AE160" s="82"/>
      <c r="AF160" s="87">
        <f t="shared" si="49"/>
        <v>6.637411730796944</v>
      </c>
      <c r="AI160" s="50">
        <v>0</v>
      </c>
      <c r="AJ160" s="82" t="e">
        <f t="shared" si="53"/>
        <v>#VALUE!</v>
      </c>
      <c r="AK160" s="50">
        <v>2</v>
      </c>
      <c r="AL160" s="82" t="e">
        <f t="shared" si="55"/>
        <v>#VALUE!</v>
      </c>
      <c r="AM160" s="50">
        <v>3</v>
      </c>
      <c r="AN160" s="82" t="e">
        <f t="shared" si="43"/>
        <v>#VALUE!</v>
      </c>
      <c r="AO160" s="50">
        <v>0</v>
      </c>
      <c r="AP160" s="82" t="e">
        <f t="shared" si="44"/>
        <v>#VALUE!</v>
      </c>
      <c r="AS160" s="50">
        <v>3</v>
      </c>
      <c r="AT160" s="82">
        <f t="shared" si="45"/>
        <v>3</v>
      </c>
      <c r="AU160" s="50">
        <v>4</v>
      </c>
      <c r="AV160" s="82"/>
      <c r="AW160" s="50">
        <v>4</v>
      </c>
      <c r="AX160" s="82"/>
      <c r="AY160" s="50">
        <v>2</v>
      </c>
      <c r="AZ160" s="82"/>
      <c r="BC160" s="72" t="s">
        <v>724</v>
      </c>
      <c r="BD160" s="72" t="s">
        <v>508</v>
      </c>
      <c r="BE160" s="72">
        <f t="shared" si="30"/>
        <v>0</v>
      </c>
      <c r="BF160" s="77">
        <v>0.12523418359994234</v>
      </c>
    </row>
    <row r="161" spans="1:58">
      <c r="A161" s="46" t="str">
        <f>VLOOKUP(B161,[3]Sheet1!$A:$B,2,FALSE)</f>
        <v>Selby</v>
      </c>
      <c r="B161" s="47" t="s">
        <v>499</v>
      </c>
      <c r="D161" s="48" t="s">
        <v>500</v>
      </c>
      <c r="E161" s="46">
        <v>23</v>
      </c>
      <c r="F161" s="84" t="e">
        <f t="shared" si="52"/>
        <v>#N/A</v>
      </c>
      <c r="G161" s="46">
        <v>6</v>
      </c>
      <c r="H161" s="84" t="e">
        <f t="shared" si="31"/>
        <v>#N/A</v>
      </c>
      <c r="I161" s="46">
        <v>28</v>
      </c>
      <c r="J161" s="84" t="e">
        <f t="shared" si="32"/>
        <v>#N/A</v>
      </c>
      <c r="K161" s="90">
        <v>9</v>
      </c>
      <c r="L161" s="86" t="e">
        <f t="shared" si="33"/>
        <v>#N/A</v>
      </c>
      <c r="M161" s="49" t="e">
        <f t="shared" si="56"/>
        <v>#N/A</v>
      </c>
      <c r="N161" s="86" t="e">
        <f t="shared" si="35"/>
        <v>#N/A</v>
      </c>
      <c r="O161" s="50">
        <v>0</v>
      </c>
      <c r="P161" s="87" t="e">
        <f t="shared" si="36"/>
        <v>#N/A</v>
      </c>
      <c r="Q161" s="50">
        <v>0</v>
      </c>
      <c r="R161" s="87" t="e">
        <f t="shared" si="37"/>
        <v>#N/A</v>
      </c>
      <c r="S161" s="50">
        <v>0</v>
      </c>
      <c r="T161" s="87" t="e">
        <f t="shared" si="38"/>
        <v>#N/A</v>
      </c>
      <c r="U161" s="50">
        <v>0</v>
      </c>
      <c r="V161" s="87" t="e">
        <f t="shared" si="39"/>
        <v>#N/A</v>
      </c>
      <c r="W161" s="51">
        <v>0</v>
      </c>
      <c r="X161" s="87" t="e">
        <f t="shared" si="40"/>
        <v>#N/A</v>
      </c>
      <c r="Z161" s="87" t="e">
        <f t="shared" si="46"/>
        <v>#N/A</v>
      </c>
      <c r="AB161" s="87" t="e">
        <f t="shared" si="47"/>
        <v>#N/A</v>
      </c>
      <c r="AC161" s="82"/>
      <c r="AD161" s="87" t="e">
        <f t="shared" si="48"/>
        <v>#N/A</v>
      </c>
      <c r="AE161" s="82"/>
      <c r="AF161" s="87" t="e">
        <f t="shared" si="49"/>
        <v>#N/A</v>
      </c>
      <c r="AI161" s="50">
        <v>23</v>
      </c>
      <c r="AJ161" s="82" t="e">
        <f t="shared" si="53"/>
        <v>#N/A</v>
      </c>
      <c r="AK161" s="50">
        <v>6</v>
      </c>
      <c r="AL161" s="82" t="e">
        <f t="shared" si="55"/>
        <v>#N/A</v>
      </c>
      <c r="AM161" s="50">
        <v>28</v>
      </c>
      <c r="AN161" s="82" t="e">
        <f t="shared" si="43"/>
        <v>#N/A</v>
      </c>
      <c r="AO161" s="50">
        <v>9</v>
      </c>
      <c r="AP161" s="82" t="e">
        <f t="shared" si="44"/>
        <v>#N/A</v>
      </c>
      <c r="AQ161" s="51" t="e">
        <f>SUM(AI161:AO161)</f>
        <v>#N/A</v>
      </c>
      <c r="AS161" s="50">
        <v>0</v>
      </c>
      <c r="AT161" s="82" t="e">
        <f t="shared" si="45"/>
        <v>#N/A</v>
      </c>
      <c r="AU161" s="50">
        <v>0</v>
      </c>
      <c r="AV161" s="82"/>
      <c r="AW161" s="50">
        <v>0</v>
      </c>
      <c r="AX161" s="82"/>
      <c r="AY161" s="50">
        <v>0</v>
      </c>
      <c r="AZ161" s="82"/>
      <c r="BA161" s="52">
        <v>0</v>
      </c>
      <c r="BC161" s="72" t="s">
        <v>783</v>
      </c>
      <c r="BD161" s="72" t="e">
        <v>#N/A</v>
      </c>
      <c r="BE161" s="72">
        <f t="shared" si="30"/>
        <v>0</v>
      </c>
      <c r="BF161" s="77" t="e">
        <v>#N/A</v>
      </c>
    </row>
    <row r="162" spans="1:58">
      <c r="A162" s="46" t="str">
        <f>VLOOKUP(B162,[3]Sheet1!$A:$B,2,FALSE)</f>
        <v>Harrogate</v>
      </c>
      <c r="B162" s="47" t="s">
        <v>487</v>
      </c>
      <c r="D162" s="48" t="s">
        <v>488</v>
      </c>
      <c r="F162" s="84" t="e">
        <f t="shared" si="52"/>
        <v>#N/A</v>
      </c>
      <c r="H162" s="84" t="e">
        <f t="shared" si="31"/>
        <v>#N/A</v>
      </c>
      <c r="I162" s="46">
        <v>35</v>
      </c>
      <c r="J162" s="84" t="e">
        <f t="shared" si="32"/>
        <v>#N/A</v>
      </c>
      <c r="K162" s="90">
        <v>87</v>
      </c>
      <c r="L162" s="86" t="e">
        <f t="shared" si="33"/>
        <v>#N/A</v>
      </c>
      <c r="M162" s="49" t="e">
        <f t="shared" si="56"/>
        <v>#N/A</v>
      </c>
      <c r="N162" s="86" t="e">
        <f t="shared" si="35"/>
        <v>#N/A</v>
      </c>
      <c r="O162" s="50" t="s">
        <v>951</v>
      </c>
      <c r="P162" s="87" t="e">
        <f t="shared" si="36"/>
        <v>#VALUE!</v>
      </c>
      <c r="Q162" s="50" t="s">
        <v>951</v>
      </c>
      <c r="R162" s="87" t="e">
        <f t="shared" si="37"/>
        <v>#VALUE!</v>
      </c>
      <c r="S162" s="50">
        <v>35</v>
      </c>
      <c r="T162" s="87" t="e">
        <f t="shared" si="38"/>
        <v>#N/A</v>
      </c>
      <c r="U162" s="50">
        <v>87</v>
      </c>
      <c r="V162" s="87" t="e">
        <f t="shared" si="39"/>
        <v>#N/A</v>
      </c>
      <c r="X162" s="87" t="e">
        <f t="shared" si="40"/>
        <v>#VALUE!</v>
      </c>
      <c r="Z162" s="87" t="e">
        <f t="shared" si="46"/>
        <v>#N/A</v>
      </c>
      <c r="AB162" s="87" t="e">
        <f t="shared" si="47"/>
        <v>#N/A</v>
      </c>
      <c r="AC162" s="82"/>
      <c r="AD162" s="87" t="e">
        <f t="shared" si="48"/>
        <v>#N/A</v>
      </c>
      <c r="AE162" s="82"/>
      <c r="AF162" s="87" t="e">
        <f t="shared" si="49"/>
        <v>#N/A</v>
      </c>
      <c r="AJ162" s="82" t="e">
        <f t="shared" si="53"/>
        <v>#N/A</v>
      </c>
      <c r="AL162" s="82" t="e">
        <f t="shared" si="55"/>
        <v>#N/A</v>
      </c>
      <c r="AM162" s="50">
        <v>0</v>
      </c>
      <c r="AN162" s="82" t="e">
        <f t="shared" si="43"/>
        <v>#N/A</v>
      </c>
      <c r="AO162" s="50" t="s">
        <v>951</v>
      </c>
      <c r="AP162" s="82" t="e">
        <f t="shared" si="44"/>
        <v>#N/A</v>
      </c>
      <c r="AS162" s="50">
        <v>0</v>
      </c>
      <c r="AT162" s="82" t="e">
        <f t="shared" si="45"/>
        <v>#N/A</v>
      </c>
      <c r="AU162" s="50">
        <v>0</v>
      </c>
      <c r="AV162" s="82"/>
      <c r="AW162" s="50">
        <v>0</v>
      </c>
      <c r="AX162" s="82"/>
      <c r="AY162" s="50">
        <v>0</v>
      </c>
      <c r="AZ162" s="82"/>
      <c r="BA162" s="52">
        <v>0</v>
      </c>
      <c r="BC162" s="72" t="s">
        <v>783</v>
      </c>
      <c r="BD162" s="72" t="e">
        <v>#N/A</v>
      </c>
      <c r="BE162" s="72">
        <f t="shared" si="30"/>
        <v>0</v>
      </c>
      <c r="BF162" s="77" t="e">
        <v>#N/A</v>
      </c>
    </row>
    <row r="163" spans="1:58">
      <c r="A163" s="46" t="str">
        <f>VLOOKUP(B163,[3]Sheet1!$A:$B,2,FALSE)</f>
        <v>Craven</v>
      </c>
      <c r="B163" s="47" t="s">
        <v>483</v>
      </c>
      <c r="D163" s="48" t="s">
        <v>484</v>
      </c>
      <c r="E163" s="46">
        <v>9</v>
      </c>
      <c r="F163" s="84" t="e">
        <f t="shared" si="52"/>
        <v>#N/A</v>
      </c>
      <c r="G163" s="46">
        <v>10</v>
      </c>
      <c r="H163" s="84" t="e">
        <f t="shared" si="31"/>
        <v>#N/A</v>
      </c>
      <c r="I163" s="46">
        <v>12</v>
      </c>
      <c r="J163" s="84" t="e">
        <f t="shared" si="32"/>
        <v>#N/A</v>
      </c>
      <c r="K163" s="90">
        <v>11</v>
      </c>
      <c r="L163" s="86" t="e">
        <f t="shared" si="33"/>
        <v>#N/A</v>
      </c>
      <c r="M163" s="49" t="e">
        <f t="shared" si="56"/>
        <v>#N/A</v>
      </c>
      <c r="N163" s="86" t="e">
        <f t="shared" si="35"/>
        <v>#N/A</v>
      </c>
      <c r="O163" s="50">
        <v>0</v>
      </c>
      <c r="P163" s="87" t="e">
        <f t="shared" si="36"/>
        <v>#N/A</v>
      </c>
      <c r="Q163" s="50">
        <v>0</v>
      </c>
      <c r="R163" s="87" t="e">
        <f t="shared" si="37"/>
        <v>#N/A</v>
      </c>
      <c r="S163" s="50">
        <v>8</v>
      </c>
      <c r="T163" s="87" t="e">
        <f t="shared" si="38"/>
        <v>#N/A</v>
      </c>
      <c r="U163" s="50">
        <v>5</v>
      </c>
      <c r="V163" s="87" t="e">
        <f t="shared" si="39"/>
        <v>#N/A</v>
      </c>
      <c r="X163" s="87" t="e">
        <f t="shared" si="40"/>
        <v>#N/A</v>
      </c>
      <c r="Z163" s="87" t="e">
        <f t="shared" si="46"/>
        <v>#N/A</v>
      </c>
      <c r="AB163" s="87" t="e">
        <f t="shared" si="47"/>
        <v>#N/A</v>
      </c>
      <c r="AC163" s="82"/>
      <c r="AD163" s="87" t="e">
        <f t="shared" si="48"/>
        <v>#N/A</v>
      </c>
      <c r="AE163" s="82"/>
      <c r="AF163" s="87" t="e">
        <f t="shared" si="49"/>
        <v>#N/A</v>
      </c>
      <c r="AI163" s="50">
        <v>8</v>
      </c>
      <c r="AJ163" s="82" t="e">
        <f t="shared" si="53"/>
        <v>#N/A</v>
      </c>
      <c r="AK163" s="50">
        <v>6</v>
      </c>
      <c r="AL163" s="82" t="e">
        <f t="shared" si="55"/>
        <v>#N/A</v>
      </c>
      <c r="AM163" s="50">
        <v>0</v>
      </c>
      <c r="AN163" s="82" t="e">
        <f t="shared" si="43"/>
        <v>#N/A</v>
      </c>
      <c r="AO163" s="50">
        <v>0</v>
      </c>
      <c r="AP163" s="82" t="e">
        <f t="shared" si="44"/>
        <v>#N/A</v>
      </c>
      <c r="AS163" s="50">
        <v>1</v>
      </c>
      <c r="AT163" s="82" t="e">
        <f t="shared" si="45"/>
        <v>#N/A</v>
      </c>
      <c r="AU163" s="50">
        <v>4</v>
      </c>
      <c r="AV163" s="82"/>
      <c r="AW163" s="50">
        <v>4</v>
      </c>
      <c r="AX163" s="82"/>
      <c r="AY163" s="50">
        <v>6</v>
      </c>
      <c r="AZ163" s="82"/>
      <c r="BC163" s="72" t="s">
        <v>783</v>
      </c>
      <c r="BD163" s="72" t="e">
        <v>#N/A</v>
      </c>
      <c r="BE163" s="72">
        <f t="shared" si="30"/>
        <v>0</v>
      </c>
      <c r="BF163" s="77" t="e">
        <v>#N/A</v>
      </c>
    </row>
    <row r="164" spans="1:58">
      <c r="A164" s="46" t="str">
        <f>VLOOKUP(B164,[3]Sheet1!$A:$B,2,FALSE)</f>
        <v>Richmondshire</v>
      </c>
      <c r="B164" s="47" t="s">
        <v>493</v>
      </c>
      <c r="D164" s="48" t="s">
        <v>494</v>
      </c>
      <c r="E164" s="46">
        <v>16</v>
      </c>
      <c r="F164" s="84" t="e">
        <f t="shared" si="52"/>
        <v>#N/A</v>
      </c>
      <c r="G164" s="46">
        <v>12</v>
      </c>
      <c r="H164" s="84" t="e">
        <f t="shared" si="31"/>
        <v>#N/A</v>
      </c>
      <c r="I164" s="46">
        <v>19</v>
      </c>
      <c r="J164" s="84" t="e">
        <f t="shared" si="32"/>
        <v>#N/A</v>
      </c>
      <c r="K164" s="90">
        <v>20</v>
      </c>
      <c r="L164" s="86" t="e">
        <f t="shared" si="33"/>
        <v>#N/A</v>
      </c>
      <c r="M164" s="49" t="e">
        <f t="shared" si="56"/>
        <v>#N/A</v>
      </c>
      <c r="N164" s="86" t="e">
        <f t="shared" si="35"/>
        <v>#N/A</v>
      </c>
      <c r="O164" s="50">
        <v>13</v>
      </c>
      <c r="P164" s="87" t="e">
        <f t="shared" si="36"/>
        <v>#N/A</v>
      </c>
      <c r="Q164" s="50">
        <v>12</v>
      </c>
      <c r="R164" s="87" t="e">
        <f t="shared" si="37"/>
        <v>#N/A</v>
      </c>
      <c r="S164" s="50">
        <v>19</v>
      </c>
      <c r="T164" s="87" t="e">
        <f t="shared" si="38"/>
        <v>#N/A</v>
      </c>
      <c r="U164" s="50">
        <v>20</v>
      </c>
      <c r="V164" s="87" t="e">
        <f t="shared" si="39"/>
        <v>#N/A</v>
      </c>
      <c r="X164" s="87" t="e">
        <f t="shared" si="40"/>
        <v>#N/A</v>
      </c>
      <c r="Z164" s="87" t="e">
        <f t="shared" si="46"/>
        <v>#N/A</v>
      </c>
      <c r="AB164" s="87" t="e">
        <f t="shared" si="47"/>
        <v>#N/A</v>
      </c>
      <c r="AC164" s="82"/>
      <c r="AD164" s="87" t="e">
        <f t="shared" si="48"/>
        <v>#N/A</v>
      </c>
      <c r="AE164" s="82"/>
      <c r="AF164" s="87" t="e">
        <f t="shared" si="49"/>
        <v>#N/A</v>
      </c>
      <c r="AI164" s="50">
        <v>13</v>
      </c>
      <c r="AJ164" s="82" t="e">
        <f t="shared" si="53"/>
        <v>#N/A</v>
      </c>
      <c r="AK164" s="50">
        <v>12</v>
      </c>
      <c r="AL164" s="82" t="e">
        <f t="shared" si="55"/>
        <v>#N/A</v>
      </c>
      <c r="AM164" s="50">
        <v>19</v>
      </c>
      <c r="AN164" s="82" t="e">
        <f t="shared" si="43"/>
        <v>#N/A</v>
      </c>
      <c r="AO164" s="50">
        <v>20</v>
      </c>
      <c r="AP164" s="82" t="e">
        <f t="shared" si="44"/>
        <v>#N/A</v>
      </c>
      <c r="AS164" s="50">
        <v>3</v>
      </c>
      <c r="AT164" s="82" t="e">
        <f t="shared" si="45"/>
        <v>#N/A</v>
      </c>
      <c r="AU164" s="50">
        <v>0</v>
      </c>
      <c r="AV164" s="82"/>
      <c r="AW164" s="50">
        <v>0</v>
      </c>
      <c r="AX164" s="82"/>
      <c r="AY164" s="50">
        <v>0</v>
      </c>
      <c r="AZ164" s="82"/>
      <c r="BC164" s="72" t="s">
        <v>783</v>
      </c>
      <c r="BD164" s="72" t="e">
        <v>#N/A</v>
      </c>
      <c r="BE164" s="72">
        <f t="shared" si="30"/>
        <v>0</v>
      </c>
      <c r="BF164" s="77" t="e">
        <v>#N/A</v>
      </c>
    </row>
    <row r="165" spans="1:58">
      <c r="A165" s="46" t="str">
        <f>VLOOKUP(B165,[3]Sheet1!$A:$B,2,FALSE)</f>
        <v>Hambleton</v>
      </c>
      <c r="B165" s="47" t="s">
        <v>485</v>
      </c>
      <c r="D165" s="48" t="s">
        <v>486</v>
      </c>
      <c r="E165" s="46">
        <v>4</v>
      </c>
      <c r="F165" s="84" t="e">
        <f t="shared" ref="F165:F196" si="57">E165+(BF165*(VLOOKUP(BC165,B:E,4,FALSE)))</f>
        <v>#N/A</v>
      </c>
      <c r="G165" s="46">
        <v>2</v>
      </c>
      <c r="H165" s="84" t="e">
        <f t="shared" si="31"/>
        <v>#N/A</v>
      </c>
      <c r="I165" s="46">
        <v>3</v>
      </c>
      <c r="J165" s="84" t="e">
        <f t="shared" si="32"/>
        <v>#N/A</v>
      </c>
      <c r="K165" s="90">
        <v>4</v>
      </c>
      <c r="L165" s="86" t="e">
        <f t="shared" si="33"/>
        <v>#N/A</v>
      </c>
      <c r="M165" s="49" t="e">
        <f t="shared" si="56"/>
        <v>#N/A</v>
      </c>
      <c r="N165" s="86" t="e">
        <f t="shared" si="35"/>
        <v>#N/A</v>
      </c>
      <c r="O165" s="50">
        <v>2</v>
      </c>
      <c r="P165" s="87" t="e">
        <f t="shared" si="36"/>
        <v>#N/A</v>
      </c>
      <c r="Q165" s="50">
        <v>1</v>
      </c>
      <c r="R165" s="87" t="e">
        <f t="shared" si="37"/>
        <v>#N/A</v>
      </c>
      <c r="S165" s="50">
        <v>2</v>
      </c>
      <c r="T165" s="87" t="e">
        <f t="shared" si="38"/>
        <v>#N/A</v>
      </c>
      <c r="U165" s="50">
        <v>2</v>
      </c>
      <c r="V165" s="87" t="e">
        <f t="shared" si="39"/>
        <v>#N/A</v>
      </c>
      <c r="W165" s="51">
        <v>7</v>
      </c>
      <c r="X165" s="87" t="e">
        <f t="shared" si="40"/>
        <v>#N/A</v>
      </c>
      <c r="Z165" s="87" t="e">
        <f t="shared" si="46"/>
        <v>#N/A</v>
      </c>
      <c r="AB165" s="87" t="e">
        <f t="shared" si="47"/>
        <v>#N/A</v>
      </c>
      <c r="AC165" s="82"/>
      <c r="AD165" s="87" t="e">
        <f t="shared" si="48"/>
        <v>#N/A</v>
      </c>
      <c r="AE165" s="82"/>
      <c r="AF165" s="87" t="e">
        <f t="shared" si="49"/>
        <v>#N/A</v>
      </c>
      <c r="AI165" s="50">
        <v>2</v>
      </c>
      <c r="AJ165" s="82" t="e">
        <f t="shared" si="53"/>
        <v>#N/A</v>
      </c>
      <c r="AK165" s="50">
        <v>1</v>
      </c>
      <c r="AL165" s="82" t="e">
        <f t="shared" si="55"/>
        <v>#N/A</v>
      </c>
      <c r="AM165" s="50">
        <v>1</v>
      </c>
      <c r="AN165" s="82" t="e">
        <f t="shared" si="43"/>
        <v>#N/A</v>
      </c>
      <c r="AO165" s="50">
        <v>2</v>
      </c>
      <c r="AP165" s="82" t="e">
        <f t="shared" si="44"/>
        <v>#N/A</v>
      </c>
      <c r="AQ165" s="51">
        <v>6</v>
      </c>
      <c r="AS165" s="50">
        <v>0</v>
      </c>
      <c r="AT165" s="82" t="e">
        <f t="shared" si="45"/>
        <v>#N/A</v>
      </c>
      <c r="AU165" s="50">
        <v>0</v>
      </c>
      <c r="AV165" s="82"/>
      <c r="AW165" s="50">
        <v>0</v>
      </c>
      <c r="AX165" s="82"/>
      <c r="AY165" s="50">
        <v>0</v>
      </c>
      <c r="AZ165" s="82"/>
      <c r="BA165" s="52">
        <v>0</v>
      </c>
      <c r="BC165" s="72" t="s">
        <v>783</v>
      </c>
      <c r="BD165" s="72" t="e">
        <v>#N/A</v>
      </c>
      <c r="BE165" s="72">
        <f t="shared" ref="BE165:BE228" si="58">VLOOKUP(BC165,B:M,7,FALSE)</f>
        <v>0</v>
      </c>
      <c r="BF165" s="77" t="e">
        <v>#N/A</v>
      </c>
    </row>
    <row r="166" spans="1:58">
      <c r="A166" s="46" t="str">
        <f>VLOOKUP(B166,[3]Sheet1!$A:$B,2,FALSE)</f>
        <v>Ryedale</v>
      </c>
      <c r="B166" s="47" t="s">
        <v>495</v>
      </c>
      <c r="D166" s="48" t="s">
        <v>496</v>
      </c>
      <c r="E166" s="46">
        <v>32</v>
      </c>
      <c r="F166" s="84" t="e">
        <f t="shared" si="57"/>
        <v>#N/A</v>
      </c>
      <c r="G166" s="46">
        <v>36</v>
      </c>
      <c r="H166" s="84" t="e">
        <f t="shared" ref="H166:H229" si="59">G166+(BF166*(VLOOKUP(BC166,B:G,6,FALSE)))</f>
        <v>#N/A</v>
      </c>
      <c r="I166" s="46">
        <v>47</v>
      </c>
      <c r="J166" s="84" t="e">
        <f t="shared" ref="J166:J229" si="60">I166+(BF166*(VLOOKUP(BC166,B:J,8,FALSE)))</f>
        <v>#N/A</v>
      </c>
      <c r="K166" s="90">
        <v>36</v>
      </c>
      <c r="L166" s="86" t="e">
        <f t="shared" ref="L166:L229" si="61">K166+(BF166*(VLOOKUP(BC166,B:K,10,FALSE)))</f>
        <v>#N/A</v>
      </c>
      <c r="M166" s="49" t="e">
        <f t="shared" si="56"/>
        <v>#N/A</v>
      </c>
      <c r="N166" s="86" t="e">
        <f t="shared" ref="N166:N229" si="62">F166+H166+J166+L166</f>
        <v>#N/A</v>
      </c>
      <c r="O166" s="50">
        <v>0</v>
      </c>
      <c r="P166" s="87" t="e">
        <f t="shared" ref="P166:P229" si="63">O166+(BF166*(VLOOKUP(BC166,B:O,14,FALSE)))</f>
        <v>#N/A</v>
      </c>
      <c r="Q166" s="50">
        <v>0</v>
      </c>
      <c r="R166" s="87" t="e">
        <f t="shared" ref="R166:R229" si="64">Q166+(BF166*(VLOOKUP(BC166,B:Q,16,FALSE)))</f>
        <v>#N/A</v>
      </c>
      <c r="S166" s="50">
        <v>0</v>
      </c>
      <c r="T166" s="87" t="e">
        <f t="shared" ref="T166:T229" si="65">S166+(BF166*(VLOOKUP(BC166,B:S,18,FALSE)))</f>
        <v>#N/A</v>
      </c>
      <c r="U166" s="50">
        <v>0</v>
      </c>
      <c r="V166" s="87" t="e">
        <f t="shared" ref="V166:V229" si="66">U166+(BF166*(VLOOKUP(BC166,B:U,20,FALSE)))</f>
        <v>#N/A</v>
      </c>
      <c r="W166" s="51">
        <v>0</v>
      </c>
      <c r="X166" s="87" t="e">
        <f t="shared" ref="X166:X229" si="67">P166+R166+T166+V166</f>
        <v>#N/A</v>
      </c>
      <c r="Z166" s="87" t="e">
        <f t="shared" si="46"/>
        <v>#N/A</v>
      </c>
      <c r="AB166" s="87" t="e">
        <f t="shared" si="47"/>
        <v>#N/A</v>
      </c>
      <c r="AC166" s="82"/>
      <c r="AD166" s="87" t="e">
        <f t="shared" si="48"/>
        <v>#N/A</v>
      </c>
      <c r="AE166" s="82"/>
      <c r="AF166" s="87" t="e">
        <f t="shared" si="49"/>
        <v>#N/A</v>
      </c>
      <c r="AI166" s="50">
        <v>32</v>
      </c>
      <c r="AJ166" s="82" t="e">
        <f t="shared" si="53"/>
        <v>#N/A</v>
      </c>
      <c r="AK166" s="50">
        <v>36</v>
      </c>
      <c r="AL166" s="82" t="e">
        <f t="shared" si="55"/>
        <v>#N/A</v>
      </c>
      <c r="AM166" s="50">
        <v>47</v>
      </c>
      <c r="AN166" s="82" t="e">
        <f t="shared" ref="AN166:AN229" si="68">AM166+(BF166*(VLOOKUP(BC166,B:AM,38,FALSE)))</f>
        <v>#N/A</v>
      </c>
      <c r="AO166" s="50">
        <v>36</v>
      </c>
      <c r="AP166" s="82" t="e">
        <f t="shared" ref="AP166:AP229" si="69">AQ166+(BF166*(VLOOKUP(BC166,B:AQ,40,FALSE)))</f>
        <v>#N/A</v>
      </c>
      <c r="AQ166" s="51" t="e">
        <f>SUM(AI166:AO166)</f>
        <v>#N/A</v>
      </c>
      <c r="AS166" s="50">
        <v>0</v>
      </c>
      <c r="AT166" s="82" t="e">
        <f t="shared" ref="AT166:AT229" si="70">AS166+(BF166*(VLOOKUP(BC166,B:AS,44,FALSE)))</f>
        <v>#N/A</v>
      </c>
      <c r="AU166" s="50">
        <v>0</v>
      </c>
      <c r="AV166" s="82"/>
      <c r="AW166" s="50">
        <v>0</v>
      </c>
      <c r="AX166" s="82"/>
      <c r="AY166" s="50">
        <v>0</v>
      </c>
      <c r="AZ166" s="82"/>
      <c r="BA166" s="52">
        <v>0</v>
      </c>
      <c r="BC166" s="72" t="s">
        <v>783</v>
      </c>
      <c r="BD166" s="72" t="e">
        <v>#N/A</v>
      </c>
      <c r="BE166" s="72">
        <f t="shared" si="58"/>
        <v>0</v>
      </c>
      <c r="BF166" s="77" t="e">
        <v>#N/A</v>
      </c>
    </row>
    <row r="167" spans="1:58">
      <c r="A167" s="46" t="str">
        <f>VLOOKUP(B167,[3]Sheet1!$A:$B,2,FALSE)</f>
        <v>Scarborough</v>
      </c>
      <c r="B167" s="47" t="s">
        <v>497</v>
      </c>
      <c r="D167" s="48" t="s">
        <v>498</v>
      </c>
      <c r="E167" s="46">
        <v>4</v>
      </c>
      <c r="F167" s="84" t="e">
        <f t="shared" si="57"/>
        <v>#N/A</v>
      </c>
      <c r="G167" s="46">
        <v>4</v>
      </c>
      <c r="H167" s="84" t="e">
        <f t="shared" si="59"/>
        <v>#N/A</v>
      </c>
      <c r="I167" s="46">
        <v>2</v>
      </c>
      <c r="J167" s="84" t="e">
        <f t="shared" si="60"/>
        <v>#N/A</v>
      </c>
      <c r="K167" s="90">
        <v>1</v>
      </c>
      <c r="L167" s="86" t="e">
        <f t="shared" si="61"/>
        <v>#N/A</v>
      </c>
      <c r="M167" s="49" t="e">
        <f t="shared" si="56"/>
        <v>#N/A</v>
      </c>
      <c r="N167" s="86" t="e">
        <f t="shared" si="62"/>
        <v>#N/A</v>
      </c>
      <c r="O167" s="50">
        <v>1</v>
      </c>
      <c r="P167" s="87" t="e">
        <f t="shared" si="63"/>
        <v>#N/A</v>
      </c>
      <c r="Q167" s="50">
        <v>0</v>
      </c>
      <c r="R167" s="87" t="e">
        <f t="shared" si="64"/>
        <v>#N/A</v>
      </c>
      <c r="S167" s="50">
        <v>0</v>
      </c>
      <c r="T167" s="87" t="e">
        <f t="shared" si="65"/>
        <v>#N/A</v>
      </c>
      <c r="U167" s="50">
        <v>0</v>
      </c>
      <c r="V167" s="87" t="e">
        <f t="shared" si="66"/>
        <v>#N/A</v>
      </c>
      <c r="X167" s="87" t="e">
        <f t="shared" si="67"/>
        <v>#N/A</v>
      </c>
      <c r="Z167" s="87" t="e">
        <f t="shared" si="46"/>
        <v>#N/A</v>
      </c>
      <c r="AB167" s="87" t="e">
        <f t="shared" si="47"/>
        <v>#N/A</v>
      </c>
      <c r="AC167" s="82"/>
      <c r="AD167" s="87" t="e">
        <f t="shared" si="48"/>
        <v>#N/A</v>
      </c>
      <c r="AE167" s="82"/>
      <c r="AF167" s="87" t="e">
        <f t="shared" si="49"/>
        <v>#N/A</v>
      </c>
      <c r="AI167" s="50">
        <v>2</v>
      </c>
      <c r="AJ167" s="82" t="e">
        <f t="shared" si="53"/>
        <v>#N/A</v>
      </c>
      <c r="AK167" s="50">
        <v>3</v>
      </c>
      <c r="AL167" s="82" t="e">
        <f t="shared" si="55"/>
        <v>#N/A</v>
      </c>
      <c r="AM167" s="50">
        <v>2</v>
      </c>
      <c r="AN167" s="82" t="e">
        <f t="shared" si="68"/>
        <v>#N/A</v>
      </c>
      <c r="AO167" s="50">
        <v>1</v>
      </c>
      <c r="AP167" s="82" t="e">
        <f t="shared" si="69"/>
        <v>#N/A</v>
      </c>
      <c r="AS167" s="50">
        <v>1</v>
      </c>
      <c r="AT167" s="82" t="e">
        <f t="shared" si="70"/>
        <v>#N/A</v>
      </c>
      <c r="AU167" s="50">
        <v>1</v>
      </c>
      <c r="AV167" s="82"/>
      <c r="AW167" s="50">
        <v>0</v>
      </c>
      <c r="AX167" s="82"/>
      <c r="AY167" s="50">
        <v>0</v>
      </c>
      <c r="AZ167" s="82"/>
      <c r="BC167" s="72" t="s">
        <v>783</v>
      </c>
      <c r="BD167" s="72" t="e">
        <v>#N/A</v>
      </c>
      <c r="BE167" s="72">
        <f t="shared" si="58"/>
        <v>0</v>
      </c>
      <c r="BF167" s="77" t="e">
        <v>#N/A</v>
      </c>
    </row>
    <row r="168" spans="1:58">
      <c r="A168" s="46" t="str">
        <f>VLOOKUP(B168,[3]Sheet1!$A:$B,2,FALSE)</f>
        <v>Rushcliffe</v>
      </c>
      <c r="B168" s="47" t="s">
        <v>535</v>
      </c>
      <c r="D168" s="48" t="s">
        <v>536</v>
      </c>
      <c r="F168" s="84">
        <f t="shared" si="57"/>
        <v>0</v>
      </c>
      <c r="H168" s="84">
        <f t="shared" si="59"/>
        <v>0</v>
      </c>
      <c r="I168" s="46">
        <v>0</v>
      </c>
      <c r="J168" s="84">
        <f t="shared" si="60"/>
        <v>0</v>
      </c>
      <c r="K168" s="90">
        <v>0</v>
      </c>
      <c r="L168" s="86">
        <f t="shared" si="61"/>
        <v>53.836053548505411</v>
      </c>
      <c r="M168" s="49">
        <f t="shared" si="56"/>
        <v>0</v>
      </c>
      <c r="N168" s="86">
        <f t="shared" si="62"/>
        <v>53.836053548505411</v>
      </c>
      <c r="P168" s="87" t="e">
        <f t="shared" si="63"/>
        <v>#VALUE!</v>
      </c>
      <c r="R168" s="87" t="e">
        <f t="shared" si="64"/>
        <v>#VALUE!</v>
      </c>
      <c r="S168" s="50">
        <v>0</v>
      </c>
      <c r="T168" s="87" t="e">
        <f t="shared" si="65"/>
        <v>#VALUE!</v>
      </c>
      <c r="U168" s="50">
        <v>0</v>
      </c>
      <c r="V168" s="87" t="e">
        <f t="shared" si="66"/>
        <v>#VALUE!</v>
      </c>
      <c r="W168" s="51">
        <v>0</v>
      </c>
      <c r="X168" s="87" t="e">
        <f t="shared" si="67"/>
        <v>#VALUE!</v>
      </c>
      <c r="Z168" s="87" t="e">
        <f t="shared" si="46"/>
        <v>#VALUE!</v>
      </c>
      <c r="AB168" s="87" t="e">
        <f t="shared" si="47"/>
        <v>#VALUE!</v>
      </c>
      <c r="AC168" s="82"/>
      <c r="AD168" s="87" t="e">
        <f t="shared" si="48"/>
        <v>#VALUE!</v>
      </c>
      <c r="AE168" s="82"/>
      <c r="AF168" s="87" t="e">
        <f t="shared" si="49"/>
        <v>#VALUE!</v>
      </c>
      <c r="AJ168" s="82" t="e">
        <f t="shared" si="53"/>
        <v>#VALUE!</v>
      </c>
      <c r="AL168" s="82" t="e">
        <f t="shared" si="55"/>
        <v>#VALUE!</v>
      </c>
      <c r="AM168" s="50">
        <v>0</v>
      </c>
      <c r="AN168" s="82" t="e">
        <f t="shared" si="68"/>
        <v>#VALUE!</v>
      </c>
      <c r="AO168" s="50">
        <v>0</v>
      </c>
      <c r="AP168" s="87">
        <f t="shared" si="69"/>
        <v>53.836053548505411</v>
      </c>
      <c r="AQ168" s="51">
        <v>0</v>
      </c>
      <c r="AT168" s="82" t="e">
        <f t="shared" si="70"/>
        <v>#VALUE!</v>
      </c>
      <c r="AW168" s="46">
        <v>0</v>
      </c>
      <c r="AY168" s="46">
        <v>0</v>
      </c>
      <c r="BA168" s="52">
        <v>0</v>
      </c>
      <c r="BC168" s="72" t="s">
        <v>725</v>
      </c>
      <c r="BD168" s="72" t="s">
        <v>535</v>
      </c>
      <c r="BE168" s="72">
        <f t="shared" si="58"/>
        <v>0</v>
      </c>
      <c r="BF168" s="77">
        <v>0.10196222262974509</v>
      </c>
    </row>
    <row r="169" spans="1:58">
      <c r="A169" s="46" t="str">
        <f>VLOOKUP(B169,[3]Sheet1!$A:$B,2,FALSE)</f>
        <v>Broxtowe</v>
      </c>
      <c r="B169" s="47" t="s">
        <v>525</v>
      </c>
      <c r="D169" s="48" t="s">
        <v>526</v>
      </c>
      <c r="E169" s="46">
        <v>6</v>
      </c>
      <c r="F169" s="84">
        <f t="shared" si="57"/>
        <v>6</v>
      </c>
      <c r="G169" s="46">
        <v>7</v>
      </c>
      <c r="H169" s="84">
        <f t="shared" si="59"/>
        <v>7</v>
      </c>
      <c r="I169" s="46">
        <v>4</v>
      </c>
      <c r="J169" s="84">
        <f t="shared" si="60"/>
        <v>4</v>
      </c>
      <c r="K169" s="90">
        <v>3</v>
      </c>
      <c r="L169" s="86">
        <f t="shared" si="61"/>
        <v>56.109847790207226</v>
      </c>
      <c r="M169" s="49">
        <f t="shared" si="56"/>
        <v>37</v>
      </c>
      <c r="N169" s="86">
        <f t="shared" si="62"/>
        <v>73.109847790207226</v>
      </c>
      <c r="O169" s="50">
        <v>5</v>
      </c>
      <c r="P169" s="87" t="e">
        <f t="shared" si="63"/>
        <v>#VALUE!</v>
      </c>
      <c r="Q169" s="50">
        <v>4</v>
      </c>
      <c r="R169" s="87" t="e">
        <f t="shared" si="64"/>
        <v>#VALUE!</v>
      </c>
      <c r="S169" s="50">
        <v>3</v>
      </c>
      <c r="T169" s="87" t="e">
        <f t="shared" si="65"/>
        <v>#VALUE!</v>
      </c>
      <c r="U169" s="50">
        <v>3</v>
      </c>
      <c r="V169" s="87" t="e">
        <f t="shared" si="66"/>
        <v>#VALUE!</v>
      </c>
      <c r="W169" s="51">
        <v>15</v>
      </c>
      <c r="X169" s="87" t="e">
        <f t="shared" si="67"/>
        <v>#VALUE!</v>
      </c>
      <c r="Z169" s="87" t="e">
        <f t="shared" si="46"/>
        <v>#VALUE!</v>
      </c>
      <c r="AB169" s="87" t="e">
        <f t="shared" si="47"/>
        <v>#VALUE!</v>
      </c>
      <c r="AC169" s="82"/>
      <c r="AD169" s="87" t="e">
        <f t="shared" si="48"/>
        <v>#VALUE!</v>
      </c>
      <c r="AE169" s="82"/>
      <c r="AF169" s="87" t="e">
        <f t="shared" si="49"/>
        <v>#VALUE!</v>
      </c>
      <c r="AI169" s="50">
        <v>0</v>
      </c>
      <c r="AJ169" s="82" t="e">
        <f t="shared" si="53"/>
        <v>#VALUE!</v>
      </c>
      <c r="AK169" s="50">
        <v>1</v>
      </c>
      <c r="AL169" s="82" t="e">
        <f t="shared" si="55"/>
        <v>#VALUE!</v>
      </c>
      <c r="AM169" s="50">
        <v>0</v>
      </c>
      <c r="AN169" s="82" t="e">
        <f t="shared" si="68"/>
        <v>#VALUE!</v>
      </c>
      <c r="AO169" s="50">
        <v>0</v>
      </c>
      <c r="AP169" s="87">
        <f t="shared" si="69"/>
        <v>54.109847790207226</v>
      </c>
      <c r="AQ169" s="51">
        <v>1</v>
      </c>
      <c r="AS169" s="50">
        <v>1</v>
      </c>
      <c r="AT169" s="82" t="e">
        <f t="shared" si="70"/>
        <v>#VALUE!</v>
      </c>
      <c r="AU169" s="50">
        <v>2</v>
      </c>
      <c r="AV169" s="82"/>
      <c r="AW169" s="50">
        <v>1</v>
      </c>
      <c r="AX169" s="82"/>
      <c r="AY169" s="50">
        <v>0</v>
      </c>
      <c r="AZ169" s="82"/>
      <c r="BA169" s="52">
        <v>4</v>
      </c>
      <c r="BC169" s="72" t="s">
        <v>725</v>
      </c>
      <c r="BD169" s="72" t="s">
        <v>525</v>
      </c>
      <c r="BE169" s="72">
        <f t="shared" si="58"/>
        <v>0</v>
      </c>
      <c r="BF169" s="77">
        <v>0.10058683293599853</v>
      </c>
    </row>
    <row r="170" spans="1:58">
      <c r="A170" s="46" t="str">
        <f>VLOOKUP(B170,[3]Sheet1!$A:$B,2,FALSE)</f>
        <v>Ashfield</v>
      </c>
      <c r="B170" s="47" t="s">
        <v>521</v>
      </c>
      <c r="D170" s="48" t="s">
        <v>522</v>
      </c>
      <c r="F170" s="84">
        <f t="shared" si="57"/>
        <v>0</v>
      </c>
      <c r="H170" s="84">
        <f t="shared" si="59"/>
        <v>0</v>
      </c>
      <c r="J170" s="84">
        <f t="shared" si="60"/>
        <v>0</v>
      </c>
      <c r="L170" s="86">
        <f t="shared" si="61"/>
        <v>57.854392077755364</v>
      </c>
      <c r="N170" s="86">
        <f t="shared" si="62"/>
        <v>57.854392077755364</v>
      </c>
      <c r="O170" s="50" t="s">
        <v>951</v>
      </c>
      <c r="P170" s="87" t="e">
        <f t="shared" si="63"/>
        <v>#VALUE!</v>
      </c>
      <c r="Q170" s="50" t="s">
        <v>951</v>
      </c>
      <c r="R170" s="87" t="e">
        <f t="shared" si="64"/>
        <v>#VALUE!</v>
      </c>
      <c r="S170" s="50" t="s">
        <v>951</v>
      </c>
      <c r="T170" s="87" t="e">
        <f t="shared" si="65"/>
        <v>#VALUE!</v>
      </c>
      <c r="U170" s="50" t="s">
        <v>951</v>
      </c>
      <c r="V170" s="87" t="e">
        <f t="shared" si="66"/>
        <v>#VALUE!</v>
      </c>
      <c r="W170" s="51" t="s">
        <v>951</v>
      </c>
      <c r="X170" s="87" t="e">
        <f t="shared" si="67"/>
        <v>#VALUE!</v>
      </c>
      <c r="Z170" s="87" t="e">
        <f t="shared" si="46"/>
        <v>#VALUE!</v>
      </c>
      <c r="AB170" s="87" t="e">
        <f t="shared" si="47"/>
        <v>#VALUE!</v>
      </c>
      <c r="AC170" s="82"/>
      <c r="AD170" s="87" t="e">
        <f t="shared" si="48"/>
        <v>#VALUE!</v>
      </c>
      <c r="AE170" s="82"/>
      <c r="AF170" s="87" t="e">
        <f t="shared" si="49"/>
        <v>#VALUE!</v>
      </c>
      <c r="AI170" s="50" t="s">
        <v>951</v>
      </c>
      <c r="AJ170" s="82" t="e">
        <f t="shared" si="53"/>
        <v>#VALUE!</v>
      </c>
      <c r="AK170" s="50" t="s">
        <v>951</v>
      </c>
      <c r="AL170" s="82" t="e">
        <f t="shared" si="55"/>
        <v>#VALUE!</v>
      </c>
      <c r="AM170" s="50" t="s">
        <v>951</v>
      </c>
      <c r="AN170" s="82" t="e">
        <f t="shared" si="68"/>
        <v>#VALUE!</v>
      </c>
      <c r="AO170" s="50">
        <v>0</v>
      </c>
      <c r="AP170" s="87" t="e">
        <f t="shared" si="69"/>
        <v>#VALUE!</v>
      </c>
      <c r="AQ170" s="51" t="s">
        <v>951</v>
      </c>
      <c r="AS170" s="50" t="s">
        <v>951</v>
      </c>
      <c r="AT170" s="82" t="e">
        <f t="shared" si="70"/>
        <v>#VALUE!</v>
      </c>
      <c r="AU170" s="50" t="s">
        <v>951</v>
      </c>
      <c r="AV170" s="82"/>
      <c r="AW170" s="50" t="s">
        <v>951</v>
      </c>
      <c r="AX170" s="82"/>
      <c r="AY170" s="50" t="s">
        <v>951</v>
      </c>
      <c r="AZ170" s="82"/>
      <c r="BA170" s="52" t="s">
        <v>951</v>
      </c>
      <c r="BC170" s="72" t="s">
        <v>725</v>
      </c>
      <c r="BD170" s="72" t="s">
        <v>521</v>
      </c>
      <c r="BE170" s="72">
        <f t="shared" si="58"/>
        <v>0</v>
      </c>
      <c r="BF170" s="77">
        <v>0.10957271226847606</v>
      </c>
    </row>
    <row r="171" spans="1:58">
      <c r="A171" s="46" t="str">
        <f>VLOOKUP(B171,[3]Sheet1!$A:$B,2,FALSE)</f>
        <v>Gedling</v>
      </c>
      <c r="B171" s="47" t="s">
        <v>527</v>
      </c>
      <c r="D171" s="48" t="s">
        <v>528</v>
      </c>
      <c r="F171" s="84">
        <f t="shared" si="57"/>
        <v>0</v>
      </c>
      <c r="H171" s="84">
        <f t="shared" si="59"/>
        <v>0</v>
      </c>
      <c r="J171" s="84">
        <f t="shared" si="60"/>
        <v>0</v>
      </c>
      <c r="L171" s="86">
        <f t="shared" si="61"/>
        <v>55.046396479002382</v>
      </c>
      <c r="M171" s="49">
        <f>SUM(E171:K171)</f>
        <v>0</v>
      </c>
      <c r="N171" s="86">
        <f t="shared" si="62"/>
        <v>55.046396479002382</v>
      </c>
      <c r="O171" s="50" t="s">
        <v>951</v>
      </c>
      <c r="P171" s="87" t="e">
        <f t="shared" si="63"/>
        <v>#VALUE!</v>
      </c>
      <c r="Q171" s="50" t="s">
        <v>951</v>
      </c>
      <c r="R171" s="87" t="e">
        <f t="shared" si="64"/>
        <v>#VALUE!</v>
      </c>
      <c r="S171" s="50" t="s">
        <v>951</v>
      </c>
      <c r="T171" s="87" t="e">
        <f t="shared" si="65"/>
        <v>#VALUE!</v>
      </c>
      <c r="U171" s="50" t="s">
        <v>951</v>
      </c>
      <c r="V171" s="87" t="e">
        <f t="shared" si="66"/>
        <v>#VALUE!</v>
      </c>
      <c r="X171" s="87" t="e">
        <f t="shared" si="67"/>
        <v>#VALUE!</v>
      </c>
      <c r="Z171" s="87" t="e">
        <f t="shared" si="46"/>
        <v>#VALUE!</v>
      </c>
      <c r="AB171" s="87" t="e">
        <f t="shared" si="47"/>
        <v>#VALUE!</v>
      </c>
      <c r="AC171" s="82"/>
      <c r="AD171" s="87" t="e">
        <f t="shared" si="48"/>
        <v>#VALUE!</v>
      </c>
      <c r="AE171" s="82"/>
      <c r="AF171" s="87" t="e">
        <f t="shared" si="49"/>
        <v>#VALUE!</v>
      </c>
      <c r="AI171" s="50" t="s">
        <v>951</v>
      </c>
      <c r="AJ171" s="82" t="e">
        <f t="shared" si="53"/>
        <v>#VALUE!</v>
      </c>
      <c r="AK171" s="50" t="s">
        <v>951</v>
      </c>
      <c r="AL171" s="82" t="e">
        <f t="shared" si="55"/>
        <v>#VALUE!</v>
      </c>
      <c r="AM171" s="50" t="s">
        <v>951</v>
      </c>
      <c r="AN171" s="82" t="e">
        <f t="shared" si="68"/>
        <v>#VALUE!</v>
      </c>
      <c r="AO171" s="50" t="s">
        <v>951</v>
      </c>
      <c r="AP171" s="87">
        <f t="shared" si="69"/>
        <v>55.046396479002382</v>
      </c>
      <c r="AS171" s="50" t="s">
        <v>951</v>
      </c>
      <c r="AT171" s="82" t="e">
        <f t="shared" si="70"/>
        <v>#VALUE!</v>
      </c>
      <c r="AU171" s="50" t="s">
        <v>951</v>
      </c>
      <c r="AV171" s="82"/>
      <c r="AW171" s="50" t="s">
        <v>951</v>
      </c>
      <c r="AX171" s="82"/>
      <c r="AY171" s="50" t="s">
        <v>951</v>
      </c>
      <c r="AZ171" s="82"/>
      <c r="BC171" s="72" t="s">
        <v>725</v>
      </c>
      <c r="BD171" s="72" t="s">
        <v>527</v>
      </c>
      <c r="BE171" s="72">
        <f t="shared" si="58"/>
        <v>0</v>
      </c>
      <c r="BF171" s="77">
        <v>0.10425453878598936</v>
      </c>
    </row>
    <row r="172" spans="1:58">
      <c r="A172" s="46" t="str">
        <f>VLOOKUP(B172,[3]Sheet1!$A:$B,2,FALSE)</f>
        <v>Newark and Sherwood</v>
      </c>
      <c r="B172" s="47" t="s">
        <v>531</v>
      </c>
      <c r="D172" s="48" t="s">
        <v>532</v>
      </c>
      <c r="F172" s="84">
        <f t="shared" si="57"/>
        <v>0</v>
      </c>
      <c r="G172" s="46">
        <v>3</v>
      </c>
      <c r="H172" s="84">
        <f t="shared" si="59"/>
        <v>3</v>
      </c>
      <c r="I172" s="46">
        <v>3</v>
      </c>
      <c r="J172" s="84">
        <f t="shared" si="60"/>
        <v>3</v>
      </c>
      <c r="K172" s="90">
        <v>4</v>
      </c>
      <c r="L172" s="86">
        <f t="shared" si="61"/>
        <v>59.675774802860808</v>
      </c>
      <c r="M172" s="49">
        <f>SUM(E172:K172)</f>
        <v>16</v>
      </c>
      <c r="N172" s="86">
        <f t="shared" si="62"/>
        <v>65.675774802860815</v>
      </c>
      <c r="O172" s="50" t="s">
        <v>951</v>
      </c>
      <c r="P172" s="87" t="e">
        <f t="shared" si="63"/>
        <v>#VALUE!</v>
      </c>
      <c r="Q172" s="50">
        <v>1</v>
      </c>
      <c r="R172" s="87" t="e">
        <f t="shared" si="64"/>
        <v>#VALUE!</v>
      </c>
      <c r="S172" s="50">
        <v>0</v>
      </c>
      <c r="T172" s="87" t="e">
        <f t="shared" si="65"/>
        <v>#VALUE!</v>
      </c>
      <c r="U172" s="50">
        <v>0</v>
      </c>
      <c r="V172" s="87" t="e">
        <f t="shared" si="66"/>
        <v>#VALUE!</v>
      </c>
      <c r="W172" s="51">
        <v>1</v>
      </c>
      <c r="X172" s="87" t="e">
        <f t="shared" si="67"/>
        <v>#VALUE!</v>
      </c>
      <c r="Z172" s="87" t="e">
        <f t="shared" si="46"/>
        <v>#VALUE!</v>
      </c>
      <c r="AB172" s="87" t="e">
        <f t="shared" si="47"/>
        <v>#VALUE!</v>
      </c>
      <c r="AC172" s="82"/>
      <c r="AD172" s="87" t="e">
        <f t="shared" si="48"/>
        <v>#VALUE!</v>
      </c>
      <c r="AE172" s="82"/>
      <c r="AF172" s="87" t="e">
        <f t="shared" si="49"/>
        <v>#VALUE!</v>
      </c>
      <c r="AI172" s="50" t="s">
        <v>951</v>
      </c>
      <c r="AJ172" s="82" t="e">
        <f t="shared" si="53"/>
        <v>#VALUE!</v>
      </c>
      <c r="AK172" s="50">
        <v>0</v>
      </c>
      <c r="AL172" s="82" t="e">
        <f t="shared" si="55"/>
        <v>#VALUE!</v>
      </c>
      <c r="AM172" s="50">
        <v>0</v>
      </c>
      <c r="AN172" s="82" t="e">
        <f t="shared" si="68"/>
        <v>#VALUE!</v>
      </c>
      <c r="AO172" s="50">
        <v>0</v>
      </c>
      <c r="AP172" s="87">
        <f t="shared" si="69"/>
        <v>55.675774802860808</v>
      </c>
      <c r="AQ172" s="51">
        <v>0</v>
      </c>
      <c r="AS172" s="50" t="s">
        <v>951</v>
      </c>
      <c r="AT172" s="82" t="e">
        <f t="shared" si="70"/>
        <v>#VALUE!</v>
      </c>
      <c r="AU172" s="50">
        <v>2</v>
      </c>
      <c r="AV172" s="82"/>
      <c r="AW172" s="50">
        <v>3</v>
      </c>
      <c r="AX172" s="82"/>
      <c r="AY172" s="50">
        <v>4</v>
      </c>
      <c r="AZ172" s="82"/>
      <c r="BA172" s="52">
        <v>9</v>
      </c>
      <c r="BC172" s="72" t="s">
        <v>725</v>
      </c>
      <c r="BD172" s="72" t="s">
        <v>531</v>
      </c>
      <c r="BE172" s="72">
        <f t="shared" si="58"/>
        <v>0</v>
      </c>
      <c r="BF172" s="77">
        <v>0.10544654318723638</v>
      </c>
    </row>
    <row r="173" spans="1:58">
      <c r="A173" s="46" t="str">
        <f>VLOOKUP(B173,[3]Sheet1!$A:$B,2,FALSE)</f>
        <v>Mansfield</v>
      </c>
      <c r="B173" s="47" t="s">
        <v>529</v>
      </c>
      <c r="D173" s="48" t="s">
        <v>530</v>
      </c>
      <c r="E173" s="46">
        <v>46</v>
      </c>
      <c r="F173" s="84">
        <f t="shared" si="57"/>
        <v>46</v>
      </c>
      <c r="G173" s="46">
        <v>23</v>
      </c>
      <c r="H173" s="84">
        <f t="shared" si="59"/>
        <v>23</v>
      </c>
      <c r="I173" s="46">
        <v>18</v>
      </c>
      <c r="J173" s="84">
        <f t="shared" si="60"/>
        <v>18</v>
      </c>
      <c r="K173" s="90">
        <v>25</v>
      </c>
      <c r="L173" s="86">
        <f t="shared" si="61"/>
        <v>75.640748211993397</v>
      </c>
      <c r="M173" s="49">
        <f>SUM(E173:K173)</f>
        <v>199</v>
      </c>
      <c r="N173" s="86">
        <f t="shared" si="62"/>
        <v>162.64074821199341</v>
      </c>
      <c r="O173" s="50">
        <v>46</v>
      </c>
      <c r="P173" s="87" t="e">
        <f t="shared" si="63"/>
        <v>#VALUE!</v>
      </c>
      <c r="Q173" s="50">
        <v>23</v>
      </c>
      <c r="R173" s="87" t="e">
        <f t="shared" si="64"/>
        <v>#VALUE!</v>
      </c>
      <c r="S173" s="50">
        <v>18</v>
      </c>
      <c r="T173" s="87" t="e">
        <f t="shared" si="65"/>
        <v>#VALUE!</v>
      </c>
      <c r="U173" s="50">
        <v>25</v>
      </c>
      <c r="V173" s="87" t="e">
        <f t="shared" si="66"/>
        <v>#VALUE!</v>
      </c>
      <c r="X173" s="87" t="e">
        <f t="shared" si="67"/>
        <v>#VALUE!</v>
      </c>
      <c r="Z173" s="87" t="e">
        <f t="shared" si="46"/>
        <v>#VALUE!</v>
      </c>
      <c r="AB173" s="87" t="e">
        <f t="shared" si="47"/>
        <v>#VALUE!</v>
      </c>
      <c r="AC173" s="82"/>
      <c r="AD173" s="87" t="e">
        <f t="shared" si="48"/>
        <v>#VALUE!</v>
      </c>
      <c r="AE173" s="82"/>
      <c r="AF173" s="87" t="e">
        <f t="shared" si="49"/>
        <v>#VALUE!</v>
      </c>
      <c r="AI173" s="50">
        <v>0</v>
      </c>
      <c r="AJ173" s="82" t="e">
        <f t="shared" si="53"/>
        <v>#VALUE!</v>
      </c>
      <c r="AK173" s="50">
        <v>0</v>
      </c>
      <c r="AL173" s="82" t="e">
        <f t="shared" si="55"/>
        <v>#VALUE!</v>
      </c>
      <c r="AM173" s="50">
        <v>0</v>
      </c>
      <c r="AN173" s="82" t="e">
        <f t="shared" si="68"/>
        <v>#VALUE!</v>
      </c>
      <c r="AO173" s="50">
        <v>0</v>
      </c>
      <c r="AP173" s="87">
        <f t="shared" si="69"/>
        <v>50.640748211993397</v>
      </c>
      <c r="AQ173" s="51">
        <v>0</v>
      </c>
      <c r="AS173" s="50">
        <v>0</v>
      </c>
      <c r="AT173" s="82" t="e">
        <f t="shared" si="70"/>
        <v>#VALUE!</v>
      </c>
      <c r="AU173" s="50">
        <v>0</v>
      </c>
      <c r="AV173" s="82"/>
      <c r="AW173" s="50">
        <v>0</v>
      </c>
      <c r="AX173" s="82"/>
      <c r="AY173" s="50">
        <v>0</v>
      </c>
      <c r="AZ173" s="82"/>
      <c r="BA173" s="52">
        <v>0</v>
      </c>
      <c r="BC173" s="72" t="s">
        <v>725</v>
      </c>
      <c r="BD173" s="72" t="s">
        <v>529</v>
      </c>
      <c r="BE173" s="72">
        <f t="shared" si="58"/>
        <v>0</v>
      </c>
      <c r="BF173" s="77">
        <v>9.5910507977260223E-2</v>
      </c>
    </row>
    <row r="174" spans="1:58">
      <c r="A174" s="46" t="str">
        <f>VLOOKUP(B174,[3]Sheet1!$A:$B,2,FALSE)</f>
        <v>Bassetlaw</v>
      </c>
      <c r="B174" s="47" t="s">
        <v>523</v>
      </c>
      <c r="D174" s="48" t="s">
        <v>524</v>
      </c>
      <c r="E174" s="46">
        <v>7</v>
      </c>
      <c r="F174" s="84">
        <f t="shared" si="57"/>
        <v>7</v>
      </c>
      <c r="G174" s="46">
        <v>10</v>
      </c>
      <c r="H174" s="84">
        <f t="shared" si="59"/>
        <v>10</v>
      </c>
      <c r="I174" s="46">
        <v>1</v>
      </c>
      <c r="J174" s="84">
        <f t="shared" si="60"/>
        <v>1</v>
      </c>
      <c r="K174" s="90">
        <v>0</v>
      </c>
      <c r="L174" s="86">
        <f t="shared" si="61"/>
        <v>54.707500458463237</v>
      </c>
      <c r="M174" s="49">
        <f>SUM(E174:K174)</f>
        <v>36</v>
      </c>
      <c r="N174" s="86">
        <f t="shared" si="62"/>
        <v>72.707500458463244</v>
      </c>
      <c r="O174" s="50">
        <v>7</v>
      </c>
      <c r="P174" s="87" t="e">
        <f t="shared" si="63"/>
        <v>#VALUE!</v>
      </c>
      <c r="Q174" s="50">
        <v>10</v>
      </c>
      <c r="R174" s="87" t="e">
        <f t="shared" si="64"/>
        <v>#VALUE!</v>
      </c>
      <c r="S174" s="50">
        <v>1</v>
      </c>
      <c r="T174" s="87" t="e">
        <f t="shared" si="65"/>
        <v>#VALUE!</v>
      </c>
      <c r="U174" s="50">
        <v>0</v>
      </c>
      <c r="V174" s="87" t="e">
        <f t="shared" si="66"/>
        <v>#VALUE!</v>
      </c>
      <c r="X174" s="87" t="e">
        <f t="shared" si="67"/>
        <v>#VALUE!</v>
      </c>
      <c r="Z174" s="87" t="e">
        <f t="shared" si="46"/>
        <v>#VALUE!</v>
      </c>
      <c r="AB174" s="87" t="e">
        <f t="shared" si="47"/>
        <v>#VALUE!</v>
      </c>
      <c r="AC174" s="82"/>
      <c r="AD174" s="87" t="e">
        <f t="shared" si="48"/>
        <v>#VALUE!</v>
      </c>
      <c r="AE174" s="82"/>
      <c r="AF174" s="87" t="e">
        <f t="shared" si="49"/>
        <v>#VALUE!</v>
      </c>
      <c r="AI174" s="50">
        <v>0</v>
      </c>
      <c r="AJ174" s="82" t="e">
        <f t="shared" si="53"/>
        <v>#VALUE!</v>
      </c>
      <c r="AK174" s="50">
        <v>0</v>
      </c>
      <c r="AL174" s="82" t="e">
        <f t="shared" si="55"/>
        <v>#VALUE!</v>
      </c>
      <c r="AM174" s="50">
        <v>0</v>
      </c>
      <c r="AN174" s="82" t="e">
        <f t="shared" si="68"/>
        <v>#VALUE!</v>
      </c>
      <c r="AO174" s="50">
        <v>0</v>
      </c>
      <c r="AP174" s="87">
        <f t="shared" si="69"/>
        <v>54.707500458463237</v>
      </c>
      <c r="AQ174" s="51">
        <v>0</v>
      </c>
      <c r="AS174" s="50">
        <v>0</v>
      </c>
      <c r="AT174" s="82" t="e">
        <f t="shared" si="70"/>
        <v>#VALUE!</v>
      </c>
      <c r="AU174" s="50">
        <v>0</v>
      </c>
      <c r="AV174" s="82"/>
      <c r="AW174" s="50">
        <v>0</v>
      </c>
      <c r="AX174" s="82"/>
      <c r="AY174" s="50">
        <v>0</v>
      </c>
      <c r="AZ174" s="82"/>
      <c r="BA174" s="52">
        <v>0</v>
      </c>
      <c r="BC174" s="72" t="s">
        <v>725</v>
      </c>
      <c r="BD174" s="72" t="s">
        <v>523</v>
      </c>
      <c r="BE174" s="72">
        <f t="shared" si="58"/>
        <v>0</v>
      </c>
      <c r="BF174" s="77">
        <v>0.10361269026224097</v>
      </c>
    </row>
    <row r="175" spans="1:58">
      <c r="A175" s="46" t="str">
        <f>VLOOKUP(B175,[3]Sheet1!$A:$B,2,FALSE)</f>
        <v>Oxford</v>
      </c>
      <c r="B175" s="47" t="s">
        <v>540</v>
      </c>
      <c r="D175" s="48" t="s">
        <v>541</v>
      </c>
      <c r="E175" s="46">
        <v>8</v>
      </c>
      <c r="F175" s="84">
        <f t="shared" si="57"/>
        <v>44.471899816737938</v>
      </c>
      <c r="G175" s="46">
        <v>1</v>
      </c>
      <c r="H175" s="84">
        <f t="shared" si="59"/>
        <v>32.196090409285276</v>
      </c>
      <c r="I175" s="46">
        <v>0</v>
      </c>
      <c r="J175" s="84">
        <f t="shared" si="60"/>
        <v>34.866218692730605</v>
      </c>
      <c r="K175" s="90">
        <v>0</v>
      </c>
      <c r="L175" s="86">
        <f t="shared" si="61"/>
        <v>20.41508857666463</v>
      </c>
      <c r="M175" s="49">
        <f>SUM(E175:K175)</f>
        <v>120.53420891875382</v>
      </c>
      <c r="N175" s="86">
        <f t="shared" si="62"/>
        <v>131.94929749541845</v>
      </c>
      <c r="O175" s="50" t="s">
        <v>951</v>
      </c>
      <c r="P175" s="87" t="e">
        <f t="shared" si="63"/>
        <v>#VALUE!</v>
      </c>
      <c r="Q175" s="50" t="s">
        <v>951</v>
      </c>
      <c r="R175" s="87" t="e">
        <f t="shared" si="64"/>
        <v>#VALUE!</v>
      </c>
      <c r="S175" s="50" t="s">
        <v>951</v>
      </c>
      <c r="T175" s="87" t="e">
        <f t="shared" si="65"/>
        <v>#VALUE!</v>
      </c>
      <c r="U175" s="50" t="s">
        <v>951</v>
      </c>
      <c r="V175" s="87" t="e">
        <f t="shared" si="66"/>
        <v>#VALUE!</v>
      </c>
      <c r="W175" s="51" t="s">
        <v>951</v>
      </c>
      <c r="X175" s="87" t="e">
        <f t="shared" si="67"/>
        <v>#VALUE!</v>
      </c>
      <c r="Z175" s="87" t="e">
        <f t="shared" si="46"/>
        <v>#VALUE!</v>
      </c>
      <c r="AB175" s="87" t="e">
        <f t="shared" si="47"/>
        <v>#VALUE!</v>
      </c>
      <c r="AC175" s="82"/>
      <c r="AD175" s="87" t="e">
        <f t="shared" si="48"/>
        <v>#VALUE!</v>
      </c>
      <c r="AE175" s="82"/>
      <c r="AF175" s="87" t="e">
        <f t="shared" si="49"/>
        <v>#VALUE!</v>
      </c>
      <c r="AI175" s="50">
        <v>8</v>
      </c>
      <c r="AJ175" s="87">
        <f t="shared" si="53"/>
        <v>24.056811240073305</v>
      </c>
      <c r="AK175" s="50">
        <v>1</v>
      </c>
      <c r="AL175" s="87">
        <f t="shared" si="55"/>
        <v>19.8094074526573</v>
      </c>
      <c r="AM175" s="50">
        <v>0</v>
      </c>
      <c r="AN175" s="87">
        <f t="shared" si="68"/>
        <v>15.368662186927306</v>
      </c>
      <c r="AO175" s="50">
        <v>0</v>
      </c>
      <c r="AP175" s="87">
        <f t="shared" si="69"/>
        <v>17.028405620036651</v>
      </c>
      <c r="AQ175" s="51">
        <v>9</v>
      </c>
      <c r="AS175" s="50" t="s">
        <v>951</v>
      </c>
      <c r="AT175" s="82" t="e">
        <f t="shared" si="70"/>
        <v>#VALUE!</v>
      </c>
      <c r="AU175" s="46" t="s">
        <v>951</v>
      </c>
      <c r="AW175" s="46" t="s">
        <v>951</v>
      </c>
      <c r="AY175" s="46" t="s">
        <v>951</v>
      </c>
      <c r="BA175" s="52" t="s">
        <v>951</v>
      </c>
      <c r="BC175" s="72" t="s">
        <v>726</v>
      </c>
      <c r="BD175" s="72" t="s">
        <v>540</v>
      </c>
      <c r="BE175" s="72">
        <f t="shared" si="58"/>
        <v>0</v>
      </c>
      <c r="BF175" s="77">
        <v>0.22938301771533293</v>
      </c>
    </row>
    <row r="176" spans="1:58">
      <c r="A176" s="46" t="str">
        <f>VLOOKUP(B176,[3]Sheet1!$A:$B,2,FALSE)</f>
        <v>Cherwell</v>
      </c>
      <c r="B176" s="47" t="s">
        <v>538</v>
      </c>
      <c r="D176" s="48" t="s">
        <v>539</v>
      </c>
      <c r="F176" s="84">
        <f t="shared" si="57"/>
        <v>34.553604153940135</v>
      </c>
      <c r="H176" s="84">
        <f t="shared" si="59"/>
        <v>29.555284056200364</v>
      </c>
      <c r="J176" s="84">
        <f t="shared" si="60"/>
        <v>33.032376298106293</v>
      </c>
      <c r="L176" s="86">
        <f t="shared" si="61"/>
        <v>19.34132559560171</v>
      </c>
      <c r="N176" s="86">
        <f t="shared" si="62"/>
        <v>116.48259010384851</v>
      </c>
      <c r="O176" s="50" t="s">
        <v>951</v>
      </c>
      <c r="P176" s="87" t="e">
        <f t="shared" si="63"/>
        <v>#VALUE!</v>
      </c>
      <c r="Q176" s="50" t="s">
        <v>951</v>
      </c>
      <c r="R176" s="87" t="e">
        <f t="shared" si="64"/>
        <v>#VALUE!</v>
      </c>
      <c r="S176" s="50" t="s">
        <v>951</v>
      </c>
      <c r="T176" s="87" t="e">
        <f t="shared" si="65"/>
        <v>#VALUE!</v>
      </c>
      <c r="U176" s="50" t="s">
        <v>951</v>
      </c>
      <c r="V176" s="87" t="e">
        <f t="shared" si="66"/>
        <v>#VALUE!</v>
      </c>
      <c r="W176" s="51" t="s">
        <v>951</v>
      </c>
      <c r="X176" s="87" t="e">
        <f t="shared" si="67"/>
        <v>#VALUE!</v>
      </c>
      <c r="Z176" s="87" t="e">
        <f t="shared" si="46"/>
        <v>#VALUE!</v>
      </c>
      <c r="AB176" s="87" t="e">
        <f t="shared" si="47"/>
        <v>#VALUE!</v>
      </c>
      <c r="AC176" s="82"/>
      <c r="AD176" s="87" t="e">
        <f t="shared" si="48"/>
        <v>#VALUE!</v>
      </c>
      <c r="AE176" s="82"/>
      <c r="AF176" s="87" t="e">
        <f t="shared" si="49"/>
        <v>#VALUE!</v>
      </c>
      <c r="AJ176" s="87">
        <f t="shared" si="53"/>
        <v>15.212278558338424</v>
      </c>
      <c r="AL176" s="87">
        <f t="shared" si="55"/>
        <v>17.820097739767867</v>
      </c>
      <c r="AN176" s="87">
        <f t="shared" si="68"/>
        <v>14.560323762981062</v>
      </c>
      <c r="AP176" s="82" t="e">
        <f t="shared" si="69"/>
        <v>#VALUE!</v>
      </c>
      <c r="AQ176" s="51" t="s">
        <v>951</v>
      </c>
      <c r="AS176" s="50" t="s">
        <v>951</v>
      </c>
      <c r="AT176" s="82" t="e">
        <f t="shared" si="70"/>
        <v>#VALUE!</v>
      </c>
      <c r="AU176" s="50" t="s">
        <v>951</v>
      </c>
      <c r="AV176" s="82"/>
      <c r="AW176" s="50" t="s">
        <v>951</v>
      </c>
      <c r="AX176" s="82"/>
      <c r="AY176" s="50" t="s">
        <v>951</v>
      </c>
      <c r="AZ176" s="82"/>
      <c r="BA176" s="52" t="s">
        <v>951</v>
      </c>
      <c r="BC176" s="72" t="s">
        <v>726</v>
      </c>
      <c r="BD176" s="72" t="s">
        <v>538</v>
      </c>
      <c r="BE176" s="72">
        <f t="shared" si="58"/>
        <v>0</v>
      </c>
      <c r="BF176" s="77">
        <v>0.21731826511912034</v>
      </c>
    </row>
    <row r="177" spans="1:58">
      <c r="A177" s="46" t="str">
        <f>VLOOKUP(B177,[3]Sheet1!$A:$B,2,FALSE)</f>
        <v>South Oxfordshire</v>
      </c>
      <c r="B177" s="47" t="s">
        <v>542</v>
      </c>
      <c r="D177" s="48" t="s">
        <v>543</v>
      </c>
      <c r="E177" s="46">
        <v>0</v>
      </c>
      <c r="F177" s="84">
        <f t="shared" si="57"/>
        <v>32.781001832620646</v>
      </c>
      <c r="G177" s="46">
        <v>0</v>
      </c>
      <c r="H177" s="84">
        <f t="shared" si="59"/>
        <v>28.039095907147221</v>
      </c>
      <c r="I177" s="46">
        <v>0</v>
      </c>
      <c r="J177" s="84">
        <f t="shared" si="60"/>
        <v>31.337813072693951</v>
      </c>
      <c r="K177" s="90">
        <v>0</v>
      </c>
      <c r="L177" s="86">
        <f t="shared" si="61"/>
        <v>18.349114233353696</v>
      </c>
      <c r="M177" s="49">
        <f t="shared" ref="M177:M212" si="71">SUM(E177:K177)</f>
        <v>92.157910812461822</v>
      </c>
      <c r="N177" s="86">
        <f t="shared" si="62"/>
        <v>110.50702504581551</v>
      </c>
      <c r="O177" s="50" t="s">
        <v>951</v>
      </c>
      <c r="P177" s="87" t="e">
        <f t="shared" si="63"/>
        <v>#VALUE!</v>
      </c>
      <c r="Q177" s="50" t="s">
        <v>951</v>
      </c>
      <c r="R177" s="87" t="e">
        <f t="shared" si="64"/>
        <v>#VALUE!</v>
      </c>
      <c r="S177" s="50" t="s">
        <v>951</v>
      </c>
      <c r="T177" s="87" t="e">
        <f t="shared" si="65"/>
        <v>#VALUE!</v>
      </c>
      <c r="U177" s="50" t="s">
        <v>951</v>
      </c>
      <c r="V177" s="87" t="e">
        <f t="shared" si="66"/>
        <v>#VALUE!</v>
      </c>
      <c r="W177" s="51" t="s">
        <v>951</v>
      </c>
      <c r="X177" s="87" t="e">
        <f t="shared" si="67"/>
        <v>#VALUE!</v>
      </c>
      <c r="Z177" s="87" t="e">
        <f t="shared" ref="Z177:Z232" si="72">Y177+(BF177*(VLOOKUP(BC177,B:Y,24,FALSE)))</f>
        <v>#VALUE!</v>
      </c>
      <c r="AB177" s="87" t="e">
        <f t="shared" ref="AB177:AB230" si="73">AA177+(BF177*(VLOOKUP(BC177,B:AA,26,FALSE)))</f>
        <v>#VALUE!</v>
      </c>
      <c r="AC177" s="82"/>
      <c r="AD177" s="87" t="e">
        <f t="shared" ref="AD177:AD230" si="74">AC177+(BF177*(VLOOKUP(BC177,B:AC,28,FALSE)))</f>
        <v>#VALUE!</v>
      </c>
      <c r="AE177" s="82"/>
      <c r="AF177" s="87" t="e">
        <f t="shared" ref="AF177:AF230" si="75">AE177+(BF177*(VLOOKUP(BC177,B:AE,30,FALSE)))</f>
        <v>#VALUE!</v>
      </c>
      <c r="AJ177" s="87">
        <f t="shared" si="53"/>
        <v>14.431887599266952</v>
      </c>
      <c r="AL177" s="87">
        <f t="shared" si="55"/>
        <v>16.905925473427001</v>
      </c>
      <c r="AN177" s="87">
        <f t="shared" si="68"/>
        <v>13.813378130726939</v>
      </c>
      <c r="AO177" s="50">
        <v>0</v>
      </c>
      <c r="AP177" s="82" t="e">
        <f t="shared" si="69"/>
        <v>#VALUE!</v>
      </c>
      <c r="AQ177" s="51" t="s">
        <v>951</v>
      </c>
      <c r="AS177" s="50" t="s">
        <v>951</v>
      </c>
      <c r="AT177" s="82" t="e">
        <f t="shared" si="70"/>
        <v>#VALUE!</v>
      </c>
      <c r="AU177" s="50" t="s">
        <v>951</v>
      </c>
      <c r="AV177" s="82"/>
      <c r="AW177" s="50" t="s">
        <v>951</v>
      </c>
      <c r="AX177" s="82"/>
      <c r="AY177" s="50" t="s">
        <v>951</v>
      </c>
      <c r="AZ177" s="82"/>
      <c r="BA177" s="52" t="s">
        <v>951</v>
      </c>
      <c r="BC177" s="72" t="s">
        <v>726</v>
      </c>
      <c r="BD177" s="72" t="s">
        <v>542</v>
      </c>
      <c r="BE177" s="72">
        <f t="shared" si="58"/>
        <v>0</v>
      </c>
      <c r="BF177" s="77">
        <v>0.20616982284667074</v>
      </c>
    </row>
    <row r="178" spans="1:58">
      <c r="A178" s="46" t="str">
        <f>VLOOKUP(B178,[3]Sheet1!$A:$B,2,FALSE)</f>
        <v>Vale of White Horse</v>
      </c>
      <c r="B178" s="47" t="s">
        <v>544</v>
      </c>
      <c r="D178" s="48" t="s">
        <v>799</v>
      </c>
      <c r="E178" s="46">
        <v>2</v>
      </c>
      <c r="F178" s="84">
        <f t="shared" si="57"/>
        <v>31.600030543677459</v>
      </c>
      <c r="G178" s="46">
        <v>0</v>
      </c>
      <c r="H178" s="84">
        <f t="shared" si="59"/>
        <v>25.318265119120344</v>
      </c>
      <c r="I178" s="46">
        <v>0</v>
      </c>
      <c r="J178" s="84">
        <f t="shared" si="60"/>
        <v>28.296884544899207</v>
      </c>
      <c r="K178" s="90">
        <v>1</v>
      </c>
      <c r="L178" s="86">
        <f t="shared" si="61"/>
        <v>17.568570555894929</v>
      </c>
      <c r="M178" s="49">
        <f t="shared" si="71"/>
        <v>88.215180207697017</v>
      </c>
      <c r="N178" s="86">
        <f t="shared" si="62"/>
        <v>102.78375076359194</v>
      </c>
      <c r="O178" s="50">
        <v>0</v>
      </c>
      <c r="P178" s="87" t="e">
        <f t="shared" si="63"/>
        <v>#VALUE!</v>
      </c>
      <c r="Q178" s="50">
        <v>0</v>
      </c>
      <c r="R178" s="87" t="e">
        <f t="shared" si="64"/>
        <v>#VALUE!</v>
      </c>
      <c r="S178" s="50">
        <v>0</v>
      </c>
      <c r="T178" s="87" t="e">
        <f t="shared" si="65"/>
        <v>#VALUE!</v>
      </c>
      <c r="U178" s="50">
        <v>0</v>
      </c>
      <c r="V178" s="87" t="e">
        <f t="shared" si="66"/>
        <v>#VALUE!</v>
      </c>
      <c r="W178" s="51">
        <v>0</v>
      </c>
      <c r="X178" s="87" t="e">
        <f t="shared" si="67"/>
        <v>#VALUE!</v>
      </c>
      <c r="Z178" s="87" t="e">
        <f t="shared" si="72"/>
        <v>#VALUE!</v>
      </c>
      <c r="AB178" s="87" t="e">
        <f t="shared" si="73"/>
        <v>#VALUE!</v>
      </c>
      <c r="AC178" s="82"/>
      <c r="AD178" s="87" t="e">
        <f t="shared" si="74"/>
        <v>#VALUE!</v>
      </c>
      <c r="AE178" s="82"/>
      <c r="AF178" s="87" t="e">
        <f t="shared" si="75"/>
        <v>#VALUE!</v>
      </c>
      <c r="AI178" s="50">
        <v>2</v>
      </c>
      <c r="AJ178" s="87">
        <f t="shared" si="53"/>
        <v>15.031459987782529</v>
      </c>
      <c r="AK178" s="50">
        <v>0</v>
      </c>
      <c r="AL178" s="87">
        <f t="shared" si="55"/>
        <v>15.265424557116678</v>
      </c>
      <c r="AM178" s="50">
        <v>0</v>
      </c>
      <c r="AN178" s="87">
        <f t="shared" si="68"/>
        <v>12.472968845448992</v>
      </c>
      <c r="AO178" s="50">
        <v>1</v>
      </c>
      <c r="AP178" s="87">
        <f t="shared" si="69"/>
        <v>9.5157299938912647</v>
      </c>
      <c r="AQ178" s="51">
        <v>3</v>
      </c>
      <c r="AS178" s="50">
        <v>0</v>
      </c>
      <c r="AT178" s="82">
        <f t="shared" si="70"/>
        <v>0</v>
      </c>
      <c r="AU178" s="50">
        <v>0</v>
      </c>
      <c r="AV178" s="82"/>
      <c r="AW178" s="50">
        <v>0</v>
      </c>
      <c r="AX178" s="82"/>
      <c r="AY178" s="50">
        <v>0</v>
      </c>
      <c r="AZ178" s="82"/>
      <c r="BA178" s="52">
        <v>0</v>
      </c>
      <c r="BC178" s="72" t="s">
        <v>726</v>
      </c>
      <c r="BD178" s="72" t="s">
        <v>544</v>
      </c>
      <c r="BE178" s="72">
        <f t="shared" si="58"/>
        <v>0</v>
      </c>
      <c r="BF178" s="77">
        <v>0.18616371411117899</v>
      </c>
    </row>
    <row r="179" spans="1:58">
      <c r="A179" s="46" t="str">
        <f>VLOOKUP(B179,[3]Sheet1!$A:$B,2,FALSE)</f>
        <v>West Oxfordshire</v>
      </c>
      <c r="B179" s="47" t="s">
        <v>546</v>
      </c>
      <c r="D179" s="48" t="s">
        <v>547</v>
      </c>
      <c r="E179" s="46">
        <v>28</v>
      </c>
      <c r="F179" s="84">
        <f t="shared" si="57"/>
        <v>53.593463653023825</v>
      </c>
      <c r="G179" s="46">
        <v>36</v>
      </c>
      <c r="H179" s="84">
        <f t="shared" si="59"/>
        <v>57.891264508246792</v>
      </c>
      <c r="I179" s="46">
        <v>26</v>
      </c>
      <c r="J179" s="84">
        <f t="shared" si="60"/>
        <v>50.466707391569948</v>
      </c>
      <c r="K179" s="90">
        <v>34</v>
      </c>
      <c r="L179" s="86">
        <f t="shared" si="61"/>
        <v>48.325901038485036</v>
      </c>
      <c r="M179" s="49">
        <f t="shared" si="71"/>
        <v>285.95143555284056</v>
      </c>
      <c r="N179" s="86">
        <f t="shared" si="62"/>
        <v>210.27733659132559</v>
      </c>
      <c r="O179" s="50">
        <v>0</v>
      </c>
      <c r="P179" s="87" t="e">
        <f t="shared" si="63"/>
        <v>#VALUE!</v>
      </c>
      <c r="Q179" s="50">
        <v>0</v>
      </c>
      <c r="R179" s="87" t="e">
        <f t="shared" si="64"/>
        <v>#VALUE!</v>
      </c>
      <c r="S179" s="50">
        <v>0</v>
      </c>
      <c r="T179" s="87" t="e">
        <f t="shared" si="65"/>
        <v>#VALUE!</v>
      </c>
      <c r="U179" s="50">
        <v>0</v>
      </c>
      <c r="V179" s="87" t="e">
        <f t="shared" si="66"/>
        <v>#VALUE!</v>
      </c>
      <c r="W179" s="51">
        <v>0</v>
      </c>
      <c r="X179" s="87" t="e">
        <f t="shared" si="67"/>
        <v>#VALUE!</v>
      </c>
      <c r="Z179" s="87" t="e">
        <f t="shared" si="72"/>
        <v>#VALUE!</v>
      </c>
      <c r="AB179" s="87" t="e">
        <f t="shared" si="73"/>
        <v>#VALUE!</v>
      </c>
      <c r="AC179" s="82"/>
      <c r="AD179" s="87" t="e">
        <f t="shared" si="74"/>
        <v>#VALUE!</v>
      </c>
      <c r="AE179" s="82"/>
      <c r="AF179" s="87" t="e">
        <f t="shared" si="75"/>
        <v>#VALUE!</v>
      </c>
      <c r="AI179" s="46">
        <v>28</v>
      </c>
      <c r="AJ179" s="87">
        <f t="shared" si="53"/>
        <v>39.267562614538789</v>
      </c>
      <c r="AK179" s="46">
        <v>36</v>
      </c>
      <c r="AL179" s="87">
        <f t="shared" si="55"/>
        <v>49.199144777031151</v>
      </c>
      <c r="AM179" s="46">
        <v>26</v>
      </c>
      <c r="AN179" s="87">
        <f t="shared" si="68"/>
        <v>36.784667073915699</v>
      </c>
      <c r="AO179" s="46">
        <v>34</v>
      </c>
      <c r="AP179" s="87">
        <f t="shared" si="69"/>
        <v>254.88515577275504</v>
      </c>
      <c r="AQ179" s="51">
        <f>SUM(AI179:AO179)</f>
        <v>249.25137446548564</v>
      </c>
      <c r="AS179" s="50">
        <v>0</v>
      </c>
      <c r="AT179" s="82">
        <f t="shared" si="70"/>
        <v>0</v>
      </c>
      <c r="AU179" s="50">
        <v>0</v>
      </c>
      <c r="AV179" s="82"/>
      <c r="AW179" s="50">
        <v>0</v>
      </c>
      <c r="AX179" s="82"/>
      <c r="AY179" s="50">
        <v>0</v>
      </c>
      <c r="AZ179" s="82"/>
      <c r="BA179" s="52">
        <v>0</v>
      </c>
      <c r="BC179" s="72" t="s">
        <v>726</v>
      </c>
      <c r="BD179" s="72" t="s">
        <v>546</v>
      </c>
      <c r="BE179" s="72">
        <f t="shared" si="58"/>
        <v>0</v>
      </c>
      <c r="BF179" s="77">
        <v>0.16096518020769701</v>
      </c>
    </row>
    <row r="180" spans="1:58">
      <c r="A180" s="46" t="str">
        <f>VLOOKUP(B180,[3]Sheet1!$A:$B,2,FALSE)</f>
        <v>South Somerset</v>
      </c>
      <c r="B180" s="47" t="s">
        <v>563</v>
      </c>
      <c r="D180" s="48" t="s">
        <v>564</v>
      </c>
      <c r="E180" s="46">
        <v>0</v>
      </c>
      <c r="F180" s="84">
        <f t="shared" si="57"/>
        <v>6.0551527136892993</v>
      </c>
      <c r="G180" s="46">
        <v>0</v>
      </c>
      <c r="H180" s="84">
        <f t="shared" si="59"/>
        <v>25.467259942869699</v>
      </c>
      <c r="I180" s="46">
        <v>0</v>
      </c>
      <c r="J180" s="84">
        <f t="shared" si="60"/>
        <v>17.09690177982861</v>
      </c>
      <c r="K180" s="90">
        <v>0</v>
      </c>
      <c r="L180" s="86">
        <f t="shared" si="61"/>
        <v>14.603603603603604</v>
      </c>
      <c r="M180" s="49">
        <f t="shared" si="71"/>
        <v>48.619314436387612</v>
      </c>
      <c r="N180" s="86">
        <f t="shared" si="62"/>
        <v>63.222918039991214</v>
      </c>
      <c r="O180" s="50">
        <v>0</v>
      </c>
      <c r="P180" s="87" t="e">
        <f t="shared" si="63"/>
        <v>#VALUE!</v>
      </c>
      <c r="Q180" s="50">
        <v>0</v>
      </c>
      <c r="R180" s="87" t="e">
        <f t="shared" si="64"/>
        <v>#VALUE!</v>
      </c>
      <c r="S180" s="50">
        <v>0</v>
      </c>
      <c r="T180" s="87" t="e">
        <f t="shared" si="65"/>
        <v>#VALUE!</v>
      </c>
      <c r="U180" s="50">
        <v>0</v>
      </c>
      <c r="V180" s="87" t="e">
        <f t="shared" si="66"/>
        <v>#VALUE!</v>
      </c>
      <c r="W180" s="51">
        <v>0</v>
      </c>
      <c r="X180" s="87" t="e">
        <f t="shared" si="67"/>
        <v>#VALUE!</v>
      </c>
      <c r="Z180" s="87" t="e">
        <f t="shared" si="72"/>
        <v>#VALUE!</v>
      </c>
      <c r="AB180" s="87" t="e">
        <f t="shared" si="73"/>
        <v>#VALUE!</v>
      </c>
      <c r="AC180" s="82"/>
      <c r="AD180" s="87" t="e">
        <f t="shared" si="74"/>
        <v>#VALUE!</v>
      </c>
      <c r="AE180" s="82"/>
      <c r="AF180" s="87" t="e">
        <f t="shared" si="75"/>
        <v>#VALUE!</v>
      </c>
      <c r="AI180" s="50">
        <v>0</v>
      </c>
      <c r="AJ180" s="87" t="e">
        <f t="shared" si="53"/>
        <v>#VALUE!</v>
      </c>
      <c r="AK180" s="50">
        <v>0</v>
      </c>
      <c r="AL180" s="82" t="e">
        <f t="shared" si="55"/>
        <v>#VALUE!</v>
      </c>
      <c r="AM180" s="50">
        <v>0</v>
      </c>
      <c r="AN180" s="87" t="e">
        <f t="shared" si="68"/>
        <v>#VALUE!</v>
      </c>
      <c r="AO180" s="50">
        <v>0</v>
      </c>
      <c r="AP180" s="82" t="e">
        <f t="shared" si="69"/>
        <v>#VALUE!</v>
      </c>
      <c r="AQ180" s="51">
        <v>0</v>
      </c>
      <c r="AS180" s="50">
        <v>0</v>
      </c>
      <c r="AT180" s="82">
        <f t="shared" si="70"/>
        <v>0</v>
      </c>
      <c r="AU180" s="50">
        <v>0</v>
      </c>
      <c r="AV180" s="82"/>
      <c r="AW180" s="50">
        <v>0</v>
      </c>
      <c r="AX180" s="82"/>
      <c r="AY180" s="50">
        <v>0</v>
      </c>
      <c r="AZ180" s="82"/>
      <c r="BA180" s="51">
        <v>0</v>
      </c>
      <c r="BB180" s="82"/>
      <c r="BC180" s="72" t="s">
        <v>727</v>
      </c>
      <c r="BD180" s="72" t="s">
        <v>563</v>
      </c>
      <c r="BE180" s="72">
        <f t="shared" si="58"/>
        <v>0</v>
      </c>
      <c r="BF180" s="77">
        <v>0.17809272687321467</v>
      </c>
    </row>
    <row r="181" spans="1:58">
      <c r="A181" s="46" t="str">
        <f>VLOOKUP(B181,[3]Sheet1!$A:$B,2,FALSE)</f>
        <v>Taunton Deane</v>
      </c>
      <c r="B181" s="47" t="s">
        <v>565</v>
      </c>
      <c r="D181" s="48" t="s">
        <v>566</v>
      </c>
      <c r="F181" s="84">
        <f t="shared" si="57"/>
        <v>4.131399692375302</v>
      </c>
      <c r="H181" s="84">
        <f t="shared" si="59"/>
        <v>17.376181059107889</v>
      </c>
      <c r="J181" s="84">
        <f t="shared" si="60"/>
        <v>11.665128543177323</v>
      </c>
      <c r="L181" s="86">
        <f t="shared" si="61"/>
        <v>9.9639639639639643</v>
      </c>
      <c r="M181" s="49">
        <f t="shared" si="71"/>
        <v>33.172709294660514</v>
      </c>
      <c r="N181" s="86">
        <f t="shared" si="62"/>
        <v>43.136673258624477</v>
      </c>
      <c r="O181" s="50" t="s">
        <v>951</v>
      </c>
      <c r="P181" s="87" t="e">
        <f t="shared" si="63"/>
        <v>#VALUE!</v>
      </c>
      <c r="Q181" s="50" t="s">
        <v>951</v>
      </c>
      <c r="R181" s="87" t="e">
        <f t="shared" si="64"/>
        <v>#VALUE!</v>
      </c>
      <c r="S181" s="50" t="s">
        <v>951</v>
      </c>
      <c r="T181" s="87" t="e">
        <f t="shared" si="65"/>
        <v>#VALUE!</v>
      </c>
      <c r="U181" s="50" t="s">
        <v>951</v>
      </c>
      <c r="V181" s="87" t="e">
        <f t="shared" si="66"/>
        <v>#VALUE!</v>
      </c>
      <c r="W181" s="51">
        <v>0</v>
      </c>
      <c r="X181" s="87" t="e">
        <f t="shared" si="67"/>
        <v>#VALUE!</v>
      </c>
      <c r="Z181" s="87" t="e">
        <f t="shared" si="72"/>
        <v>#VALUE!</v>
      </c>
      <c r="AB181" s="87" t="e">
        <f t="shared" si="73"/>
        <v>#VALUE!</v>
      </c>
      <c r="AC181" s="82"/>
      <c r="AD181" s="87" t="e">
        <f t="shared" si="74"/>
        <v>#VALUE!</v>
      </c>
      <c r="AE181" s="82"/>
      <c r="AF181" s="87" t="e">
        <f t="shared" si="75"/>
        <v>#VALUE!</v>
      </c>
      <c r="AI181" s="50" t="s">
        <v>951</v>
      </c>
      <c r="AJ181" s="82" t="e">
        <f t="shared" si="53"/>
        <v>#VALUE!</v>
      </c>
      <c r="AK181" s="50" t="s">
        <v>951</v>
      </c>
      <c r="AL181" s="82" t="e">
        <f t="shared" si="55"/>
        <v>#VALUE!</v>
      </c>
      <c r="AN181" s="87" t="e">
        <f t="shared" si="68"/>
        <v>#VALUE!</v>
      </c>
      <c r="AO181" s="50" t="s">
        <v>951</v>
      </c>
      <c r="AP181" s="82" t="e">
        <f t="shared" si="69"/>
        <v>#VALUE!</v>
      </c>
      <c r="AQ181" s="51">
        <v>0</v>
      </c>
      <c r="AS181" s="50" t="s">
        <v>951</v>
      </c>
      <c r="AT181" s="82" t="e">
        <f t="shared" si="70"/>
        <v>#VALUE!</v>
      </c>
      <c r="AU181" s="50" t="s">
        <v>951</v>
      </c>
      <c r="AV181" s="82"/>
      <c r="AW181" s="50" t="s">
        <v>951</v>
      </c>
      <c r="AX181" s="82"/>
      <c r="AY181" s="50" t="s">
        <v>951</v>
      </c>
      <c r="AZ181" s="82"/>
      <c r="BA181" s="52">
        <v>0</v>
      </c>
      <c r="BC181" s="72" t="s">
        <v>727</v>
      </c>
      <c r="BD181" s="72" t="s">
        <v>565</v>
      </c>
      <c r="BE181" s="72">
        <f t="shared" si="58"/>
        <v>0</v>
      </c>
      <c r="BF181" s="77">
        <v>0.12151175565809712</v>
      </c>
    </row>
    <row r="182" spans="1:58">
      <c r="A182" s="46" t="str">
        <f>VLOOKUP(B182,[3]Sheet1!$A:$B,2,FALSE)</f>
        <v>West Somerset</v>
      </c>
      <c r="B182" s="47" t="s">
        <v>567</v>
      </c>
      <c r="D182" s="48" t="s">
        <v>568</v>
      </c>
      <c r="E182" s="46">
        <v>9</v>
      </c>
      <c r="F182" s="84">
        <f t="shared" si="57"/>
        <v>10.292463194902219</v>
      </c>
      <c r="G182" s="46">
        <v>4</v>
      </c>
      <c r="H182" s="84">
        <f t="shared" si="59"/>
        <v>9.4359481432652164</v>
      </c>
      <c r="I182" s="46">
        <v>2</v>
      </c>
      <c r="J182" s="84">
        <f t="shared" si="60"/>
        <v>5.6493078444297957</v>
      </c>
      <c r="K182" s="90">
        <v>1</v>
      </c>
      <c r="L182" s="86">
        <f t="shared" si="61"/>
        <v>4.1171171171171164</v>
      </c>
      <c r="M182" s="49">
        <f t="shared" si="71"/>
        <v>41.377719182597232</v>
      </c>
      <c r="N182" s="86">
        <f t="shared" si="62"/>
        <v>29.494836299714343</v>
      </c>
      <c r="P182" s="87" t="e">
        <f t="shared" si="63"/>
        <v>#VALUE!</v>
      </c>
      <c r="R182" s="87" t="e">
        <f t="shared" si="64"/>
        <v>#VALUE!</v>
      </c>
      <c r="T182" s="87" t="e">
        <f t="shared" si="65"/>
        <v>#VALUE!</v>
      </c>
      <c r="V182" s="87" t="e">
        <f t="shared" si="66"/>
        <v>#VALUE!</v>
      </c>
      <c r="X182" s="87" t="e">
        <f t="shared" si="67"/>
        <v>#VALUE!</v>
      </c>
      <c r="Z182" s="87" t="e">
        <f t="shared" si="72"/>
        <v>#VALUE!</v>
      </c>
      <c r="AB182" s="87" t="e">
        <f t="shared" si="73"/>
        <v>#VALUE!</v>
      </c>
      <c r="AC182" s="82"/>
      <c r="AD182" s="87" t="e">
        <f t="shared" si="74"/>
        <v>#VALUE!</v>
      </c>
      <c r="AE182" s="82"/>
      <c r="AF182" s="87" t="e">
        <f t="shared" si="75"/>
        <v>#VALUE!</v>
      </c>
      <c r="AJ182" s="82" t="e">
        <f t="shared" si="53"/>
        <v>#VALUE!</v>
      </c>
      <c r="AL182" s="82" t="e">
        <f t="shared" si="55"/>
        <v>#VALUE!</v>
      </c>
      <c r="AN182" s="87" t="e">
        <f t="shared" si="68"/>
        <v>#VALUE!</v>
      </c>
      <c r="AP182" s="82" t="e">
        <f t="shared" si="69"/>
        <v>#VALUE!</v>
      </c>
      <c r="AT182" s="82">
        <f t="shared" si="70"/>
        <v>0</v>
      </c>
      <c r="BC182" s="72" t="s">
        <v>727</v>
      </c>
      <c r="BD182" s="72" t="s">
        <v>567</v>
      </c>
      <c r="BE182" s="72">
        <f t="shared" si="58"/>
        <v>0</v>
      </c>
      <c r="BF182" s="77">
        <v>3.8013623379477036E-2</v>
      </c>
    </row>
    <row r="183" spans="1:58">
      <c r="A183" s="46" t="str">
        <f>VLOOKUP(B183,[3]Sheet1!$A:$B,2,FALSE)</f>
        <v>Sedgemoor</v>
      </c>
      <c r="B183" s="47" t="s">
        <v>561</v>
      </c>
      <c r="D183" s="48" t="s">
        <v>562</v>
      </c>
      <c r="E183" s="46">
        <v>17</v>
      </c>
      <c r="F183" s="84">
        <f t="shared" si="57"/>
        <v>21.292023731048122</v>
      </c>
      <c r="G183" s="46">
        <v>15</v>
      </c>
      <c r="H183" s="84">
        <f t="shared" si="59"/>
        <v>33.051746868820047</v>
      </c>
      <c r="I183" s="46">
        <v>3</v>
      </c>
      <c r="J183" s="84">
        <f t="shared" si="60"/>
        <v>15.118655240606461</v>
      </c>
      <c r="K183" s="90">
        <v>1</v>
      </c>
      <c r="L183" s="86">
        <f t="shared" si="61"/>
        <v>11.351351351351353</v>
      </c>
      <c r="M183" s="49">
        <f t="shared" si="71"/>
        <v>105.46242584047462</v>
      </c>
      <c r="N183" s="86">
        <f t="shared" si="62"/>
        <v>80.813777191825977</v>
      </c>
      <c r="O183" s="50" t="s">
        <v>951</v>
      </c>
      <c r="P183" s="87" t="e">
        <f t="shared" si="63"/>
        <v>#VALUE!</v>
      </c>
      <c r="Q183" s="50" t="s">
        <v>951</v>
      </c>
      <c r="R183" s="87" t="e">
        <f t="shared" si="64"/>
        <v>#VALUE!</v>
      </c>
      <c r="S183" s="50" t="s">
        <v>951</v>
      </c>
      <c r="T183" s="87" t="e">
        <f t="shared" si="65"/>
        <v>#VALUE!</v>
      </c>
      <c r="U183" s="50" t="s">
        <v>951</v>
      </c>
      <c r="V183" s="87" t="e">
        <f t="shared" si="66"/>
        <v>#VALUE!</v>
      </c>
      <c r="W183" s="51" t="s">
        <v>951</v>
      </c>
      <c r="X183" s="87" t="e">
        <f t="shared" si="67"/>
        <v>#VALUE!</v>
      </c>
      <c r="Z183" s="87" t="e">
        <f t="shared" si="72"/>
        <v>#VALUE!</v>
      </c>
      <c r="AB183" s="87" t="e">
        <f t="shared" si="73"/>
        <v>#VALUE!</v>
      </c>
      <c r="AC183" s="82"/>
      <c r="AD183" s="87" t="e">
        <f t="shared" si="74"/>
        <v>#VALUE!</v>
      </c>
      <c r="AE183" s="82"/>
      <c r="AF183" s="87" t="e">
        <f t="shared" si="75"/>
        <v>#VALUE!</v>
      </c>
      <c r="AI183" s="50" t="s">
        <v>951</v>
      </c>
      <c r="AJ183" s="82" t="e">
        <f t="shared" si="53"/>
        <v>#VALUE!</v>
      </c>
      <c r="AK183" s="50" t="s">
        <v>951</v>
      </c>
      <c r="AL183" s="82" t="e">
        <f t="shared" si="55"/>
        <v>#VALUE!</v>
      </c>
      <c r="AM183" s="50" t="s">
        <v>951</v>
      </c>
      <c r="AN183" s="87" t="e">
        <f t="shared" si="68"/>
        <v>#VALUE!</v>
      </c>
      <c r="AO183" s="50" t="s">
        <v>951</v>
      </c>
      <c r="AP183" s="82" t="e">
        <f t="shared" si="69"/>
        <v>#VALUE!</v>
      </c>
      <c r="AQ183" s="51" t="s">
        <v>951</v>
      </c>
      <c r="AS183" s="50" t="s">
        <v>951</v>
      </c>
      <c r="AT183" s="82" t="e">
        <f t="shared" si="70"/>
        <v>#VALUE!</v>
      </c>
      <c r="AU183" s="50" t="s">
        <v>951</v>
      </c>
      <c r="AV183" s="82"/>
      <c r="AW183" s="50" t="s">
        <v>951</v>
      </c>
      <c r="AX183" s="82"/>
      <c r="AY183" s="50" t="s">
        <v>951</v>
      </c>
      <c r="AZ183" s="82"/>
      <c r="BA183" s="52" t="s">
        <v>951</v>
      </c>
      <c r="BC183" s="72" t="s">
        <v>727</v>
      </c>
      <c r="BD183" s="72" t="s">
        <v>561</v>
      </c>
      <c r="BE183" s="72">
        <f t="shared" si="58"/>
        <v>0</v>
      </c>
      <c r="BF183" s="77">
        <v>0.12623599208965064</v>
      </c>
    </row>
    <row r="184" spans="1:58">
      <c r="A184" s="46" t="str">
        <f>VLOOKUP(B184,[3]Sheet1!$A:$B,2,FALSE)</f>
        <v>Mendip</v>
      </c>
      <c r="B184" s="47" t="s">
        <v>557</v>
      </c>
      <c r="D184" s="48" t="s">
        <v>558</v>
      </c>
      <c r="E184" s="46">
        <v>13</v>
      </c>
      <c r="F184" s="84">
        <f t="shared" si="57"/>
        <v>17.086574379257307</v>
      </c>
      <c r="G184" s="46">
        <v>5</v>
      </c>
      <c r="H184" s="84">
        <f t="shared" si="59"/>
        <v>22.187651065699846</v>
      </c>
      <c r="I184" s="46">
        <v>9</v>
      </c>
      <c r="J184" s="84">
        <f t="shared" si="60"/>
        <v>20.538562953197101</v>
      </c>
      <c r="K184" s="90">
        <v>12</v>
      </c>
      <c r="L184" s="86">
        <f t="shared" si="61"/>
        <v>21.855855855855857</v>
      </c>
      <c r="M184" s="49">
        <f t="shared" si="71"/>
        <v>98.812788398154254</v>
      </c>
      <c r="N184" s="86">
        <f t="shared" si="62"/>
        <v>81.668644254010104</v>
      </c>
      <c r="O184" s="50" t="s">
        <v>951</v>
      </c>
      <c r="P184" s="87" t="e">
        <f t="shared" si="63"/>
        <v>#VALUE!</v>
      </c>
      <c r="Q184" s="50" t="s">
        <v>951</v>
      </c>
      <c r="R184" s="87" t="e">
        <f t="shared" si="64"/>
        <v>#VALUE!</v>
      </c>
      <c r="S184" s="50" t="s">
        <v>951</v>
      </c>
      <c r="T184" s="87" t="e">
        <f t="shared" si="65"/>
        <v>#VALUE!</v>
      </c>
      <c r="U184" s="50" t="s">
        <v>951</v>
      </c>
      <c r="V184" s="87" t="e">
        <f t="shared" si="66"/>
        <v>#VALUE!</v>
      </c>
      <c r="W184" s="51" t="s">
        <v>951</v>
      </c>
      <c r="X184" s="87" t="e">
        <f t="shared" si="67"/>
        <v>#VALUE!</v>
      </c>
      <c r="Z184" s="87" t="e">
        <f t="shared" si="72"/>
        <v>#VALUE!</v>
      </c>
      <c r="AB184" s="87" t="e">
        <f t="shared" si="73"/>
        <v>#VALUE!</v>
      </c>
      <c r="AC184" s="82"/>
      <c r="AD184" s="87" t="e">
        <f t="shared" si="74"/>
        <v>#VALUE!</v>
      </c>
      <c r="AE184" s="82"/>
      <c r="AF184" s="87" t="e">
        <f t="shared" si="75"/>
        <v>#VALUE!</v>
      </c>
      <c r="AI184" s="50" t="s">
        <v>951</v>
      </c>
      <c r="AJ184" s="82" t="e">
        <f t="shared" si="53"/>
        <v>#VALUE!</v>
      </c>
      <c r="AK184" s="50" t="s">
        <v>951</v>
      </c>
      <c r="AL184" s="82" t="e">
        <f t="shared" si="55"/>
        <v>#VALUE!</v>
      </c>
      <c r="AM184" s="50" t="s">
        <v>951</v>
      </c>
      <c r="AN184" s="87" t="e">
        <f t="shared" si="68"/>
        <v>#VALUE!</v>
      </c>
      <c r="AO184" s="50" t="s">
        <v>951</v>
      </c>
      <c r="AP184" s="82" t="e">
        <f t="shared" si="69"/>
        <v>#VALUE!</v>
      </c>
      <c r="AQ184" s="51" t="s">
        <v>951</v>
      </c>
      <c r="AS184" s="50" t="s">
        <v>951</v>
      </c>
      <c r="AT184" s="82" t="e">
        <f t="shared" si="70"/>
        <v>#VALUE!</v>
      </c>
      <c r="AU184" s="50" t="s">
        <v>951</v>
      </c>
      <c r="AV184" s="82"/>
      <c r="AW184" s="50" t="s">
        <v>951</v>
      </c>
      <c r="AX184" s="82"/>
      <c r="AY184" s="50" t="s">
        <v>951</v>
      </c>
      <c r="AZ184" s="82"/>
      <c r="BA184" s="52" t="s">
        <v>951</v>
      </c>
      <c r="BC184" s="72" t="s">
        <v>727</v>
      </c>
      <c r="BD184" s="72" t="s">
        <v>557</v>
      </c>
      <c r="BE184" s="72">
        <f t="shared" si="58"/>
        <v>0</v>
      </c>
      <c r="BF184" s="77">
        <v>0.12019336409580313</v>
      </c>
    </row>
    <row r="185" spans="1:58">
      <c r="A185" s="46" t="str">
        <f>VLOOKUP(B185,[3]Sheet1!$A:$B,2,FALSE)</f>
        <v>Tamworth</v>
      </c>
      <c r="B185" s="47" t="s">
        <v>595</v>
      </c>
      <c r="D185" s="48" t="s">
        <v>596</v>
      </c>
      <c r="E185" s="46">
        <v>94</v>
      </c>
      <c r="F185" s="84" t="e">
        <f t="shared" si="57"/>
        <v>#N/A</v>
      </c>
      <c r="G185" s="46">
        <v>70</v>
      </c>
      <c r="H185" s="84" t="e">
        <f t="shared" si="59"/>
        <v>#N/A</v>
      </c>
      <c r="I185" s="46">
        <v>28</v>
      </c>
      <c r="J185" s="84" t="e">
        <f t="shared" si="60"/>
        <v>#N/A</v>
      </c>
      <c r="K185" s="90">
        <v>16</v>
      </c>
      <c r="L185" s="86" t="e">
        <f t="shared" si="61"/>
        <v>#N/A</v>
      </c>
      <c r="M185" s="49" t="e">
        <f t="shared" si="71"/>
        <v>#N/A</v>
      </c>
      <c r="N185" s="86" t="e">
        <f t="shared" si="62"/>
        <v>#N/A</v>
      </c>
      <c r="O185" s="50">
        <v>47</v>
      </c>
      <c r="P185" s="87" t="e">
        <f t="shared" si="63"/>
        <v>#N/A</v>
      </c>
      <c r="Q185" s="50">
        <v>35</v>
      </c>
      <c r="R185" s="87" t="e">
        <f t="shared" si="64"/>
        <v>#N/A</v>
      </c>
      <c r="S185" s="50">
        <v>14</v>
      </c>
      <c r="T185" s="87" t="e">
        <f t="shared" si="65"/>
        <v>#N/A</v>
      </c>
      <c r="U185" s="50">
        <v>8</v>
      </c>
      <c r="V185" s="87" t="e">
        <f t="shared" si="66"/>
        <v>#N/A</v>
      </c>
      <c r="W185" s="51" t="e">
        <f>SUM(O185:U185)</f>
        <v>#N/A</v>
      </c>
      <c r="X185" s="87" t="e">
        <f t="shared" si="67"/>
        <v>#N/A</v>
      </c>
      <c r="Z185" s="87" t="e">
        <f t="shared" si="72"/>
        <v>#N/A</v>
      </c>
      <c r="AB185" s="87" t="e">
        <f t="shared" si="73"/>
        <v>#N/A</v>
      </c>
      <c r="AC185" s="82"/>
      <c r="AD185" s="87" t="e">
        <f t="shared" si="74"/>
        <v>#N/A</v>
      </c>
      <c r="AE185" s="82"/>
      <c r="AF185" s="87" t="e">
        <f t="shared" si="75"/>
        <v>#N/A</v>
      </c>
      <c r="AI185" s="50">
        <v>20</v>
      </c>
      <c r="AJ185" s="82" t="e">
        <f t="shared" si="53"/>
        <v>#N/A</v>
      </c>
      <c r="AK185" s="50">
        <v>25</v>
      </c>
      <c r="AL185" s="82" t="e">
        <f t="shared" si="55"/>
        <v>#N/A</v>
      </c>
      <c r="AM185" s="50">
        <v>14</v>
      </c>
      <c r="AN185" s="87" t="e">
        <f t="shared" si="68"/>
        <v>#N/A</v>
      </c>
      <c r="AO185" s="50">
        <v>8</v>
      </c>
      <c r="AP185" s="82" t="e">
        <f t="shared" si="69"/>
        <v>#N/A</v>
      </c>
      <c r="AQ185" s="51" t="e">
        <f>SUM(AI185:AO185)</f>
        <v>#N/A</v>
      </c>
      <c r="AS185" s="50">
        <v>27</v>
      </c>
      <c r="AT185" s="82" t="e">
        <f t="shared" si="70"/>
        <v>#N/A</v>
      </c>
      <c r="AU185" s="50">
        <v>10</v>
      </c>
      <c r="AV185" s="82"/>
      <c r="AW185" s="50">
        <v>0</v>
      </c>
      <c r="AX185" s="82"/>
      <c r="AY185" s="50">
        <v>0</v>
      </c>
      <c r="AZ185" s="82"/>
      <c r="BA185" s="52">
        <v>37</v>
      </c>
      <c r="BC185" s="72" t="s">
        <v>788</v>
      </c>
      <c r="BD185" s="72" t="e">
        <v>#N/A</v>
      </c>
      <c r="BE185" s="72">
        <f t="shared" si="58"/>
        <v>0</v>
      </c>
      <c r="BF185" s="77" t="e">
        <v>#N/A</v>
      </c>
    </row>
    <row r="186" spans="1:58">
      <c r="A186" s="46" t="str">
        <f>VLOOKUP(B186,[3]Sheet1!$A:$B,2,FALSE)</f>
        <v>Lichfield</v>
      </c>
      <c r="B186" s="47" t="s">
        <v>583</v>
      </c>
      <c r="D186" s="48" t="s">
        <v>584</v>
      </c>
      <c r="E186" s="46">
        <v>38</v>
      </c>
      <c r="F186" s="84" t="e">
        <f t="shared" si="57"/>
        <v>#N/A</v>
      </c>
      <c r="G186" s="46">
        <v>48</v>
      </c>
      <c r="H186" s="84" t="e">
        <f t="shared" si="59"/>
        <v>#N/A</v>
      </c>
      <c r="I186" s="46">
        <v>26</v>
      </c>
      <c r="J186" s="84" t="e">
        <f t="shared" si="60"/>
        <v>#N/A</v>
      </c>
      <c r="K186" s="90">
        <v>27</v>
      </c>
      <c r="L186" s="86" t="e">
        <f t="shared" si="61"/>
        <v>#N/A</v>
      </c>
      <c r="M186" s="49" t="e">
        <f t="shared" si="71"/>
        <v>#N/A</v>
      </c>
      <c r="N186" s="86" t="e">
        <f t="shared" si="62"/>
        <v>#N/A</v>
      </c>
      <c r="O186" s="50">
        <v>0</v>
      </c>
      <c r="P186" s="87" t="e">
        <f t="shared" si="63"/>
        <v>#N/A</v>
      </c>
      <c r="Q186" s="50">
        <v>1</v>
      </c>
      <c r="R186" s="87" t="e">
        <f t="shared" si="64"/>
        <v>#N/A</v>
      </c>
      <c r="S186" s="50">
        <v>0</v>
      </c>
      <c r="T186" s="87" t="e">
        <f t="shared" si="65"/>
        <v>#N/A</v>
      </c>
      <c r="U186" s="50">
        <v>0</v>
      </c>
      <c r="V186" s="87" t="e">
        <f t="shared" si="66"/>
        <v>#N/A</v>
      </c>
      <c r="W186" s="51">
        <v>1</v>
      </c>
      <c r="X186" s="87" t="e">
        <f t="shared" si="67"/>
        <v>#N/A</v>
      </c>
      <c r="Z186" s="87" t="e">
        <f t="shared" si="72"/>
        <v>#N/A</v>
      </c>
      <c r="AB186" s="87" t="e">
        <f t="shared" si="73"/>
        <v>#N/A</v>
      </c>
      <c r="AC186" s="82"/>
      <c r="AD186" s="87" t="e">
        <f t="shared" si="74"/>
        <v>#N/A</v>
      </c>
      <c r="AE186" s="82"/>
      <c r="AF186" s="87" t="e">
        <f t="shared" si="75"/>
        <v>#N/A</v>
      </c>
      <c r="AI186" s="50">
        <v>0</v>
      </c>
      <c r="AJ186" s="82" t="e">
        <f t="shared" si="53"/>
        <v>#N/A</v>
      </c>
      <c r="AK186" s="50">
        <v>0</v>
      </c>
      <c r="AL186" s="82" t="e">
        <f t="shared" si="55"/>
        <v>#N/A</v>
      </c>
      <c r="AM186" s="50">
        <v>0</v>
      </c>
      <c r="AN186" s="87" t="e">
        <f t="shared" si="68"/>
        <v>#N/A</v>
      </c>
      <c r="AO186" s="50">
        <v>0</v>
      </c>
      <c r="AP186" s="82" t="e">
        <f t="shared" si="69"/>
        <v>#N/A</v>
      </c>
      <c r="AQ186" s="51">
        <v>0</v>
      </c>
      <c r="AS186" s="50">
        <v>38</v>
      </c>
      <c r="AT186" s="82" t="e">
        <f t="shared" si="70"/>
        <v>#N/A</v>
      </c>
      <c r="AU186" s="50">
        <v>47</v>
      </c>
      <c r="AV186" s="82"/>
      <c r="AW186" s="50">
        <v>26</v>
      </c>
      <c r="AX186" s="82"/>
      <c r="AY186" s="50">
        <v>27</v>
      </c>
      <c r="AZ186" s="82"/>
      <c r="BA186" s="52" t="e">
        <f>SUM(AS186:AY186)</f>
        <v>#N/A</v>
      </c>
      <c r="BC186" s="72" t="s">
        <v>788</v>
      </c>
      <c r="BD186" s="72" t="e">
        <v>#N/A</v>
      </c>
      <c r="BE186" s="72">
        <f t="shared" si="58"/>
        <v>0</v>
      </c>
      <c r="BF186" s="77" t="e">
        <v>#N/A</v>
      </c>
    </row>
    <row r="187" spans="1:58">
      <c r="A187" s="46" t="str">
        <f>VLOOKUP(B187,[3]Sheet1!$A:$B,2,FALSE)</f>
        <v>Cannock Chase</v>
      </c>
      <c r="B187" s="47" t="s">
        <v>579</v>
      </c>
      <c r="D187" s="48" t="s">
        <v>580</v>
      </c>
      <c r="F187" s="84" t="e">
        <f t="shared" si="57"/>
        <v>#N/A</v>
      </c>
      <c r="H187" s="84" t="e">
        <f t="shared" si="59"/>
        <v>#N/A</v>
      </c>
      <c r="J187" s="84" t="e">
        <f t="shared" si="60"/>
        <v>#N/A</v>
      </c>
      <c r="L187" s="86" t="e">
        <f t="shared" si="61"/>
        <v>#N/A</v>
      </c>
      <c r="M187" s="49" t="e">
        <f t="shared" si="71"/>
        <v>#N/A</v>
      </c>
      <c r="N187" s="86" t="e">
        <f t="shared" si="62"/>
        <v>#N/A</v>
      </c>
      <c r="P187" s="87" t="e">
        <f t="shared" si="63"/>
        <v>#N/A</v>
      </c>
      <c r="R187" s="87" t="e">
        <f t="shared" si="64"/>
        <v>#N/A</v>
      </c>
      <c r="T187" s="87" t="e">
        <f t="shared" si="65"/>
        <v>#N/A</v>
      </c>
      <c r="V187" s="87" t="e">
        <f t="shared" si="66"/>
        <v>#N/A</v>
      </c>
      <c r="X187" s="87" t="e">
        <f t="shared" si="67"/>
        <v>#N/A</v>
      </c>
      <c r="Z187" s="87" t="e">
        <f t="shared" si="72"/>
        <v>#N/A</v>
      </c>
      <c r="AB187" s="87" t="e">
        <f t="shared" si="73"/>
        <v>#N/A</v>
      </c>
      <c r="AC187" s="82"/>
      <c r="AD187" s="87" t="e">
        <f t="shared" si="74"/>
        <v>#N/A</v>
      </c>
      <c r="AE187" s="82"/>
      <c r="AF187" s="87" t="e">
        <f t="shared" si="75"/>
        <v>#N/A</v>
      </c>
      <c r="AJ187" s="82" t="e">
        <f t="shared" si="53"/>
        <v>#N/A</v>
      </c>
      <c r="AL187" s="82" t="e">
        <f t="shared" si="55"/>
        <v>#N/A</v>
      </c>
      <c r="AN187" s="87" t="e">
        <f t="shared" si="68"/>
        <v>#N/A</v>
      </c>
      <c r="AP187" s="82" t="e">
        <f t="shared" si="69"/>
        <v>#N/A</v>
      </c>
      <c r="AT187" s="82" t="e">
        <f t="shared" si="70"/>
        <v>#N/A</v>
      </c>
      <c r="BC187" s="72" t="s">
        <v>788</v>
      </c>
      <c r="BD187" s="72" t="e">
        <v>#N/A</v>
      </c>
      <c r="BE187" s="72">
        <f t="shared" si="58"/>
        <v>0</v>
      </c>
      <c r="BF187" s="77" t="e">
        <v>#N/A</v>
      </c>
    </row>
    <row r="188" spans="1:58">
      <c r="A188" s="46" t="str">
        <f>VLOOKUP(B188,[3]Sheet1!$A:$B,2,FALSE)</f>
        <v>South Staffordshire</v>
      </c>
      <c r="B188" s="47" t="s">
        <v>587</v>
      </c>
      <c r="D188" s="48" t="s">
        <v>588</v>
      </c>
      <c r="F188" s="84" t="e">
        <f t="shared" si="57"/>
        <v>#N/A</v>
      </c>
      <c r="H188" s="84" t="e">
        <f t="shared" si="59"/>
        <v>#N/A</v>
      </c>
      <c r="J188" s="84" t="e">
        <f t="shared" si="60"/>
        <v>#N/A</v>
      </c>
      <c r="L188" s="86" t="e">
        <f t="shared" si="61"/>
        <v>#N/A</v>
      </c>
      <c r="M188" s="49" t="e">
        <f t="shared" si="71"/>
        <v>#N/A</v>
      </c>
      <c r="N188" s="86" t="e">
        <f t="shared" si="62"/>
        <v>#N/A</v>
      </c>
      <c r="P188" s="87" t="e">
        <f t="shared" si="63"/>
        <v>#N/A</v>
      </c>
      <c r="R188" s="87" t="e">
        <f t="shared" si="64"/>
        <v>#N/A</v>
      </c>
      <c r="T188" s="87" t="e">
        <f t="shared" si="65"/>
        <v>#N/A</v>
      </c>
      <c r="V188" s="87" t="e">
        <f t="shared" si="66"/>
        <v>#N/A</v>
      </c>
      <c r="X188" s="87" t="e">
        <f t="shared" si="67"/>
        <v>#N/A</v>
      </c>
      <c r="Z188" s="87" t="e">
        <f t="shared" si="72"/>
        <v>#N/A</v>
      </c>
      <c r="AB188" s="87" t="e">
        <f t="shared" si="73"/>
        <v>#N/A</v>
      </c>
      <c r="AC188" s="82"/>
      <c r="AD188" s="87" t="e">
        <f t="shared" si="74"/>
        <v>#N/A</v>
      </c>
      <c r="AE188" s="82"/>
      <c r="AF188" s="87" t="e">
        <f t="shared" si="75"/>
        <v>#N/A</v>
      </c>
      <c r="AJ188" s="82" t="e">
        <f t="shared" si="53"/>
        <v>#N/A</v>
      </c>
      <c r="AL188" s="82" t="e">
        <f t="shared" si="55"/>
        <v>#N/A</v>
      </c>
      <c r="AN188" s="87" t="e">
        <f t="shared" si="68"/>
        <v>#N/A</v>
      </c>
      <c r="AP188" s="82" t="e">
        <f t="shared" si="69"/>
        <v>#N/A</v>
      </c>
      <c r="AT188" s="82" t="e">
        <f t="shared" si="70"/>
        <v>#N/A</v>
      </c>
      <c r="BC188" s="72" t="s">
        <v>788</v>
      </c>
      <c r="BD188" s="72" t="e">
        <v>#N/A</v>
      </c>
      <c r="BE188" s="72">
        <f t="shared" si="58"/>
        <v>0</v>
      </c>
      <c r="BF188" s="77" t="e">
        <v>#N/A</v>
      </c>
    </row>
    <row r="189" spans="1:58">
      <c r="A189" s="46" t="str">
        <f>VLOOKUP(B189,[3]Sheet1!$A:$B,2,FALSE)</f>
        <v>Stafford</v>
      </c>
      <c r="B189" s="47" t="s">
        <v>589</v>
      </c>
      <c r="D189" s="48" t="s">
        <v>590</v>
      </c>
      <c r="E189" s="46">
        <v>5</v>
      </c>
      <c r="F189" s="84" t="e">
        <f t="shared" si="57"/>
        <v>#N/A</v>
      </c>
      <c r="G189" s="46">
        <v>3</v>
      </c>
      <c r="H189" s="84" t="e">
        <f t="shared" si="59"/>
        <v>#N/A</v>
      </c>
      <c r="I189" s="46">
        <v>4</v>
      </c>
      <c r="J189" s="84" t="e">
        <f t="shared" si="60"/>
        <v>#N/A</v>
      </c>
      <c r="K189" s="90">
        <v>1</v>
      </c>
      <c r="L189" s="86" t="e">
        <f t="shared" si="61"/>
        <v>#N/A</v>
      </c>
      <c r="M189" s="49" t="e">
        <f t="shared" si="71"/>
        <v>#N/A</v>
      </c>
      <c r="N189" s="86" t="e">
        <f t="shared" si="62"/>
        <v>#N/A</v>
      </c>
      <c r="O189" s="50" t="s">
        <v>951</v>
      </c>
      <c r="P189" s="87" t="e">
        <f t="shared" si="63"/>
        <v>#VALUE!</v>
      </c>
      <c r="Q189" s="50" t="s">
        <v>951</v>
      </c>
      <c r="R189" s="87" t="e">
        <f t="shared" si="64"/>
        <v>#VALUE!</v>
      </c>
      <c r="S189" s="50" t="s">
        <v>951</v>
      </c>
      <c r="T189" s="87" t="e">
        <f t="shared" si="65"/>
        <v>#VALUE!</v>
      </c>
      <c r="U189" s="50" t="s">
        <v>951</v>
      </c>
      <c r="V189" s="87" t="e">
        <f t="shared" si="66"/>
        <v>#VALUE!</v>
      </c>
      <c r="X189" s="87" t="e">
        <f t="shared" si="67"/>
        <v>#VALUE!</v>
      </c>
      <c r="Z189" s="87" t="e">
        <f t="shared" si="72"/>
        <v>#N/A</v>
      </c>
      <c r="AB189" s="87" t="e">
        <f t="shared" si="73"/>
        <v>#N/A</v>
      </c>
      <c r="AC189" s="82"/>
      <c r="AD189" s="87" t="e">
        <f t="shared" si="74"/>
        <v>#N/A</v>
      </c>
      <c r="AE189" s="82"/>
      <c r="AF189" s="87" t="e">
        <f t="shared" si="75"/>
        <v>#N/A</v>
      </c>
      <c r="AI189" s="50" t="s">
        <v>951</v>
      </c>
      <c r="AJ189" s="82" t="e">
        <f t="shared" si="53"/>
        <v>#VALUE!</v>
      </c>
      <c r="AK189" s="50" t="s">
        <v>951</v>
      </c>
      <c r="AL189" s="82" t="e">
        <f t="shared" si="55"/>
        <v>#VALUE!</v>
      </c>
      <c r="AM189" s="50" t="s">
        <v>951</v>
      </c>
      <c r="AN189" s="87" t="e">
        <f t="shared" si="68"/>
        <v>#VALUE!</v>
      </c>
      <c r="AO189" s="50" t="s">
        <v>951</v>
      </c>
      <c r="AP189" s="82" t="e">
        <f t="shared" si="69"/>
        <v>#N/A</v>
      </c>
      <c r="AS189" s="50" t="s">
        <v>951</v>
      </c>
      <c r="AT189" s="82" t="e">
        <f t="shared" si="70"/>
        <v>#VALUE!</v>
      </c>
      <c r="AU189" s="50" t="s">
        <v>951</v>
      </c>
      <c r="AV189" s="82"/>
      <c r="AW189" s="50" t="s">
        <v>951</v>
      </c>
      <c r="AX189" s="82"/>
      <c r="AY189" s="50" t="s">
        <v>951</v>
      </c>
      <c r="AZ189" s="82"/>
      <c r="BC189" s="72" t="s">
        <v>788</v>
      </c>
      <c r="BD189" s="72" t="e">
        <v>#N/A</v>
      </c>
      <c r="BE189" s="72">
        <f t="shared" si="58"/>
        <v>0</v>
      </c>
      <c r="BF189" s="77" t="e">
        <v>#N/A</v>
      </c>
    </row>
    <row r="190" spans="1:58">
      <c r="A190" s="46" t="str">
        <f>VLOOKUP(B190,[3]Sheet1!$A:$B,2,FALSE)</f>
        <v>Newcastle under Lyme</v>
      </c>
      <c r="B190" s="47" t="s">
        <v>585</v>
      </c>
      <c r="D190" s="48" t="s">
        <v>586</v>
      </c>
      <c r="E190" s="46">
        <v>5</v>
      </c>
      <c r="F190" s="84" t="e">
        <f t="shared" si="57"/>
        <v>#N/A</v>
      </c>
      <c r="G190" s="46">
        <v>1</v>
      </c>
      <c r="H190" s="84" t="e">
        <f t="shared" si="59"/>
        <v>#N/A</v>
      </c>
      <c r="I190" s="46">
        <v>4</v>
      </c>
      <c r="J190" s="84" t="e">
        <f t="shared" si="60"/>
        <v>#N/A</v>
      </c>
      <c r="K190" s="90">
        <v>2</v>
      </c>
      <c r="L190" s="86" t="e">
        <f t="shared" si="61"/>
        <v>#N/A</v>
      </c>
      <c r="M190" s="49" t="e">
        <f t="shared" si="71"/>
        <v>#N/A</v>
      </c>
      <c r="N190" s="86" t="e">
        <f t="shared" si="62"/>
        <v>#N/A</v>
      </c>
      <c r="O190" s="50">
        <v>3</v>
      </c>
      <c r="P190" s="87" t="e">
        <f t="shared" si="63"/>
        <v>#N/A</v>
      </c>
      <c r="Q190" s="50">
        <v>1</v>
      </c>
      <c r="R190" s="87" t="e">
        <f t="shared" si="64"/>
        <v>#N/A</v>
      </c>
      <c r="S190" s="50">
        <v>4</v>
      </c>
      <c r="T190" s="87" t="e">
        <f t="shared" si="65"/>
        <v>#N/A</v>
      </c>
      <c r="U190" s="50">
        <v>1</v>
      </c>
      <c r="V190" s="87" t="e">
        <f t="shared" si="66"/>
        <v>#N/A</v>
      </c>
      <c r="W190" s="51">
        <v>9</v>
      </c>
      <c r="X190" s="87" t="e">
        <f t="shared" si="67"/>
        <v>#N/A</v>
      </c>
      <c r="Z190" s="87" t="e">
        <f t="shared" si="72"/>
        <v>#N/A</v>
      </c>
      <c r="AB190" s="87" t="e">
        <f t="shared" si="73"/>
        <v>#N/A</v>
      </c>
      <c r="AC190" s="82"/>
      <c r="AD190" s="87" t="e">
        <f t="shared" si="74"/>
        <v>#N/A</v>
      </c>
      <c r="AE190" s="82"/>
      <c r="AF190" s="87" t="e">
        <f t="shared" si="75"/>
        <v>#N/A</v>
      </c>
      <c r="AJ190" s="82" t="e">
        <f t="shared" si="53"/>
        <v>#N/A</v>
      </c>
      <c r="AL190" s="82" t="e">
        <f t="shared" si="55"/>
        <v>#N/A</v>
      </c>
      <c r="AN190" s="87" t="e">
        <f t="shared" si="68"/>
        <v>#N/A</v>
      </c>
      <c r="AP190" s="82" t="e">
        <f t="shared" si="69"/>
        <v>#N/A</v>
      </c>
      <c r="AS190" s="50">
        <v>2</v>
      </c>
      <c r="AT190" s="82" t="e">
        <f t="shared" si="70"/>
        <v>#N/A</v>
      </c>
      <c r="AU190" s="46">
        <v>0</v>
      </c>
      <c r="AW190" s="46">
        <v>0</v>
      </c>
      <c r="AY190" s="46">
        <v>1</v>
      </c>
      <c r="BA190" s="52">
        <v>3</v>
      </c>
      <c r="BC190" s="72" t="s">
        <v>788</v>
      </c>
      <c r="BD190" s="72" t="e">
        <v>#N/A</v>
      </c>
      <c r="BE190" s="72">
        <f t="shared" si="58"/>
        <v>0</v>
      </c>
      <c r="BF190" s="77" t="e">
        <v>#N/A</v>
      </c>
    </row>
    <row r="191" spans="1:58">
      <c r="A191" s="46" t="str">
        <f>VLOOKUP(B191,[3]Sheet1!$A:$B,2,FALSE)</f>
        <v>Staffordshire Moorlands</v>
      </c>
      <c r="B191" s="47" t="s">
        <v>591</v>
      </c>
      <c r="D191" s="48" t="s">
        <v>592</v>
      </c>
      <c r="E191" s="46">
        <v>3</v>
      </c>
      <c r="F191" s="84" t="e">
        <f t="shared" si="57"/>
        <v>#N/A</v>
      </c>
      <c r="G191" s="46">
        <v>3</v>
      </c>
      <c r="H191" s="84" t="e">
        <f t="shared" si="59"/>
        <v>#N/A</v>
      </c>
      <c r="I191" s="46">
        <v>4</v>
      </c>
      <c r="J191" s="84" t="e">
        <f t="shared" si="60"/>
        <v>#N/A</v>
      </c>
      <c r="K191" s="90">
        <v>1</v>
      </c>
      <c r="L191" s="86" t="e">
        <f t="shared" si="61"/>
        <v>#N/A</v>
      </c>
      <c r="M191" s="49" t="e">
        <f t="shared" si="71"/>
        <v>#N/A</v>
      </c>
      <c r="N191" s="86" t="e">
        <f t="shared" si="62"/>
        <v>#N/A</v>
      </c>
      <c r="O191" s="50">
        <v>3</v>
      </c>
      <c r="P191" s="87" t="e">
        <f t="shared" si="63"/>
        <v>#N/A</v>
      </c>
      <c r="Q191" s="50">
        <v>3</v>
      </c>
      <c r="R191" s="87" t="e">
        <f t="shared" si="64"/>
        <v>#N/A</v>
      </c>
      <c r="S191" s="50">
        <v>4</v>
      </c>
      <c r="T191" s="87" t="e">
        <f t="shared" si="65"/>
        <v>#N/A</v>
      </c>
      <c r="U191" s="50">
        <v>1</v>
      </c>
      <c r="V191" s="87" t="e">
        <f t="shared" si="66"/>
        <v>#N/A</v>
      </c>
      <c r="W191" s="51">
        <v>11</v>
      </c>
      <c r="X191" s="87" t="e">
        <f t="shared" si="67"/>
        <v>#N/A</v>
      </c>
      <c r="Z191" s="87" t="e">
        <f t="shared" si="72"/>
        <v>#N/A</v>
      </c>
      <c r="AB191" s="87" t="e">
        <f t="shared" si="73"/>
        <v>#N/A</v>
      </c>
      <c r="AC191" s="82"/>
      <c r="AD191" s="87" t="e">
        <f t="shared" si="74"/>
        <v>#N/A</v>
      </c>
      <c r="AE191" s="82"/>
      <c r="AF191" s="87" t="e">
        <f t="shared" si="75"/>
        <v>#N/A</v>
      </c>
      <c r="AI191" s="50">
        <v>0</v>
      </c>
      <c r="AJ191" s="82" t="e">
        <f t="shared" si="53"/>
        <v>#N/A</v>
      </c>
      <c r="AK191" s="50">
        <v>0</v>
      </c>
      <c r="AL191" s="82" t="e">
        <f t="shared" si="55"/>
        <v>#N/A</v>
      </c>
      <c r="AM191" s="50">
        <v>0</v>
      </c>
      <c r="AN191" s="87" t="e">
        <f t="shared" si="68"/>
        <v>#N/A</v>
      </c>
      <c r="AO191" s="50">
        <v>0</v>
      </c>
      <c r="AP191" s="82" t="e">
        <f t="shared" si="69"/>
        <v>#N/A</v>
      </c>
      <c r="AQ191" s="51">
        <v>0</v>
      </c>
      <c r="AS191" s="50">
        <v>0</v>
      </c>
      <c r="AT191" s="82" t="e">
        <f t="shared" si="70"/>
        <v>#N/A</v>
      </c>
      <c r="AU191" s="50">
        <v>0</v>
      </c>
      <c r="AV191" s="82"/>
      <c r="AW191" s="50">
        <v>0</v>
      </c>
      <c r="AX191" s="82"/>
      <c r="AY191" s="50">
        <v>0</v>
      </c>
      <c r="AZ191" s="82"/>
      <c r="BA191" s="52">
        <v>0</v>
      </c>
      <c r="BC191" s="72" t="s">
        <v>788</v>
      </c>
      <c r="BD191" s="72" t="e">
        <v>#N/A</v>
      </c>
      <c r="BE191" s="72">
        <f t="shared" si="58"/>
        <v>0</v>
      </c>
      <c r="BF191" s="77" t="e">
        <v>#N/A</v>
      </c>
    </row>
    <row r="192" spans="1:58">
      <c r="A192" s="46" t="str">
        <f>VLOOKUP(B192,[3]Sheet1!$A:$B,2,FALSE)</f>
        <v>East Staffordshire</v>
      </c>
      <c r="B192" s="47" t="s">
        <v>581</v>
      </c>
      <c r="D192" s="48" t="s">
        <v>582</v>
      </c>
      <c r="E192" s="46">
        <v>52</v>
      </c>
      <c r="F192" s="84" t="e">
        <f t="shared" si="57"/>
        <v>#N/A</v>
      </c>
      <c r="G192" s="46">
        <v>73</v>
      </c>
      <c r="H192" s="84" t="e">
        <f t="shared" si="59"/>
        <v>#N/A</v>
      </c>
      <c r="I192" s="46">
        <v>50</v>
      </c>
      <c r="J192" s="84" t="e">
        <f t="shared" si="60"/>
        <v>#N/A</v>
      </c>
      <c r="K192" s="90">
        <v>34</v>
      </c>
      <c r="L192" s="86" t="e">
        <f t="shared" si="61"/>
        <v>#N/A</v>
      </c>
      <c r="M192" s="49" t="e">
        <f t="shared" si="71"/>
        <v>#N/A</v>
      </c>
      <c r="N192" s="86" t="e">
        <f t="shared" si="62"/>
        <v>#N/A</v>
      </c>
      <c r="O192" s="50" t="s">
        <v>951</v>
      </c>
      <c r="P192" s="87" t="e">
        <f t="shared" si="63"/>
        <v>#VALUE!</v>
      </c>
      <c r="Q192" s="50" t="s">
        <v>951</v>
      </c>
      <c r="R192" s="87" t="e">
        <f t="shared" si="64"/>
        <v>#VALUE!</v>
      </c>
      <c r="S192" s="50" t="s">
        <v>951</v>
      </c>
      <c r="T192" s="87" t="e">
        <f t="shared" si="65"/>
        <v>#VALUE!</v>
      </c>
      <c r="U192" s="50" t="s">
        <v>951</v>
      </c>
      <c r="V192" s="87" t="e">
        <f t="shared" si="66"/>
        <v>#VALUE!</v>
      </c>
      <c r="W192" s="51">
        <v>0</v>
      </c>
      <c r="X192" s="87" t="e">
        <f t="shared" si="67"/>
        <v>#VALUE!</v>
      </c>
      <c r="Z192" s="87" t="e">
        <f t="shared" si="72"/>
        <v>#N/A</v>
      </c>
      <c r="AB192" s="87" t="e">
        <f t="shared" si="73"/>
        <v>#N/A</v>
      </c>
      <c r="AC192" s="82"/>
      <c r="AD192" s="87" t="e">
        <f t="shared" si="74"/>
        <v>#N/A</v>
      </c>
      <c r="AE192" s="82"/>
      <c r="AF192" s="87" t="e">
        <f t="shared" si="75"/>
        <v>#N/A</v>
      </c>
      <c r="AI192" s="50">
        <v>0</v>
      </c>
      <c r="AJ192" s="82" t="e">
        <f t="shared" si="53"/>
        <v>#N/A</v>
      </c>
      <c r="AK192" s="50">
        <v>0</v>
      </c>
      <c r="AL192" s="82" t="e">
        <f t="shared" si="55"/>
        <v>#N/A</v>
      </c>
      <c r="AM192" s="50">
        <v>0</v>
      </c>
      <c r="AN192" s="87" t="e">
        <f t="shared" si="68"/>
        <v>#N/A</v>
      </c>
      <c r="AO192" s="50">
        <v>0</v>
      </c>
      <c r="AP192" s="82" t="e">
        <f t="shared" si="69"/>
        <v>#N/A</v>
      </c>
      <c r="AQ192" s="51">
        <v>0</v>
      </c>
      <c r="AS192" s="50" t="s">
        <v>951</v>
      </c>
      <c r="AT192" s="82" t="e">
        <f t="shared" si="70"/>
        <v>#VALUE!</v>
      </c>
      <c r="AU192" s="46" t="s">
        <v>951</v>
      </c>
      <c r="AW192" s="46" t="s">
        <v>951</v>
      </c>
      <c r="AY192" s="46" t="s">
        <v>951</v>
      </c>
      <c r="BA192" s="52">
        <v>0</v>
      </c>
      <c r="BC192" s="72" t="s">
        <v>788</v>
      </c>
      <c r="BD192" s="72" t="e">
        <v>#N/A</v>
      </c>
      <c r="BE192" s="72">
        <f t="shared" si="58"/>
        <v>0</v>
      </c>
      <c r="BF192" s="77" t="e">
        <v>#N/A</v>
      </c>
    </row>
    <row r="193" spans="1:58">
      <c r="A193" s="46" t="str">
        <f>VLOOKUP(B193,[3]Sheet1!$A:$B,2,FALSE)</f>
        <v>Ipswich</v>
      </c>
      <c r="B193" s="47" t="s">
        <v>602</v>
      </c>
      <c r="D193" s="48" t="s">
        <v>603</v>
      </c>
      <c r="E193" s="46">
        <v>8</v>
      </c>
      <c r="F193" s="84" t="e">
        <f t="shared" si="57"/>
        <v>#N/A</v>
      </c>
      <c r="G193" s="46">
        <v>4</v>
      </c>
      <c r="H193" s="84" t="e">
        <f t="shared" si="59"/>
        <v>#N/A</v>
      </c>
      <c r="I193" s="46">
        <v>0</v>
      </c>
      <c r="J193" s="84" t="e">
        <f t="shared" si="60"/>
        <v>#N/A</v>
      </c>
      <c r="K193" s="90">
        <v>2</v>
      </c>
      <c r="L193" s="86" t="e">
        <f t="shared" si="61"/>
        <v>#N/A</v>
      </c>
      <c r="M193" s="49" t="e">
        <f t="shared" si="71"/>
        <v>#N/A</v>
      </c>
      <c r="N193" s="86" t="e">
        <f t="shared" si="62"/>
        <v>#N/A</v>
      </c>
      <c r="O193" s="50" t="s">
        <v>951</v>
      </c>
      <c r="P193" s="87" t="e">
        <f t="shared" si="63"/>
        <v>#VALUE!</v>
      </c>
      <c r="Q193" s="50" t="s">
        <v>951</v>
      </c>
      <c r="R193" s="87" t="e">
        <f t="shared" si="64"/>
        <v>#VALUE!</v>
      </c>
      <c r="S193" s="50" t="s">
        <v>951</v>
      </c>
      <c r="T193" s="87" t="e">
        <f t="shared" si="65"/>
        <v>#VALUE!</v>
      </c>
      <c r="U193" s="50" t="s">
        <v>951</v>
      </c>
      <c r="V193" s="87" t="e">
        <f t="shared" si="66"/>
        <v>#VALUE!</v>
      </c>
      <c r="W193" s="51" t="s">
        <v>951</v>
      </c>
      <c r="X193" s="87" t="e">
        <f t="shared" si="67"/>
        <v>#VALUE!</v>
      </c>
      <c r="Z193" s="87" t="e">
        <f t="shared" si="72"/>
        <v>#N/A</v>
      </c>
      <c r="AB193" s="87" t="e">
        <f t="shared" si="73"/>
        <v>#N/A</v>
      </c>
      <c r="AC193" s="82"/>
      <c r="AD193" s="87" t="e">
        <f t="shared" si="74"/>
        <v>#N/A</v>
      </c>
      <c r="AE193" s="82"/>
      <c r="AF193" s="87" t="e">
        <f t="shared" si="75"/>
        <v>#N/A</v>
      </c>
      <c r="AI193" s="50">
        <v>0</v>
      </c>
      <c r="AJ193" s="82" t="e">
        <f t="shared" si="53"/>
        <v>#N/A</v>
      </c>
      <c r="AK193" s="50">
        <v>0</v>
      </c>
      <c r="AL193" s="82" t="e">
        <f t="shared" si="55"/>
        <v>#N/A</v>
      </c>
      <c r="AM193" s="50">
        <v>0</v>
      </c>
      <c r="AN193" s="87" t="e">
        <f t="shared" si="68"/>
        <v>#N/A</v>
      </c>
      <c r="AO193" s="50">
        <v>0</v>
      </c>
      <c r="AP193" s="82" t="e">
        <f t="shared" si="69"/>
        <v>#N/A</v>
      </c>
      <c r="AQ193" s="51">
        <v>0</v>
      </c>
      <c r="AS193" s="50" t="s">
        <v>951</v>
      </c>
      <c r="AT193" s="82" t="e">
        <f t="shared" si="70"/>
        <v>#VALUE!</v>
      </c>
      <c r="AU193" s="46" t="s">
        <v>951</v>
      </c>
      <c r="AW193" s="46" t="s">
        <v>951</v>
      </c>
      <c r="AY193" s="46" t="s">
        <v>951</v>
      </c>
      <c r="BA193" s="52" t="s">
        <v>951</v>
      </c>
      <c r="BC193" s="72" t="s">
        <v>790</v>
      </c>
      <c r="BD193" s="72" t="e">
        <v>#N/A</v>
      </c>
      <c r="BE193" s="72">
        <f t="shared" si="58"/>
        <v>0</v>
      </c>
      <c r="BF193" s="77" t="e">
        <v>#N/A</v>
      </c>
    </row>
    <row r="194" spans="1:58">
      <c r="A194" s="46" t="str">
        <f>VLOOKUP(B194,[3]Sheet1!$A:$B,2,FALSE)</f>
        <v>Suffolk Coastal</v>
      </c>
      <c r="B194" s="47" t="s">
        <v>608</v>
      </c>
      <c r="D194" s="48" t="s">
        <v>609</v>
      </c>
      <c r="E194" s="46">
        <v>36</v>
      </c>
      <c r="F194" s="84" t="e">
        <f t="shared" si="57"/>
        <v>#N/A</v>
      </c>
      <c r="G194" s="46">
        <v>21</v>
      </c>
      <c r="H194" s="84" t="e">
        <f t="shared" si="59"/>
        <v>#N/A</v>
      </c>
      <c r="I194" s="46">
        <v>35</v>
      </c>
      <c r="J194" s="84" t="e">
        <f t="shared" si="60"/>
        <v>#N/A</v>
      </c>
      <c r="K194" s="90">
        <v>7</v>
      </c>
      <c r="L194" s="86" t="e">
        <f t="shared" si="61"/>
        <v>#N/A</v>
      </c>
      <c r="M194" s="49" t="e">
        <f t="shared" si="71"/>
        <v>#N/A</v>
      </c>
      <c r="N194" s="86" t="e">
        <f t="shared" si="62"/>
        <v>#N/A</v>
      </c>
      <c r="O194" s="50">
        <v>0</v>
      </c>
      <c r="P194" s="87" t="e">
        <f t="shared" si="63"/>
        <v>#N/A</v>
      </c>
      <c r="Q194" s="50">
        <v>0</v>
      </c>
      <c r="R194" s="87" t="e">
        <f t="shared" si="64"/>
        <v>#N/A</v>
      </c>
      <c r="S194" s="50">
        <v>0</v>
      </c>
      <c r="T194" s="87" t="e">
        <f t="shared" si="65"/>
        <v>#N/A</v>
      </c>
      <c r="U194" s="50">
        <v>0</v>
      </c>
      <c r="V194" s="87" t="e">
        <f t="shared" si="66"/>
        <v>#N/A</v>
      </c>
      <c r="W194" s="51">
        <v>0</v>
      </c>
      <c r="X194" s="87" t="e">
        <f t="shared" si="67"/>
        <v>#N/A</v>
      </c>
      <c r="Z194" s="87" t="e">
        <f t="shared" si="72"/>
        <v>#N/A</v>
      </c>
      <c r="AB194" s="87" t="e">
        <f t="shared" si="73"/>
        <v>#N/A</v>
      </c>
      <c r="AC194" s="82"/>
      <c r="AD194" s="87" t="e">
        <f t="shared" si="74"/>
        <v>#N/A</v>
      </c>
      <c r="AE194" s="82"/>
      <c r="AF194" s="87" t="e">
        <f t="shared" si="75"/>
        <v>#N/A</v>
      </c>
      <c r="AI194" s="50">
        <v>36</v>
      </c>
      <c r="AJ194" s="82" t="e">
        <f t="shared" si="53"/>
        <v>#N/A</v>
      </c>
      <c r="AK194" s="50">
        <v>21</v>
      </c>
      <c r="AL194" s="82" t="e">
        <f t="shared" si="55"/>
        <v>#N/A</v>
      </c>
      <c r="AM194" s="50">
        <v>35</v>
      </c>
      <c r="AN194" s="87" t="e">
        <f t="shared" si="68"/>
        <v>#N/A</v>
      </c>
      <c r="AO194" s="50">
        <v>7</v>
      </c>
      <c r="AP194" s="82" t="e">
        <f t="shared" si="69"/>
        <v>#N/A</v>
      </c>
      <c r="AQ194" s="51" t="e">
        <f>SUM(AI194:AO194)</f>
        <v>#N/A</v>
      </c>
      <c r="AS194" s="50">
        <v>0</v>
      </c>
      <c r="AT194" s="82" t="e">
        <f t="shared" si="70"/>
        <v>#N/A</v>
      </c>
      <c r="AU194" s="50">
        <v>0</v>
      </c>
      <c r="AV194" s="82"/>
      <c r="AW194" s="50">
        <v>0</v>
      </c>
      <c r="AX194" s="82"/>
      <c r="AY194" s="50">
        <v>0</v>
      </c>
      <c r="AZ194" s="82"/>
      <c r="BA194" s="52">
        <v>0</v>
      </c>
      <c r="BC194" s="72" t="s">
        <v>790</v>
      </c>
      <c r="BD194" s="72" t="e">
        <v>#N/A</v>
      </c>
      <c r="BE194" s="72">
        <f t="shared" si="58"/>
        <v>0</v>
      </c>
      <c r="BF194" s="77" t="e">
        <v>#N/A</v>
      </c>
    </row>
    <row r="195" spans="1:58">
      <c r="A195" s="46" t="str">
        <f>VLOOKUP(B195,[3]Sheet1!$A:$B,2,FALSE)</f>
        <v>Waveney</v>
      </c>
      <c r="B195" s="47" t="s">
        <v>610</v>
      </c>
      <c r="D195" s="48" t="s">
        <v>611</v>
      </c>
      <c r="E195" s="46">
        <v>17</v>
      </c>
      <c r="F195" s="84" t="e">
        <f t="shared" si="57"/>
        <v>#N/A</v>
      </c>
      <c r="G195" s="46">
        <v>8</v>
      </c>
      <c r="H195" s="84" t="e">
        <f t="shared" si="59"/>
        <v>#N/A</v>
      </c>
      <c r="I195" s="46">
        <v>18</v>
      </c>
      <c r="J195" s="84" t="e">
        <f t="shared" si="60"/>
        <v>#N/A</v>
      </c>
      <c r="K195" s="90">
        <v>46</v>
      </c>
      <c r="L195" s="86" t="e">
        <f t="shared" si="61"/>
        <v>#N/A</v>
      </c>
      <c r="M195" s="49" t="e">
        <f t="shared" si="71"/>
        <v>#N/A</v>
      </c>
      <c r="N195" s="86" t="e">
        <f t="shared" si="62"/>
        <v>#N/A</v>
      </c>
      <c r="O195" s="50" t="s">
        <v>951</v>
      </c>
      <c r="P195" s="87" t="e">
        <f t="shared" si="63"/>
        <v>#VALUE!</v>
      </c>
      <c r="Q195" s="50" t="s">
        <v>951</v>
      </c>
      <c r="R195" s="87" t="e">
        <f t="shared" si="64"/>
        <v>#VALUE!</v>
      </c>
      <c r="S195" s="50" t="s">
        <v>951</v>
      </c>
      <c r="T195" s="87" t="e">
        <f t="shared" si="65"/>
        <v>#VALUE!</v>
      </c>
      <c r="U195" s="50" t="s">
        <v>951</v>
      </c>
      <c r="V195" s="87" t="e">
        <f t="shared" si="66"/>
        <v>#VALUE!</v>
      </c>
      <c r="W195" s="51" t="s">
        <v>951</v>
      </c>
      <c r="X195" s="87" t="e">
        <f t="shared" si="67"/>
        <v>#VALUE!</v>
      </c>
      <c r="Z195" s="87" t="e">
        <f t="shared" si="72"/>
        <v>#N/A</v>
      </c>
      <c r="AB195" s="87" t="e">
        <f t="shared" si="73"/>
        <v>#N/A</v>
      </c>
      <c r="AC195" s="82"/>
      <c r="AD195" s="87" t="e">
        <f t="shared" si="74"/>
        <v>#N/A</v>
      </c>
      <c r="AE195" s="82"/>
      <c r="AF195" s="87" t="e">
        <f t="shared" si="75"/>
        <v>#N/A</v>
      </c>
      <c r="AI195" s="50" t="s">
        <v>951</v>
      </c>
      <c r="AJ195" s="82" t="e">
        <f t="shared" si="53"/>
        <v>#VALUE!</v>
      </c>
      <c r="AK195" s="50">
        <v>0</v>
      </c>
      <c r="AL195" s="82" t="e">
        <f t="shared" si="55"/>
        <v>#N/A</v>
      </c>
      <c r="AM195" s="50">
        <v>0</v>
      </c>
      <c r="AN195" s="87" t="e">
        <f t="shared" si="68"/>
        <v>#N/A</v>
      </c>
      <c r="AO195" s="50" t="s">
        <v>951</v>
      </c>
      <c r="AP195" s="82" t="e">
        <f t="shared" si="69"/>
        <v>#VALUE!</v>
      </c>
      <c r="AQ195" s="51" t="s">
        <v>951</v>
      </c>
      <c r="AS195" s="50" t="s">
        <v>951</v>
      </c>
      <c r="AT195" s="82" t="e">
        <f t="shared" si="70"/>
        <v>#VALUE!</v>
      </c>
      <c r="AU195" s="50" t="s">
        <v>951</v>
      </c>
      <c r="AV195" s="82"/>
      <c r="AW195" s="50" t="s">
        <v>951</v>
      </c>
      <c r="AX195" s="82"/>
      <c r="AY195" s="50" t="s">
        <v>951</v>
      </c>
      <c r="AZ195" s="82"/>
      <c r="BA195" s="52" t="s">
        <v>951</v>
      </c>
      <c r="BC195" s="72" t="s">
        <v>790</v>
      </c>
      <c r="BD195" s="72" t="e">
        <v>#N/A</v>
      </c>
      <c r="BE195" s="72">
        <f t="shared" si="58"/>
        <v>0</v>
      </c>
      <c r="BF195" s="77" t="e">
        <v>#N/A</v>
      </c>
    </row>
    <row r="196" spans="1:58">
      <c r="A196" s="46" t="str">
        <f>VLOOKUP(B196,[3]Sheet1!$A:$B,2,FALSE)</f>
        <v>Mid Suffolk</v>
      </c>
      <c r="B196" s="47" t="s">
        <v>604</v>
      </c>
      <c r="D196" s="48" t="s">
        <v>605</v>
      </c>
      <c r="F196" s="84" t="e">
        <f t="shared" si="57"/>
        <v>#N/A</v>
      </c>
      <c r="H196" s="84" t="e">
        <f t="shared" si="59"/>
        <v>#N/A</v>
      </c>
      <c r="J196" s="84" t="e">
        <f t="shared" si="60"/>
        <v>#N/A</v>
      </c>
      <c r="L196" s="86" t="e">
        <f t="shared" si="61"/>
        <v>#N/A</v>
      </c>
      <c r="M196" s="49" t="e">
        <f t="shared" si="71"/>
        <v>#N/A</v>
      </c>
      <c r="N196" s="86" t="e">
        <f t="shared" si="62"/>
        <v>#N/A</v>
      </c>
      <c r="P196" s="87" t="e">
        <f t="shared" si="63"/>
        <v>#N/A</v>
      </c>
      <c r="R196" s="87" t="e">
        <f t="shared" si="64"/>
        <v>#N/A</v>
      </c>
      <c r="T196" s="87" t="e">
        <f t="shared" si="65"/>
        <v>#N/A</v>
      </c>
      <c r="V196" s="87" t="e">
        <f t="shared" si="66"/>
        <v>#N/A</v>
      </c>
      <c r="X196" s="87" t="e">
        <f t="shared" si="67"/>
        <v>#N/A</v>
      </c>
      <c r="Z196" s="87" t="e">
        <f t="shared" si="72"/>
        <v>#N/A</v>
      </c>
      <c r="AB196" s="87" t="e">
        <f t="shared" si="73"/>
        <v>#N/A</v>
      </c>
      <c r="AC196" s="82"/>
      <c r="AD196" s="87" t="e">
        <f t="shared" si="74"/>
        <v>#N/A</v>
      </c>
      <c r="AE196" s="82"/>
      <c r="AF196" s="87" t="e">
        <f t="shared" si="75"/>
        <v>#N/A</v>
      </c>
      <c r="AJ196" s="82" t="e">
        <f t="shared" si="53"/>
        <v>#N/A</v>
      </c>
      <c r="AL196" s="82" t="e">
        <f t="shared" si="55"/>
        <v>#N/A</v>
      </c>
      <c r="AN196" s="87" t="e">
        <f t="shared" si="68"/>
        <v>#N/A</v>
      </c>
      <c r="AP196" s="82" t="e">
        <f t="shared" si="69"/>
        <v>#N/A</v>
      </c>
      <c r="AT196" s="82" t="e">
        <f t="shared" si="70"/>
        <v>#N/A</v>
      </c>
      <c r="BC196" s="72" t="s">
        <v>790</v>
      </c>
      <c r="BD196" s="72" t="e">
        <v>#N/A</v>
      </c>
      <c r="BE196" s="72">
        <f t="shared" si="58"/>
        <v>0</v>
      </c>
      <c r="BF196" s="77" t="e">
        <v>#N/A</v>
      </c>
    </row>
    <row r="197" spans="1:58">
      <c r="A197" s="46" t="str">
        <f>VLOOKUP(B197,[3]Sheet1!$A:$B,2,FALSE)</f>
        <v>Babergh</v>
      </c>
      <c r="B197" s="47" t="s">
        <v>598</v>
      </c>
      <c r="D197" s="48" t="s">
        <v>599</v>
      </c>
      <c r="F197" s="84" t="e">
        <f t="shared" ref="F197:F228" si="76">E197+(BF197*(VLOOKUP(BC197,B:E,4,FALSE)))</f>
        <v>#N/A</v>
      </c>
      <c r="H197" s="84" t="e">
        <f t="shared" si="59"/>
        <v>#N/A</v>
      </c>
      <c r="J197" s="84" t="e">
        <f t="shared" si="60"/>
        <v>#N/A</v>
      </c>
      <c r="L197" s="86" t="e">
        <f t="shared" si="61"/>
        <v>#N/A</v>
      </c>
      <c r="M197" s="49" t="e">
        <f t="shared" si="71"/>
        <v>#N/A</v>
      </c>
      <c r="N197" s="86" t="e">
        <f t="shared" si="62"/>
        <v>#N/A</v>
      </c>
      <c r="O197" s="50" t="s">
        <v>951</v>
      </c>
      <c r="P197" s="87" t="e">
        <f t="shared" si="63"/>
        <v>#VALUE!</v>
      </c>
      <c r="Q197" s="50" t="s">
        <v>951</v>
      </c>
      <c r="R197" s="87" t="e">
        <f t="shared" si="64"/>
        <v>#VALUE!</v>
      </c>
      <c r="S197" s="50" t="s">
        <v>951</v>
      </c>
      <c r="T197" s="87" t="e">
        <f t="shared" si="65"/>
        <v>#VALUE!</v>
      </c>
      <c r="U197" s="50" t="s">
        <v>951</v>
      </c>
      <c r="V197" s="87" t="e">
        <f t="shared" si="66"/>
        <v>#VALUE!</v>
      </c>
      <c r="W197" s="51">
        <v>0</v>
      </c>
      <c r="X197" s="87" t="e">
        <f t="shared" si="67"/>
        <v>#VALUE!</v>
      </c>
      <c r="Z197" s="87" t="e">
        <f t="shared" si="72"/>
        <v>#N/A</v>
      </c>
      <c r="AB197" s="87" t="e">
        <f t="shared" si="73"/>
        <v>#N/A</v>
      </c>
      <c r="AC197" s="82"/>
      <c r="AD197" s="87" t="e">
        <f t="shared" si="74"/>
        <v>#N/A</v>
      </c>
      <c r="AE197" s="82"/>
      <c r="AF197" s="87" t="e">
        <f t="shared" si="75"/>
        <v>#N/A</v>
      </c>
      <c r="AI197" s="50" t="s">
        <v>951</v>
      </c>
      <c r="AJ197" s="82" t="e">
        <f t="shared" si="53"/>
        <v>#VALUE!</v>
      </c>
      <c r="AK197" s="50">
        <v>0</v>
      </c>
      <c r="AL197" s="82" t="e">
        <f t="shared" si="55"/>
        <v>#N/A</v>
      </c>
      <c r="AM197" s="50">
        <v>0</v>
      </c>
      <c r="AN197" s="87" t="e">
        <f t="shared" si="68"/>
        <v>#N/A</v>
      </c>
      <c r="AO197" s="50" t="s">
        <v>951</v>
      </c>
      <c r="AP197" s="82" t="e">
        <f t="shared" si="69"/>
        <v>#N/A</v>
      </c>
      <c r="AQ197" s="51">
        <v>0</v>
      </c>
      <c r="AS197" s="50" t="s">
        <v>951</v>
      </c>
      <c r="AT197" s="82" t="e">
        <f t="shared" si="70"/>
        <v>#VALUE!</v>
      </c>
      <c r="AU197" s="50" t="s">
        <v>951</v>
      </c>
      <c r="AV197" s="82"/>
      <c r="AW197" s="50" t="s">
        <v>951</v>
      </c>
      <c r="AX197" s="82"/>
      <c r="AY197" s="50" t="s">
        <v>951</v>
      </c>
      <c r="AZ197" s="82"/>
      <c r="BA197" s="52">
        <v>0</v>
      </c>
      <c r="BC197" s="72" t="s">
        <v>790</v>
      </c>
      <c r="BD197" s="72" t="e">
        <v>#N/A</v>
      </c>
      <c r="BE197" s="72">
        <f t="shared" si="58"/>
        <v>0</v>
      </c>
      <c r="BF197" s="77" t="e">
        <v>#N/A</v>
      </c>
    </row>
    <row r="198" spans="1:58">
      <c r="A198" s="46" t="str">
        <f>VLOOKUP(B198,[3]Sheet1!$A:$B,2,FALSE)</f>
        <v>St Edmundsbury</v>
      </c>
      <c r="B198" s="47" t="s">
        <v>606</v>
      </c>
      <c r="D198" s="48" t="s">
        <v>607</v>
      </c>
      <c r="F198" s="84" t="e">
        <f t="shared" si="76"/>
        <v>#N/A</v>
      </c>
      <c r="H198" s="84" t="e">
        <f t="shared" si="59"/>
        <v>#N/A</v>
      </c>
      <c r="J198" s="84" t="e">
        <f t="shared" si="60"/>
        <v>#N/A</v>
      </c>
      <c r="L198" s="86" t="e">
        <f t="shared" si="61"/>
        <v>#N/A</v>
      </c>
      <c r="M198" s="49" t="e">
        <f t="shared" si="71"/>
        <v>#N/A</v>
      </c>
      <c r="N198" s="86" t="e">
        <f t="shared" si="62"/>
        <v>#N/A</v>
      </c>
      <c r="P198" s="87" t="e">
        <f t="shared" si="63"/>
        <v>#N/A</v>
      </c>
      <c r="R198" s="87" t="e">
        <f t="shared" si="64"/>
        <v>#N/A</v>
      </c>
      <c r="T198" s="87" t="e">
        <f t="shared" si="65"/>
        <v>#N/A</v>
      </c>
      <c r="V198" s="87" t="e">
        <f t="shared" si="66"/>
        <v>#N/A</v>
      </c>
      <c r="X198" s="87" t="e">
        <f t="shared" si="67"/>
        <v>#N/A</v>
      </c>
      <c r="Z198" s="87" t="e">
        <f t="shared" si="72"/>
        <v>#N/A</v>
      </c>
      <c r="AB198" s="87" t="e">
        <f t="shared" si="73"/>
        <v>#N/A</v>
      </c>
      <c r="AC198" s="82"/>
      <c r="AD198" s="87" t="e">
        <f t="shared" si="74"/>
        <v>#N/A</v>
      </c>
      <c r="AE198" s="82"/>
      <c r="AF198" s="87" t="e">
        <f t="shared" si="75"/>
        <v>#N/A</v>
      </c>
      <c r="AJ198" s="82" t="e">
        <f t="shared" si="53"/>
        <v>#N/A</v>
      </c>
      <c r="AL198" s="82" t="e">
        <f t="shared" si="55"/>
        <v>#N/A</v>
      </c>
      <c r="AN198" s="87" t="e">
        <f t="shared" si="68"/>
        <v>#N/A</v>
      </c>
      <c r="AP198" s="82" t="e">
        <f t="shared" si="69"/>
        <v>#N/A</v>
      </c>
      <c r="AT198" s="82" t="e">
        <f t="shared" si="70"/>
        <v>#N/A</v>
      </c>
      <c r="BC198" s="72" t="s">
        <v>790</v>
      </c>
      <c r="BD198" s="72" t="e">
        <v>#N/A</v>
      </c>
      <c r="BE198" s="72">
        <f t="shared" si="58"/>
        <v>0</v>
      </c>
      <c r="BF198" s="77" t="e">
        <v>#N/A</v>
      </c>
    </row>
    <row r="199" spans="1:58">
      <c r="A199" s="46" t="str">
        <f>VLOOKUP(B199,[3]Sheet1!$A:$B,2,FALSE)</f>
        <v>Forest Heath</v>
      </c>
      <c r="B199" s="47" t="s">
        <v>600</v>
      </c>
      <c r="D199" s="48" t="s">
        <v>601</v>
      </c>
      <c r="F199" s="84" t="e">
        <f t="shared" si="76"/>
        <v>#N/A</v>
      </c>
      <c r="H199" s="84" t="e">
        <f t="shared" si="59"/>
        <v>#N/A</v>
      </c>
      <c r="J199" s="84" t="e">
        <f t="shared" si="60"/>
        <v>#N/A</v>
      </c>
      <c r="L199" s="86" t="e">
        <f t="shared" si="61"/>
        <v>#N/A</v>
      </c>
      <c r="M199" s="49" t="e">
        <f t="shared" si="71"/>
        <v>#N/A</v>
      </c>
      <c r="N199" s="86" t="e">
        <f t="shared" si="62"/>
        <v>#N/A</v>
      </c>
      <c r="P199" s="87" t="e">
        <f t="shared" si="63"/>
        <v>#N/A</v>
      </c>
      <c r="R199" s="87" t="e">
        <f t="shared" si="64"/>
        <v>#N/A</v>
      </c>
      <c r="T199" s="87" t="e">
        <f t="shared" si="65"/>
        <v>#N/A</v>
      </c>
      <c r="V199" s="87" t="e">
        <f t="shared" si="66"/>
        <v>#N/A</v>
      </c>
      <c r="X199" s="87" t="e">
        <f t="shared" si="67"/>
        <v>#N/A</v>
      </c>
      <c r="Z199" s="87" t="e">
        <f t="shared" si="72"/>
        <v>#N/A</v>
      </c>
      <c r="AB199" s="87" t="e">
        <f t="shared" si="73"/>
        <v>#N/A</v>
      </c>
      <c r="AC199" s="82"/>
      <c r="AD199" s="87" t="e">
        <f t="shared" si="74"/>
        <v>#N/A</v>
      </c>
      <c r="AE199" s="82"/>
      <c r="AF199" s="87" t="e">
        <f t="shared" si="75"/>
        <v>#N/A</v>
      </c>
      <c r="AJ199" s="82" t="e">
        <f t="shared" si="53"/>
        <v>#N/A</v>
      </c>
      <c r="AL199" s="82" t="e">
        <f t="shared" si="55"/>
        <v>#N/A</v>
      </c>
      <c r="AN199" s="87" t="e">
        <f t="shared" si="68"/>
        <v>#N/A</v>
      </c>
      <c r="AP199" s="82" t="e">
        <f t="shared" si="69"/>
        <v>#N/A</v>
      </c>
      <c r="AT199" s="82" t="e">
        <f t="shared" si="70"/>
        <v>#N/A</v>
      </c>
      <c r="BC199" s="72" t="s">
        <v>790</v>
      </c>
      <c r="BD199" s="72" t="e">
        <v>#N/A</v>
      </c>
      <c r="BE199" s="72">
        <f t="shared" si="58"/>
        <v>0</v>
      </c>
      <c r="BF199" s="77" t="e">
        <v>#N/A</v>
      </c>
    </row>
    <row r="200" spans="1:58">
      <c r="A200" s="46" t="str">
        <f>VLOOKUP(B200,[3]Sheet1!$A:$B,2,FALSE)</f>
        <v>Spelthorne</v>
      </c>
      <c r="B200" s="47" t="s">
        <v>625</v>
      </c>
      <c r="D200" s="48" t="s">
        <v>626</v>
      </c>
      <c r="F200" s="84" t="e">
        <f t="shared" si="76"/>
        <v>#N/A</v>
      </c>
      <c r="H200" s="84" t="e">
        <f t="shared" si="59"/>
        <v>#N/A</v>
      </c>
      <c r="J200" s="84" t="e">
        <f t="shared" si="60"/>
        <v>#N/A</v>
      </c>
      <c r="L200" s="86" t="e">
        <f t="shared" si="61"/>
        <v>#N/A</v>
      </c>
      <c r="M200" s="49" t="e">
        <f t="shared" si="71"/>
        <v>#N/A</v>
      </c>
      <c r="N200" s="86" t="e">
        <f t="shared" si="62"/>
        <v>#N/A</v>
      </c>
      <c r="P200" s="87" t="e">
        <f t="shared" si="63"/>
        <v>#N/A</v>
      </c>
      <c r="R200" s="87" t="e">
        <f t="shared" si="64"/>
        <v>#N/A</v>
      </c>
      <c r="T200" s="87" t="e">
        <f t="shared" si="65"/>
        <v>#N/A</v>
      </c>
      <c r="V200" s="87" t="e">
        <f t="shared" si="66"/>
        <v>#N/A</v>
      </c>
      <c r="X200" s="87" t="e">
        <f t="shared" si="67"/>
        <v>#N/A</v>
      </c>
      <c r="Z200" s="87" t="e">
        <f t="shared" si="72"/>
        <v>#N/A</v>
      </c>
      <c r="AB200" s="87" t="e">
        <f t="shared" si="73"/>
        <v>#N/A</v>
      </c>
      <c r="AC200" s="82"/>
      <c r="AD200" s="87" t="e">
        <f t="shared" si="74"/>
        <v>#N/A</v>
      </c>
      <c r="AE200" s="82"/>
      <c r="AF200" s="87" t="e">
        <f t="shared" si="75"/>
        <v>#N/A</v>
      </c>
      <c r="AJ200" s="82" t="e">
        <f t="shared" si="53"/>
        <v>#N/A</v>
      </c>
      <c r="AL200" s="82" t="e">
        <f t="shared" si="55"/>
        <v>#N/A</v>
      </c>
      <c r="AN200" s="87" t="e">
        <f t="shared" si="68"/>
        <v>#N/A</v>
      </c>
      <c r="AP200" s="82" t="e">
        <f t="shared" si="69"/>
        <v>#N/A</v>
      </c>
      <c r="AT200" s="82" t="e">
        <f t="shared" si="70"/>
        <v>#N/A</v>
      </c>
      <c r="BC200" s="72" t="s">
        <v>792</v>
      </c>
      <c r="BD200" s="72" t="e">
        <v>#N/A</v>
      </c>
      <c r="BE200" s="72">
        <f t="shared" si="58"/>
        <v>0</v>
      </c>
      <c r="BF200" s="77" t="e">
        <v>#N/A</v>
      </c>
    </row>
    <row r="201" spans="1:58">
      <c r="A201" s="46" t="str">
        <f>VLOOKUP(B201,[3]Sheet1!$A:$B,2,FALSE)</f>
        <v>Runnymede</v>
      </c>
      <c r="B201" s="47" t="s">
        <v>623</v>
      </c>
      <c r="D201" s="48" t="s">
        <v>624</v>
      </c>
      <c r="E201" s="46">
        <v>25</v>
      </c>
      <c r="F201" s="84" t="e">
        <f t="shared" si="76"/>
        <v>#N/A</v>
      </c>
      <c r="G201" s="46">
        <v>20</v>
      </c>
      <c r="H201" s="84" t="e">
        <f t="shared" si="59"/>
        <v>#N/A</v>
      </c>
      <c r="I201" s="46">
        <v>26</v>
      </c>
      <c r="J201" s="84" t="e">
        <f t="shared" si="60"/>
        <v>#N/A</v>
      </c>
      <c r="K201" s="90">
        <v>9</v>
      </c>
      <c r="L201" s="86" t="e">
        <f t="shared" si="61"/>
        <v>#N/A</v>
      </c>
      <c r="M201" s="49" t="e">
        <f t="shared" si="71"/>
        <v>#N/A</v>
      </c>
      <c r="N201" s="86" t="e">
        <f t="shared" si="62"/>
        <v>#N/A</v>
      </c>
      <c r="O201" s="50">
        <v>0</v>
      </c>
      <c r="P201" s="87" t="e">
        <f t="shared" si="63"/>
        <v>#N/A</v>
      </c>
      <c r="Q201" s="50">
        <v>0</v>
      </c>
      <c r="R201" s="87" t="e">
        <f t="shared" si="64"/>
        <v>#N/A</v>
      </c>
      <c r="S201" s="50">
        <v>0</v>
      </c>
      <c r="T201" s="87" t="e">
        <f t="shared" si="65"/>
        <v>#N/A</v>
      </c>
      <c r="U201" s="50">
        <v>0</v>
      </c>
      <c r="V201" s="87" t="e">
        <f t="shared" si="66"/>
        <v>#N/A</v>
      </c>
      <c r="W201" s="51">
        <v>0</v>
      </c>
      <c r="X201" s="87" t="e">
        <f t="shared" si="67"/>
        <v>#N/A</v>
      </c>
      <c r="Z201" s="87" t="e">
        <f t="shared" si="72"/>
        <v>#N/A</v>
      </c>
      <c r="AB201" s="87" t="e">
        <f t="shared" si="73"/>
        <v>#N/A</v>
      </c>
      <c r="AC201" s="82"/>
      <c r="AD201" s="87" t="e">
        <f t="shared" si="74"/>
        <v>#N/A</v>
      </c>
      <c r="AE201" s="82"/>
      <c r="AF201" s="87" t="e">
        <f t="shared" si="75"/>
        <v>#N/A</v>
      </c>
      <c r="AI201" s="50">
        <v>19</v>
      </c>
      <c r="AJ201" s="82" t="e">
        <f t="shared" ref="AJ201:AJ229" si="77">AI201+(BF201*(VLOOKUP(BC201,B:AI,34,FALSE)))</f>
        <v>#N/A</v>
      </c>
      <c r="AK201" s="50">
        <v>13</v>
      </c>
      <c r="AL201" s="82" t="e">
        <f t="shared" si="55"/>
        <v>#N/A</v>
      </c>
      <c r="AM201" s="50">
        <v>18</v>
      </c>
      <c r="AN201" s="87" t="e">
        <f t="shared" si="68"/>
        <v>#N/A</v>
      </c>
      <c r="AO201" s="50">
        <v>6</v>
      </c>
      <c r="AP201" s="82" t="e">
        <f t="shared" si="69"/>
        <v>#N/A</v>
      </c>
      <c r="AQ201" s="51" t="e">
        <f>SUM(AI201:AO201)</f>
        <v>#N/A</v>
      </c>
      <c r="AS201" s="50">
        <v>0</v>
      </c>
      <c r="AT201" s="82" t="e">
        <f t="shared" si="70"/>
        <v>#N/A</v>
      </c>
      <c r="AU201" s="50">
        <v>0</v>
      </c>
      <c r="AV201" s="82"/>
      <c r="AW201" s="50">
        <v>0</v>
      </c>
      <c r="AX201" s="82"/>
      <c r="AY201" s="50">
        <v>0</v>
      </c>
      <c r="AZ201" s="82"/>
      <c r="BA201" s="52">
        <v>0</v>
      </c>
      <c r="BC201" s="72" t="s">
        <v>792</v>
      </c>
      <c r="BD201" s="72" t="e">
        <v>#N/A</v>
      </c>
      <c r="BE201" s="72">
        <f t="shared" si="58"/>
        <v>0</v>
      </c>
      <c r="BF201" s="77" t="e">
        <v>#N/A</v>
      </c>
    </row>
    <row r="202" spans="1:58">
      <c r="A202" s="46" t="str">
        <f>VLOOKUP(B202,[3]Sheet1!$A:$B,2,FALSE)</f>
        <v>Surrey Heath</v>
      </c>
      <c r="B202" s="47" t="s">
        <v>627</v>
      </c>
      <c r="D202" s="48" t="s">
        <v>628</v>
      </c>
      <c r="E202" s="46">
        <v>3</v>
      </c>
      <c r="F202" s="84" t="e">
        <f t="shared" si="76"/>
        <v>#N/A</v>
      </c>
      <c r="G202" s="46">
        <v>6</v>
      </c>
      <c r="H202" s="84" t="e">
        <f t="shared" si="59"/>
        <v>#N/A</v>
      </c>
      <c r="I202" s="46">
        <v>0</v>
      </c>
      <c r="J202" s="84" t="e">
        <f t="shared" si="60"/>
        <v>#N/A</v>
      </c>
      <c r="K202" s="90">
        <v>0</v>
      </c>
      <c r="L202" s="86" t="e">
        <f t="shared" si="61"/>
        <v>#N/A</v>
      </c>
      <c r="M202" s="49" t="e">
        <f t="shared" si="71"/>
        <v>#N/A</v>
      </c>
      <c r="N202" s="86" t="e">
        <f t="shared" si="62"/>
        <v>#N/A</v>
      </c>
      <c r="O202" s="50">
        <v>2</v>
      </c>
      <c r="P202" s="87" t="e">
        <f t="shared" si="63"/>
        <v>#N/A</v>
      </c>
      <c r="Q202" s="50">
        <v>4</v>
      </c>
      <c r="R202" s="87" t="e">
        <f t="shared" si="64"/>
        <v>#N/A</v>
      </c>
      <c r="S202" s="50">
        <v>0</v>
      </c>
      <c r="T202" s="87" t="e">
        <f t="shared" si="65"/>
        <v>#N/A</v>
      </c>
      <c r="U202" s="50">
        <v>0</v>
      </c>
      <c r="V202" s="87" t="e">
        <f t="shared" si="66"/>
        <v>#N/A</v>
      </c>
      <c r="W202" s="51">
        <v>6</v>
      </c>
      <c r="X202" s="87" t="e">
        <f t="shared" si="67"/>
        <v>#N/A</v>
      </c>
      <c r="Z202" s="87" t="e">
        <f t="shared" si="72"/>
        <v>#N/A</v>
      </c>
      <c r="AB202" s="87" t="e">
        <f t="shared" si="73"/>
        <v>#N/A</v>
      </c>
      <c r="AC202" s="82"/>
      <c r="AD202" s="87" t="e">
        <f t="shared" si="74"/>
        <v>#N/A</v>
      </c>
      <c r="AE202" s="82"/>
      <c r="AF202" s="87" t="e">
        <f t="shared" si="75"/>
        <v>#N/A</v>
      </c>
      <c r="AI202" s="50">
        <v>0</v>
      </c>
      <c r="AJ202" s="82" t="e">
        <f t="shared" si="77"/>
        <v>#N/A</v>
      </c>
      <c r="AK202" s="50">
        <v>0</v>
      </c>
      <c r="AL202" s="82" t="e">
        <f t="shared" si="55"/>
        <v>#N/A</v>
      </c>
      <c r="AM202" s="50">
        <v>0</v>
      </c>
      <c r="AN202" s="87" t="e">
        <f t="shared" si="68"/>
        <v>#N/A</v>
      </c>
      <c r="AO202" s="50">
        <v>0</v>
      </c>
      <c r="AP202" s="82" t="e">
        <f t="shared" si="69"/>
        <v>#N/A</v>
      </c>
      <c r="AQ202" s="51">
        <v>0</v>
      </c>
      <c r="AS202" s="50">
        <v>1</v>
      </c>
      <c r="AT202" s="82" t="e">
        <f t="shared" si="70"/>
        <v>#N/A</v>
      </c>
      <c r="AU202" s="50">
        <v>2</v>
      </c>
      <c r="AV202" s="82"/>
      <c r="AW202" s="50">
        <v>0</v>
      </c>
      <c r="AX202" s="82"/>
      <c r="AY202" s="50">
        <v>0</v>
      </c>
      <c r="AZ202" s="82"/>
      <c r="BA202" s="52">
        <v>3</v>
      </c>
      <c r="BC202" s="72" t="s">
        <v>792</v>
      </c>
      <c r="BD202" s="72" t="e">
        <v>#N/A</v>
      </c>
      <c r="BE202" s="72">
        <f t="shared" si="58"/>
        <v>0</v>
      </c>
      <c r="BF202" s="77" t="e">
        <v>#N/A</v>
      </c>
    </row>
    <row r="203" spans="1:58">
      <c r="A203" s="46" t="str">
        <f>VLOOKUP(B203,[3]Sheet1!$A:$B,2,FALSE)</f>
        <v>Woking</v>
      </c>
      <c r="B203" s="47" t="s">
        <v>633</v>
      </c>
      <c r="D203" s="48" t="s">
        <v>634</v>
      </c>
      <c r="E203" s="46">
        <v>29</v>
      </c>
      <c r="F203" s="84" t="e">
        <f t="shared" si="76"/>
        <v>#N/A</v>
      </c>
      <c r="G203" s="46">
        <v>29</v>
      </c>
      <c r="H203" s="84" t="e">
        <f t="shared" si="59"/>
        <v>#N/A</v>
      </c>
      <c r="I203" s="46">
        <v>20</v>
      </c>
      <c r="J203" s="84" t="e">
        <f t="shared" si="60"/>
        <v>#N/A</v>
      </c>
      <c r="K203" s="90">
        <v>13</v>
      </c>
      <c r="L203" s="86" t="e">
        <f t="shared" si="61"/>
        <v>#N/A</v>
      </c>
      <c r="M203" s="49" t="e">
        <f t="shared" si="71"/>
        <v>#N/A</v>
      </c>
      <c r="N203" s="86" t="e">
        <f t="shared" si="62"/>
        <v>#N/A</v>
      </c>
      <c r="O203" s="50">
        <v>6</v>
      </c>
      <c r="P203" s="87" t="e">
        <f t="shared" si="63"/>
        <v>#N/A</v>
      </c>
      <c r="Q203" s="50">
        <v>11</v>
      </c>
      <c r="R203" s="87" t="e">
        <f t="shared" si="64"/>
        <v>#N/A</v>
      </c>
      <c r="S203" s="50">
        <v>5</v>
      </c>
      <c r="T203" s="87" t="e">
        <f t="shared" si="65"/>
        <v>#N/A</v>
      </c>
      <c r="U203" s="50">
        <v>4</v>
      </c>
      <c r="V203" s="87" t="e">
        <f t="shared" si="66"/>
        <v>#N/A</v>
      </c>
      <c r="X203" s="87" t="e">
        <f t="shared" si="67"/>
        <v>#N/A</v>
      </c>
      <c r="Z203" s="87" t="e">
        <f t="shared" si="72"/>
        <v>#N/A</v>
      </c>
      <c r="AB203" s="87" t="e">
        <f t="shared" si="73"/>
        <v>#N/A</v>
      </c>
      <c r="AC203" s="82"/>
      <c r="AD203" s="87" t="e">
        <f t="shared" si="74"/>
        <v>#N/A</v>
      </c>
      <c r="AE203" s="82"/>
      <c r="AF203" s="87" t="e">
        <f t="shared" si="75"/>
        <v>#N/A</v>
      </c>
      <c r="AI203" s="50">
        <v>13</v>
      </c>
      <c r="AJ203" s="82" t="e">
        <f t="shared" si="77"/>
        <v>#N/A</v>
      </c>
      <c r="AK203" s="50">
        <v>7</v>
      </c>
      <c r="AL203" s="82" t="e">
        <f t="shared" si="55"/>
        <v>#N/A</v>
      </c>
      <c r="AM203" s="50">
        <v>10</v>
      </c>
      <c r="AN203" s="87" t="e">
        <f t="shared" si="68"/>
        <v>#N/A</v>
      </c>
      <c r="AO203" s="50">
        <v>7</v>
      </c>
      <c r="AP203" s="82" t="e">
        <f t="shared" si="69"/>
        <v>#N/A</v>
      </c>
      <c r="AS203" s="50">
        <v>10</v>
      </c>
      <c r="AT203" s="82" t="e">
        <f t="shared" si="70"/>
        <v>#N/A</v>
      </c>
      <c r="AU203" s="50">
        <v>11</v>
      </c>
      <c r="AV203" s="82"/>
      <c r="AW203" s="50">
        <v>5</v>
      </c>
      <c r="AX203" s="82"/>
      <c r="AY203" s="50">
        <v>2</v>
      </c>
      <c r="AZ203" s="82"/>
      <c r="BC203" s="72" t="s">
        <v>792</v>
      </c>
      <c r="BD203" s="72" t="e">
        <v>#N/A</v>
      </c>
      <c r="BE203" s="72">
        <f t="shared" si="58"/>
        <v>0</v>
      </c>
      <c r="BF203" s="77" t="e">
        <v>#N/A</v>
      </c>
    </row>
    <row r="204" spans="1:58">
      <c r="A204" s="46" t="str">
        <f>VLOOKUP(B204,[3]Sheet1!$A:$B,2,FALSE)</f>
        <v>Elmbridge</v>
      </c>
      <c r="B204" s="47" t="s">
        <v>613</v>
      </c>
      <c r="D204" s="48" t="s">
        <v>614</v>
      </c>
      <c r="F204" s="84" t="e">
        <f t="shared" si="76"/>
        <v>#N/A</v>
      </c>
      <c r="H204" s="84" t="e">
        <f t="shared" si="59"/>
        <v>#N/A</v>
      </c>
      <c r="J204" s="84" t="e">
        <f t="shared" si="60"/>
        <v>#N/A</v>
      </c>
      <c r="L204" s="86" t="e">
        <f t="shared" si="61"/>
        <v>#N/A</v>
      </c>
      <c r="M204" s="49" t="e">
        <f t="shared" si="71"/>
        <v>#N/A</v>
      </c>
      <c r="N204" s="86" t="e">
        <f t="shared" si="62"/>
        <v>#N/A</v>
      </c>
      <c r="P204" s="87" t="e">
        <f t="shared" si="63"/>
        <v>#N/A</v>
      </c>
      <c r="R204" s="87" t="e">
        <f t="shared" si="64"/>
        <v>#N/A</v>
      </c>
      <c r="T204" s="87" t="e">
        <f t="shared" si="65"/>
        <v>#N/A</v>
      </c>
      <c r="V204" s="87" t="e">
        <f t="shared" si="66"/>
        <v>#N/A</v>
      </c>
      <c r="X204" s="87" t="e">
        <f t="shared" si="67"/>
        <v>#N/A</v>
      </c>
      <c r="Z204" s="87" t="e">
        <f t="shared" si="72"/>
        <v>#N/A</v>
      </c>
      <c r="AB204" s="87" t="e">
        <f t="shared" si="73"/>
        <v>#N/A</v>
      </c>
      <c r="AC204" s="82"/>
      <c r="AD204" s="87" t="e">
        <f t="shared" si="74"/>
        <v>#N/A</v>
      </c>
      <c r="AE204" s="82"/>
      <c r="AF204" s="87" t="e">
        <f t="shared" si="75"/>
        <v>#N/A</v>
      </c>
      <c r="AJ204" s="82" t="e">
        <f t="shared" si="77"/>
        <v>#N/A</v>
      </c>
      <c r="AL204" s="82" t="e">
        <f t="shared" si="55"/>
        <v>#N/A</v>
      </c>
      <c r="AN204" s="87" t="e">
        <f t="shared" si="68"/>
        <v>#N/A</v>
      </c>
      <c r="AP204" s="82" t="e">
        <f t="shared" si="69"/>
        <v>#N/A</v>
      </c>
      <c r="AT204" s="82" t="e">
        <f t="shared" si="70"/>
        <v>#N/A</v>
      </c>
      <c r="BC204" s="72" t="s">
        <v>792</v>
      </c>
      <c r="BD204" s="72" t="e">
        <v>#N/A</v>
      </c>
      <c r="BE204" s="72">
        <f t="shared" si="58"/>
        <v>0</v>
      </c>
      <c r="BF204" s="77" t="e">
        <v>#N/A</v>
      </c>
    </row>
    <row r="205" spans="1:58">
      <c r="A205" s="46" t="str">
        <f>VLOOKUP(B205,[3]Sheet1!$A:$B,2,FALSE)</f>
        <v>Guildford</v>
      </c>
      <c r="B205" s="47" t="s">
        <v>617</v>
      </c>
      <c r="D205" s="48" t="s">
        <v>618</v>
      </c>
      <c r="E205" s="46">
        <v>66</v>
      </c>
      <c r="F205" s="84" t="e">
        <f t="shared" si="76"/>
        <v>#N/A</v>
      </c>
      <c r="G205" s="46">
        <v>43</v>
      </c>
      <c r="H205" s="84" t="e">
        <f t="shared" si="59"/>
        <v>#N/A</v>
      </c>
      <c r="I205" s="46">
        <v>29</v>
      </c>
      <c r="J205" s="84" t="e">
        <f t="shared" si="60"/>
        <v>#N/A</v>
      </c>
      <c r="K205" s="90">
        <v>16</v>
      </c>
      <c r="L205" s="86" t="e">
        <f t="shared" si="61"/>
        <v>#N/A</v>
      </c>
      <c r="M205" s="49" t="e">
        <f t="shared" si="71"/>
        <v>#N/A</v>
      </c>
      <c r="N205" s="86" t="e">
        <f t="shared" si="62"/>
        <v>#N/A</v>
      </c>
      <c r="O205" s="50" t="s">
        <v>951</v>
      </c>
      <c r="P205" s="87" t="e">
        <f t="shared" si="63"/>
        <v>#VALUE!</v>
      </c>
      <c r="Q205" s="50" t="s">
        <v>951</v>
      </c>
      <c r="R205" s="87" t="e">
        <f t="shared" si="64"/>
        <v>#VALUE!</v>
      </c>
      <c r="S205" s="50" t="s">
        <v>951</v>
      </c>
      <c r="T205" s="87" t="e">
        <f t="shared" si="65"/>
        <v>#VALUE!</v>
      </c>
      <c r="U205" s="50" t="s">
        <v>951</v>
      </c>
      <c r="V205" s="87" t="e">
        <f t="shared" si="66"/>
        <v>#VALUE!</v>
      </c>
      <c r="W205" s="51" t="s">
        <v>951</v>
      </c>
      <c r="X205" s="87" t="e">
        <f t="shared" si="67"/>
        <v>#VALUE!</v>
      </c>
      <c r="Z205" s="87" t="e">
        <f t="shared" si="72"/>
        <v>#N/A</v>
      </c>
      <c r="AB205" s="87" t="e">
        <f t="shared" si="73"/>
        <v>#N/A</v>
      </c>
      <c r="AC205" s="82"/>
      <c r="AD205" s="87" t="e">
        <f t="shared" si="74"/>
        <v>#N/A</v>
      </c>
      <c r="AE205" s="82"/>
      <c r="AF205" s="87" t="e">
        <f t="shared" si="75"/>
        <v>#N/A</v>
      </c>
      <c r="AI205" s="50" t="s">
        <v>951</v>
      </c>
      <c r="AJ205" s="82" t="e">
        <f t="shared" si="77"/>
        <v>#VALUE!</v>
      </c>
      <c r="AK205" s="50">
        <v>0</v>
      </c>
      <c r="AL205" s="82" t="e">
        <f t="shared" si="55"/>
        <v>#N/A</v>
      </c>
      <c r="AN205" s="87" t="e">
        <f t="shared" si="68"/>
        <v>#N/A</v>
      </c>
      <c r="AO205" s="50" t="s">
        <v>951</v>
      </c>
      <c r="AP205" s="82" t="e">
        <f t="shared" si="69"/>
        <v>#VALUE!</v>
      </c>
      <c r="AQ205" s="51" t="s">
        <v>951</v>
      </c>
      <c r="AS205" s="50" t="s">
        <v>951</v>
      </c>
      <c r="AT205" s="82" t="e">
        <f t="shared" si="70"/>
        <v>#VALUE!</v>
      </c>
      <c r="AU205" s="50" t="s">
        <v>951</v>
      </c>
      <c r="AV205" s="82"/>
      <c r="AW205" s="50" t="s">
        <v>951</v>
      </c>
      <c r="AX205" s="82"/>
      <c r="AY205" s="50" t="s">
        <v>951</v>
      </c>
      <c r="AZ205" s="82"/>
      <c r="BA205" s="52" t="s">
        <v>951</v>
      </c>
      <c r="BC205" s="72" t="s">
        <v>792</v>
      </c>
      <c r="BD205" s="72" t="e">
        <v>#N/A</v>
      </c>
      <c r="BE205" s="72">
        <f t="shared" si="58"/>
        <v>0</v>
      </c>
      <c r="BF205" s="77" t="e">
        <v>#N/A</v>
      </c>
    </row>
    <row r="206" spans="1:58">
      <c r="A206" s="46" t="str">
        <f>VLOOKUP(B206,[3]Sheet1!$A:$B,2,FALSE)</f>
        <v>Waverley</v>
      </c>
      <c r="B206" s="47" t="s">
        <v>631</v>
      </c>
      <c r="D206" s="48" t="s">
        <v>632</v>
      </c>
      <c r="F206" s="84" t="e">
        <f t="shared" si="76"/>
        <v>#N/A</v>
      </c>
      <c r="H206" s="84" t="e">
        <f t="shared" si="59"/>
        <v>#N/A</v>
      </c>
      <c r="J206" s="84" t="e">
        <f t="shared" si="60"/>
        <v>#N/A</v>
      </c>
      <c r="L206" s="86" t="e">
        <f t="shared" si="61"/>
        <v>#N/A</v>
      </c>
      <c r="M206" s="49" t="e">
        <f t="shared" si="71"/>
        <v>#N/A</v>
      </c>
      <c r="N206" s="86" t="e">
        <f t="shared" si="62"/>
        <v>#N/A</v>
      </c>
      <c r="O206" s="50">
        <v>1</v>
      </c>
      <c r="P206" s="87" t="e">
        <f t="shared" si="63"/>
        <v>#N/A</v>
      </c>
      <c r="Q206" s="50">
        <v>1</v>
      </c>
      <c r="R206" s="87" t="e">
        <f t="shared" si="64"/>
        <v>#N/A</v>
      </c>
      <c r="S206" s="50">
        <v>0</v>
      </c>
      <c r="T206" s="87" t="e">
        <f t="shared" si="65"/>
        <v>#N/A</v>
      </c>
      <c r="U206" s="50">
        <v>0</v>
      </c>
      <c r="V206" s="87" t="e">
        <f t="shared" si="66"/>
        <v>#N/A</v>
      </c>
      <c r="X206" s="87" t="e">
        <f t="shared" si="67"/>
        <v>#N/A</v>
      </c>
      <c r="Z206" s="87" t="e">
        <f t="shared" si="72"/>
        <v>#N/A</v>
      </c>
      <c r="AB206" s="87" t="e">
        <f t="shared" si="73"/>
        <v>#N/A</v>
      </c>
      <c r="AC206" s="82"/>
      <c r="AD206" s="87" t="e">
        <f t="shared" si="74"/>
        <v>#N/A</v>
      </c>
      <c r="AE206" s="82"/>
      <c r="AF206" s="87" t="e">
        <f t="shared" si="75"/>
        <v>#N/A</v>
      </c>
      <c r="AI206" s="50" t="s">
        <v>951</v>
      </c>
      <c r="AJ206" s="82" t="e">
        <f t="shared" si="77"/>
        <v>#VALUE!</v>
      </c>
      <c r="AK206" s="50" t="s">
        <v>951</v>
      </c>
      <c r="AL206" s="82" t="e">
        <f t="shared" si="55"/>
        <v>#VALUE!</v>
      </c>
      <c r="AN206" s="87" t="e">
        <f t="shared" si="68"/>
        <v>#N/A</v>
      </c>
      <c r="AO206" s="50" t="s">
        <v>951</v>
      </c>
      <c r="AP206" s="82" t="e">
        <f t="shared" si="69"/>
        <v>#N/A</v>
      </c>
      <c r="AS206" s="50" t="s">
        <v>951</v>
      </c>
      <c r="AT206" s="82" t="e">
        <f t="shared" si="70"/>
        <v>#VALUE!</v>
      </c>
      <c r="AU206" s="50" t="s">
        <v>951</v>
      </c>
      <c r="AV206" s="82"/>
      <c r="AW206" s="50" t="s">
        <v>951</v>
      </c>
      <c r="AX206" s="82"/>
      <c r="AY206" s="50" t="s">
        <v>951</v>
      </c>
      <c r="AZ206" s="82"/>
      <c r="BC206" s="72" t="s">
        <v>792</v>
      </c>
      <c r="BD206" s="72" t="e">
        <v>#N/A</v>
      </c>
      <c r="BE206" s="72">
        <f t="shared" si="58"/>
        <v>0</v>
      </c>
      <c r="BF206" s="77" t="e">
        <v>#N/A</v>
      </c>
    </row>
    <row r="207" spans="1:58">
      <c r="A207" s="46" t="str">
        <f>VLOOKUP(B207,[3]Sheet1!$A:$B,2,FALSE)</f>
        <v>Mole Valley</v>
      </c>
      <c r="B207" s="47" t="s">
        <v>619</v>
      </c>
      <c r="D207" s="48" t="s">
        <v>620</v>
      </c>
      <c r="E207" s="46">
        <v>5</v>
      </c>
      <c r="F207" s="84" t="e">
        <f t="shared" si="76"/>
        <v>#N/A</v>
      </c>
      <c r="G207" s="46">
        <v>1</v>
      </c>
      <c r="H207" s="84" t="e">
        <f t="shared" si="59"/>
        <v>#N/A</v>
      </c>
      <c r="I207" s="46">
        <v>1</v>
      </c>
      <c r="J207" s="84" t="e">
        <f t="shared" si="60"/>
        <v>#N/A</v>
      </c>
      <c r="K207" s="90">
        <v>0</v>
      </c>
      <c r="L207" s="86" t="e">
        <f t="shared" si="61"/>
        <v>#N/A</v>
      </c>
      <c r="M207" s="49" t="e">
        <f t="shared" si="71"/>
        <v>#N/A</v>
      </c>
      <c r="N207" s="86" t="e">
        <f t="shared" si="62"/>
        <v>#N/A</v>
      </c>
      <c r="O207" s="50">
        <v>5</v>
      </c>
      <c r="P207" s="87" t="e">
        <f t="shared" si="63"/>
        <v>#N/A</v>
      </c>
      <c r="Q207" s="50">
        <v>1</v>
      </c>
      <c r="R207" s="87" t="e">
        <f t="shared" si="64"/>
        <v>#N/A</v>
      </c>
      <c r="S207" s="50">
        <v>1</v>
      </c>
      <c r="T207" s="87" t="e">
        <f t="shared" si="65"/>
        <v>#N/A</v>
      </c>
      <c r="U207" s="50">
        <v>0</v>
      </c>
      <c r="V207" s="87" t="e">
        <f t="shared" si="66"/>
        <v>#N/A</v>
      </c>
      <c r="W207" s="51">
        <v>7</v>
      </c>
      <c r="X207" s="87" t="e">
        <f t="shared" si="67"/>
        <v>#N/A</v>
      </c>
      <c r="Z207" s="87" t="e">
        <f t="shared" si="72"/>
        <v>#N/A</v>
      </c>
      <c r="AB207" s="87" t="e">
        <f t="shared" si="73"/>
        <v>#N/A</v>
      </c>
      <c r="AC207" s="82"/>
      <c r="AD207" s="87" t="e">
        <f t="shared" si="74"/>
        <v>#N/A</v>
      </c>
      <c r="AE207" s="82"/>
      <c r="AF207" s="87" t="e">
        <f t="shared" si="75"/>
        <v>#N/A</v>
      </c>
      <c r="AI207" s="50">
        <v>5</v>
      </c>
      <c r="AJ207" s="82" t="e">
        <f t="shared" si="77"/>
        <v>#N/A</v>
      </c>
      <c r="AK207" s="50">
        <v>1</v>
      </c>
      <c r="AL207" s="82" t="e">
        <f t="shared" si="55"/>
        <v>#N/A</v>
      </c>
      <c r="AM207" s="50">
        <v>1</v>
      </c>
      <c r="AN207" s="87" t="e">
        <f t="shared" si="68"/>
        <v>#N/A</v>
      </c>
      <c r="AO207" s="50">
        <v>0</v>
      </c>
      <c r="AP207" s="82" t="e">
        <f t="shared" si="69"/>
        <v>#N/A</v>
      </c>
      <c r="AQ207" s="51">
        <v>7</v>
      </c>
      <c r="AS207" s="50">
        <v>0</v>
      </c>
      <c r="AT207" s="82" t="e">
        <f t="shared" si="70"/>
        <v>#N/A</v>
      </c>
      <c r="AU207" s="50">
        <v>0</v>
      </c>
      <c r="AV207" s="82"/>
      <c r="AW207" s="50">
        <v>0</v>
      </c>
      <c r="AX207" s="82"/>
      <c r="AY207" s="50">
        <v>0</v>
      </c>
      <c r="AZ207" s="82"/>
      <c r="BA207" s="52">
        <v>0</v>
      </c>
      <c r="BC207" s="72" t="s">
        <v>792</v>
      </c>
      <c r="BD207" s="72" t="e">
        <v>#N/A</v>
      </c>
      <c r="BE207" s="72">
        <f t="shared" si="58"/>
        <v>0</v>
      </c>
      <c r="BF207" s="77" t="e">
        <v>#N/A</v>
      </c>
    </row>
    <row r="208" spans="1:58">
      <c r="A208" s="46" t="str">
        <f>VLOOKUP(B208,[3]Sheet1!$A:$B,2,FALSE)</f>
        <v>Epsom and Ewell</v>
      </c>
      <c r="B208" s="47" t="s">
        <v>615</v>
      </c>
      <c r="D208" s="48" t="s">
        <v>616</v>
      </c>
      <c r="F208" s="84" t="e">
        <f t="shared" si="76"/>
        <v>#N/A</v>
      </c>
      <c r="H208" s="84" t="e">
        <f t="shared" si="59"/>
        <v>#N/A</v>
      </c>
      <c r="J208" s="84" t="e">
        <f t="shared" si="60"/>
        <v>#N/A</v>
      </c>
      <c r="L208" s="86" t="e">
        <f t="shared" si="61"/>
        <v>#N/A</v>
      </c>
      <c r="M208" s="49" t="e">
        <f t="shared" si="71"/>
        <v>#N/A</v>
      </c>
      <c r="N208" s="86" t="e">
        <f t="shared" si="62"/>
        <v>#N/A</v>
      </c>
      <c r="P208" s="87" t="e">
        <f t="shared" si="63"/>
        <v>#N/A</v>
      </c>
      <c r="R208" s="87" t="e">
        <f t="shared" si="64"/>
        <v>#N/A</v>
      </c>
      <c r="T208" s="87" t="e">
        <f t="shared" si="65"/>
        <v>#N/A</v>
      </c>
      <c r="V208" s="87" t="e">
        <f t="shared" si="66"/>
        <v>#N/A</v>
      </c>
      <c r="X208" s="87" t="e">
        <f t="shared" si="67"/>
        <v>#N/A</v>
      </c>
      <c r="Z208" s="87" t="e">
        <f t="shared" si="72"/>
        <v>#N/A</v>
      </c>
      <c r="AB208" s="87" t="e">
        <f t="shared" si="73"/>
        <v>#N/A</v>
      </c>
      <c r="AC208" s="82"/>
      <c r="AD208" s="87" t="e">
        <f t="shared" si="74"/>
        <v>#N/A</v>
      </c>
      <c r="AE208" s="82"/>
      <c r="AF208" s="87" t="e">
        <f t="shared" si="75"/>
        <v>#N/A</v>
      </c>
      <c r="AJ208" s="82" t="e">
        <f t="shared" si="77"/>
        <v>#N/A</v>
      </c>
      <c r="AL208" s="82" t="e">
        <f t="shared" si="55"/>
        <v>#N/A</v>
      </c>
      <c r="AN208" s="87" t="e">
        <f t="shared" si="68"/>
        <v>#N/A</v>
      </c>
      <c r="AP208" s="82" t="e">
        <f t="shared" si="69"/>
        <v>#N/A</v>
      </c>
      <c r="AT208" s="82" t="e">
        <f t="shared" si="70"/>
        <v>#N/A</v>
      </c>
      <c r="BC208" s="72" t="s">
        <v>792</v>
      </c>
      <c r="BD208" s="72" t="e">
        <v>#N/A</v>
      </c>
      <c r="BE208" s="72">
        <f t="shared" si="58"/>
        <v>0</v>
      </c>
      <c r="BF208" s="77" t="e">
        <v>#N/A</v>
      </c>
    </row>
    <row r="209" spans="1:58">
      <c r="A209" s="46" t="str">
        <f>VLOOKUP(B209,[3]Sheet1!$A:$B,2,FALSE)</f>
        <v>Reigate and Banstead</v>
      </c>
      <c r="B209" s="47" t="s">
        <v>621</v>
      </c>
      <c r="D209" s="48" t="s">
        <v>622</v>
      </c>
      <c r="F209" s="84" t="e">
        <f t="shared" si="76"/>
        <v>#N/A</v>
      </c>
      <c r="H209" s="84" t="e">
        <f t="shared" si="59"/>
        <v>#N/A</v>
      </c>
      <c r="J209" s="84" t="e">
        <f t="shared" si="60"/>
        <v>#N/A</v>
      </c>
      <c r="L209" s="86" t="e">
        <f t="shared" si="61"/>
        <v>#N/A</v>
      </c>
      <c r="M209" s="49" t="e">
        <f t="shared" si="71"/>
        <v>#N/A</v>
      </c>
      <c r="N209" s="86" t="e">
        <f t="shared" si="62"/>
        <v>#N/A</v>
      </c>
      <c r="P209" s="87" t="e">
        <f t="shared" si="63"/>
        <v>#N/A</v>
      </c>
      <c r="R209" s="87" t="e">
        <f t="shared" si="64"/>
        <v>#N/A</v>
      </c>
      <c r="T209" s="87" t="e">
        <f t="shared" si="65"/>
        <v>#N/A</v>
      </c>
      <c r="V209" s="87" t="e">
        <f t="shared" si="66"/>
        <v>#N/A</v>
      </c>
      <c r="X209" s="87" t="e">
        <f t="shared" si="67"/>
        <v>#N/A</v>
      </c>
      <c r="Z209" s="87" t="e">
        <f t="shared" si="72"/>
        <v>#N/A</v>
      </c>
      <c r="AB209" s="87" t="e">
        <f t="shared" si="73"/>
        <v>#N/A</v>
      </c>
      <c r="AC209" s="82"/>
      <c r="AD209" s="87" t="e">
        <f t="shared" si="74"/>
        <v>#N/A</v>
      </c>
      <c r="AE209" s="82"/>
      <c r="AF209" s="87" t="e">
        <f t="shared" si="75"/>
        <v>#N/A</v>
      </c>
      <c r="AJ209" s="82" t="e">
        <f t="shared" si="77"/>
        <v>#N/A</v>
      </c>
      <c r="AL209" s="82" t="e">
        <f t="shared" ref="AL209:AL224" si="78">AK209+(BF209*(VLOOKUP(BC209,B:AK,36,FALSE)))</f>
        <v>#N/A</v>
      </c>
      <c r="AN209" s="87" t="e">
        <f t="shared" si="68"/>
        <v>#N/A</v>
      </c>
      <c r="AP209" s="82" t="e">
        <f t="shared" si="69"/>
        <v>#N/A</v>
      </c>
      <c r="AT209" s="82" t="e">
        <f t="shared" si="70"/>
        <v>#N/A</v>
      </c>
      <c r="BC209" s="72" t="s">
        <v>792</v>
      </c>
      <c r="BD209" s="72" t="e">
        <v>#N/A</v>
      </c>
      <c r="BE209" s="72">
        <f t="shared" si="58"/>
        <v>0</v>
      </c>
      <c r="BF209" s="77" t="e">
        <v>#N/A</v>
      </c>
    </row>
    <row r="210" spans="1:58">
      <c r="A210" s="46" t="str">
        <f>VLOOKUP(B210,[3]Sheet1!$A:$B,2,FALSE)</f>
        <v>Tandridge</v>
      </c>
      <c r="B210" s="47" t="s">
        <v>629</v>
      </c>
      <c r="D210" s="48" t="s">
        <v>630</v>
      </c>
      <c r="F210" s="84" t="e">
        <f t="shared" si="76"/>
        <v>#N/A</v>
      </c>
      <c r="H210" s="84" t="e">
        <f t="shared" si="59"/>
        <v>#N/A</v>
      </c>
      <c r="J210" s="84" t="e">
        <f t="shared" si="60"/>
        <v>#N/A</v>
      </c>
      <c r="L210" s="86" t="e">
        <f t="shared" si="61"/>
        <v>#N/A</v>
      </c>
      <c r="M210" s="49" t="e">
        <f t="shared" si="71"/>
        <v>#N/A</v>
      </c>
      <c r="N210" s="86" t="e">
        <f t="shared" si="62"/>
        <v>#N/A</v>
      </c>
      <c r="O210" s="50" t="s">
        <v>951</v>
      </c>
      <c r="P210" s="87" t="e">
        <f t="shared" si="63"/>
        <v>#VALUE!</v>
      </c>
      <c r="Q210" s="50" t="s">
        <v>951</v>
      </c>
      <c r="R210" s="87" t="e">
        <f t="shared" si="64"/>
        <v>#VALUE!</v>
      </c>
      <c r="S210" s="50" t="s">
        <v>951</v>
      </c>
      <c r="T210" s="87" t="e">
        <f t="shared" si="65"/>
        <v>#VALUE!</v>
      </c>
      <c r="U210" s="50" t="s">
        <v>951</v>
      </c>
      <c r="V210" s="87" t="e">
        <f t="shared" si="66"/>
        <v>#VALUE!</v>
      </c>
      <c r="W210" s="51">
        <v>0</v>
      </c>
      <c r="X210" s="87" t="e">
        <f t="shared" si="67"/>
        <v>#VALUE!</v>
      </c>
      <c r="Z210" s="87" t="e">
        <f t="shared" si="72"/>
        <v>#N/A</v>
      </c>
      <c r="AB210" s="87" t="e">
        <f t="shared" si="73"/>
        <v>#N/A</v>
      </c>
      <c r="AC210" s="82"/>
      <c r="AD210" s="87" t="e">
        <f t="shared" si="74"/>
        <v>#N/A</v>
      </c>
      <c r="AE210" s="82"/>
      <c r="AF210" s="87" t="e">
        <f t="shared" si="75"/>
        <v>#N/A</v>
      </c>
      <c r="AI210" s="50" t="s">
        <v>951</v>
      </c>
      <c r="AJ210" s="82" t="e">
        <f t="shared" si="77"/>
        <v>#VALUE!</v>
      </c>
      <c r="AL210" s="82" t="e">
        <f t="shared" si="78"/>
        <v>#N/A</v>
      </c>
      <c r="AN210" s="87" t="e">
        <f t="shared" si="68"/>
        <v>#N/A</v>
      </c>
      <c r="AO210" s="50" t="s">
        <v>951</v>
      </c>
      <c r="AP210" s="82" t="e">
        <f t="shared" si="69"/>
        <v>#N/A</v>
      </c>
      <c r="AQ210" s="51">
        <v>0</v>
      </c>
      <c r="AS210" s="50" t="s">
        <v>951</v>
      </c>
      <c r="AT210" s="82" t="e">
        <f t="shared" si="70"/>
        <v>#VALUE!</v>
      </c>
      <c r="AU210" s="50" t="s">
        <v>951</v>
      </c>
      <c r="AV210" s="82"/>
      <c r="AW210" s="50" t="s">
        <v>951</v>
      </c>
      <c r="AX210" s="82"/>
      <c r="AY210" s="50" t="s">
        <v>951</v>
      </c>
      <c r="AZ210" s="82"/>
      <c r="BA210" s="52">
        <v>0</v>
      </c>
      <c r="BC210" s="72" t="s">
        <v>792</v>
      </c>
      <c r="BD210" s="72" t="e">
        <v>#N/A</v>
      </c>
      <c r="BE210" s="72">
        <f t="shared" si="58"/>
        <v>0</v>
      </c>
      <c r="BF210" s="77" t="e">
        <v>#N/A</v>
      </c>
    </row>
    <row r="211" spans="1:58">
      <c r="A211" s="46" t="str">
        <f>VLOOKUP(B211,[3]Sheet1!$A:$B,2,FALSE)</f>
        <v>North Warwickshire</v>
      </c>
      <c r="B211" s="47" t="s">
        <v>647</v>
      </c>
      <c r="D211" s="48" t="s">
        <v>648</v>
      </c>
      <c r="F211" s="84" t="e">
        <f t="shared" si="76"/>
        <v>#N/A</v>
      </c>
      <c r="G211" s="46">
        <v>4</v>
      </c>
      <c r="H211" s="84" t="e">
        <f t="shared" si="59"/>
        <v>#N/A</v>
      </c>
      <c r="I211" s="46">
        <v>3</v>
      </c>
      <c r="J211" s="84" t="e">
        <f t="shared" si="60"/>
        <v>#N/A</v>
      </c>
      <c r="K211" s="90">
        <v>2</v>
      </c>
      <c r="L211" s="86" t="e">
        <f t="shared" si="61"/>
        <v>#N/A</v>
      </c>
      <c r="M211" s="49" t="e">
        <f t="shared" si="71"/>
        <v>#N/A</v>
      </c>
      <c r="N211" s="86" t="e">
        <f t="shared" si="62"/>
        <v>#N/A</v>
      </c>
      <c r="O211" s="50" t="s">
        <v>951</v>
      </c>
      <c r="P211" s="87" t="e">
        <f t="shared" si="63"/>
        <v>#VALUE!</v>
      </c>
      <c r="Q211" s="50">
        <v>0</v>
      </c>
      <c r="R211" s="87" t="e">
        <f t="shared" si="64"/>
        <v>#N/A</v>
      </c>
      <c r="S211" s="50">
        <v>0</v>
      </c>
      <c r="T211" s="87" t="e">
        <f t="shared" si="65"/>
        <v>#N/A</v>
      </c>
      <c r="U211" s="50">
        <v>0</v>
      </c>
      <c r="V211" s="87" t="e">
        <f t="shared" si="66"/>
        <v>#N/A</v>
      </c>
      <c r="W211" s="51">
        <v>0</v>
      </c>
      <c r="X211" s="87" t="e">
        <f t="shared" si="67"/>
        <v>#VALUE!</v>
      </c>
      <c r="Z211" s="87" t="e">
        <f t="shared" si="72"/>
        <v>#N/A</v>
      </c>
      <c r="AB211" s="87" t="e">
        <f t="shared" si="73"/>
        <v>#N/A</v>
      </c>
      <c r="AC211" s="82"/>
      <c r="AD211" s="87" t="e">
        <f t="shared" si="74"/>
        <v>#N/A</v>
      </c>
      <c r="AE211" s="82"/>
      <c r="AF211" s="87" t="e">
        <f t="shared" si="75"/>
        <v>#N/A</v>
      </c>
      <c r="AI211" s="50" t="s">
        <v>951</v>
      </c>
      <c r="AJ211" s="82" t="e">
        <f t="shared" si="77"/>
        <v>#VALUE!</v>
      </c>
      <c r="AK211" s="50">
        <v>4</v>
      </c>
      <c r="AL211" s="82" t="e">
        <f t="shared" si="78"/>
        <v>#N/A</v>
      </c>
      <c r="AM211" s="50">
        <v>3</v>
      </c>
      <c r="AN211" s="87" t="e">
        <f t="shared" si="68"/>
        <v>#N/A</v>
      </c>
      <c r="AO211" s="50">
        <v>2</v>
      </c>
      <c r="AP211" s="82" t="e">
        <f t="shared" si="69"/>
        <v>#N/A</v>
      </c>
      <c r="AS211" s="50" t="s">
        <v>951</v>
      </c>
      <c r="AT211" s="82" t="e">
        <f t="shared" si="70"/>
        <v>#VALUE!</v>
      </c>
      <c r="AU211" s="50">
        <v>0</v>
      </c>
      <c r="AV211" s="82"/>
      <c r="AW211" s="50">
        <v>0</v>
      </c>
      <c r="AX211" s="82"/>
      <c r="AY211" s="50">
        <v>0</v>
      </c>
      <c r="AZ211" s="82"/>
      <c r="BC211" s="72" t="s">
        <v>794</v>
      </c>
      <c r="BD211" s="72" t="e">
        <v>#N/A</v>
      </c>
      <c r="BE211" s="72">
        <f t="shared" si="58"/>
        <v>0</v>
      </c>
      <c r="BF211" s="77" t="e">
        <v>#N/A</v>
      </c>
    </row>
    <row r="212" spans="1:58">
      <c r="A212" s="46" t="str">
        <f>VLOOKUP(B212,[3]Sheet1!$A:$B,2,FALSE)</f>
        <v>Nuneaton and Bedworth</v>
      </c>
      <c r="B212" s="47" t="s">
        <v>649</v>
      </c>
      <c r="D212" s="48" t="s">
        <v>650</v>
      </c>
      <c r="F212" s="84" t="e">
        <f t="shared" si="76"/>
        <v>#N/A</v>
      </c>
      <c r="G212" s="46">
        <v>26</v>
      </c>
      <c r="H212" s="84" t="e">
        <f t="shared" si="59"/>
        <v>#N/A</v>
      </c>
      <c r="I212" s="46">
        <v>45</v>
      </c>
      <c r="J212" s="84" t="e">
        <f t="shared" si="60"/>
        <v>#N/A</v>
      </c>
      <c r="K212" s="90">
        <v>32</v>
      </c>
      <c r="L212" s="86" t="e">
        <f t="shared" si="61"/>
        <v>#N/A</v>
      </c>
      <c r="M212" s="49" t="e">
        <f t="shared" si="71"/>
        <v>#N/A</v>
      </c>
      <c r="N212" s="86" t="e">
        <f t="shared" si="62"/>
        <v>#N/A</v>
      </c>
      <c r="O212" s="50" t="s">
        <v>951</v>
      </c>
      <c r="P212" s="87" t="e">
        <f t="shared" si="63"/>
        <v>#VALUE!</v>
      </c>
      <c r="Q212" s="50">
        <v>0</v>
      </c>
      <c r="R212" s="87" t="e">
        <f t="shared" si="64"/>
        <v>#N/A</v>
      </c>
      <c r="S212" s="50">
        <v>0</v>
      </c>
      <c r="T212" s="87" t="e">
        <f t="shared" si="65"/>
        <v>#N/A</v>
      </c>
      <c r="U212" s="50">
        <v>0</v>
      </c>
      <c r="V212" s="87" t="e">
        <f t="shared" si="66"/>
        <v>#N/A</v>
      </c>
      <c r="W212" s="51">
        <v>0</v>
      </c>
      <c r="X212" s="87" t="e">
        <f t="shared" si="67"/>
        <v>#VALUE!</v>
      </c>
      <c r="Z212" s="87" t="e">
        <f t="shared" si="72"/>
        <v>#N/A</v>
      </c>
      <c r="AB212" s="87" t="e">
        <f t="shared" si="73"/>
        <v>#N/A</v>
      </c>
      <c r="AC212" s="82"/>
      <c r="AD212" s="87" t="e">
        <f t="shared" si="74"/>
        <v>#N/A</v>
      </c>
      <c r="AE212" s="82"/>
      <c r="AF212" s="87" t="e">
        <f t="shared" si="75"/>
        <v>#N/A</v>
      </c>
      <c r="AI212" s="50" t="s">
        <v>951</v>
      </c>
      <c r="AJ212" s="82" t="e">
        <f t="shared" si="77"/>
        <v>#VALUE!</v>
      </c>
      <c r="AK212" s="50">
        <v>26</v>
      </c>
      <c r="AL212" s="82" t="e">
        <f t="shared" si="78"/>
        <v>#N/A</v>
      </c>
      <c r="AM212" s="50">
        <v>45</v>
      </c>
      <c r="AN212" s="87" t="e">
        <f t="shared" si="68"/>
        <v>#N/A</v>
      </c>
      <c r="AO212" s="50">
        <v>32</v>
      </c>
      <c r="AP212" s="82" t="e">
        <f t="shared" si="69"/>
        <v>#N/A</v>
      </c>
      <c r="AS212" s="50" t="s">
        <v>951</v>
      </c>
      <c r="AT212" s="82" t="e">
        <f t="shared" si="70"/>
        <v>#VALUE!</v>
      </c>
      <c r="AU212" s="50">
        <v>0</v>
      </c>
      <c r="AV212" s="82"/>
      <c r="AW212" s="50">
        <v>0</v>
      </c>
      <c r="AX212" s="82"/>
      <c r="AY212" s="50">
        <v>0</v>
      </c>
      <c r="AZ212" s="82"/>
      <c r="BA212" s="52">
        <v>0</v>
      </c>
      <c r="BC212" s="72" t="s">
        <v>794</v>
      </c>
      <c r="BD212" s="72" t="e">
        <v>#N/A</v>
      </c>
      <c r="BE212" s="72">
        <f t="shared" si="58"/>
        <v>0</v>
      </c>
      <c r="BF212" s="77" t="e">
        <v>#N/A</v>
      </c>
    </row>
    <row r="213" spans="1:58">
      <c r="A213" s="46" t="str">
        <f>VLOOKUP(B213,[3]Sheet1!$A:$B,2,FALSE)</f>
        <v>Rugby</v>
      </c>
      <c r="B213" s="47" t="s">
        <v>651</v>
      </c>
      <c r="D213" s="48" t="s">
        <v>652</v>
      </c>
      <c r="F213" s="84" t="e">
        <f t="shared" si="76"/>
        <v>#N/A</v>
      </c>
      <c r="H213" s="84" t="e">
        <f t="shared" si="59"/>
        <v>#N/A</v>
      </c>
      <c r="J213" s="84" t="e">
        <f t="shared" si="60"/>
        <v>#N/A</v>
      </c>
      <c r="L213" s="86" t="e">
        <f t="shared" si="61"/>
        <v>#N/A</v>
      </c>
      <c r="N213" s="86" t="e">
        <f t="shared" si="62"/>
        <v>#N/A</v>
      </c>
      <c r="O213" s="50" t="s">
        <v>951</v>
      </c>
      <c r="P213" s="87" t="e">
        <f t="shared" si="63"/>
        <v>#VALUE!</v>
      </c>
      <c r="Q213" s="50" t="s">
        <v>951</v>
      </c>
      <c r="R213" s="87" t="e">
        <f t="shared" si="64"/>
        <v>#VALUE!</v>
      </c>
      <c r="S213" s="50" t="s">
        <v>951</v>
      </c>
      <c r="T213" s="87" t="e">
        <f t="shared" si="65"/>
        <v>#VALUE!</v>
      </c>
      <c r="U213" s="50" t="s">
        <v>951</v>
      </c>
      <c r="V213" s="87" t="e">
        <f t="shared" si="66"/>
        <v>#VALUE!</v>
      </c>
      <c r="W213" s="51" t="s">
        <v>951</v>
      </c>
      <c r="X213" s="87" t="e">
        <f t="shared" si="67"/>
        <v>#VALUE!</v>
      </c>
      <c r="Z213" s="87" t="e">
        <f t="shared" si="72"/>
        <v>#N/A</v>
      </c>
      <c r="AB213" s="87" t="e">
        <f t="shared" si="73"/>
        <v>#N/A</v>
      </c>
      <c r="AC213" s="82"/>
      <c r="AD213" s="87" t="e">
        <f t="shared" si="74"/>
        <v>#N/A</v>
      </c>
      <c r="AE213" s="82"/>
      <c r="AF213" s="87" t="e">
        <f t="shared" si="75"/>
        <v>#N/A</v>
      </c>
      <c r="AI213" s="50" t="s">
        <v>951</v>
      </c>
      <c r="AJ213" s="82" t="e">
        <f t="shared" si="77"/>
        <v>#VALUE!</v>
      </c>
      <c r="AL213" s="82" t="e">
        <f t="shared" si="78"/>
        <v>#N/A</v>
      </c>
      <c r="AM213" s="50">
        <v>0</v>
      </c>
      <c r="AN213" s="87" t="e">
        <f t="shared" si="68"/>
        <v>#N/A</v>
      </c>
      <c r="AO213" s="50" t="s">
        <v>951</v>
      </c>
      <c r="AP213" s="82" t="e">
        <f t="shared" si="69"/>
        <v>#VALUE!</v>
      </c>
      <c r="AQ213" s="51" t="s">
        <v>951</v>
      </c>
      <c r="AS213" s="50" t="s">
        <v>951</v>
      </c>
      <c r="AT213" s="82" t="e">
        <f t="shared" si="70"/>
        <v>#VALUE!</v>
      </c>
      <c r="AU213" s="50" t="s">
        <v>951</v>
      </c>
      <c r="AV213" s="82"/>
      <c r="AW213" s="50" t="s">
        <v>951</v>
      </c>
      <c r="AX213" s="82"/>
      <c r="AY213" s="50" t="s">
        <v>951</v>
      </c>
      <c r="AZ213" s="82"/>
      <c r="BA213" s="52" t="s">
        <v>951</v>
      </c>
      <c r="BC213" s="72" t="s">
        <v>794</v>
      </c>
      <c r="BD213" s="72" t="e">
        <v>#N/A</v>
      </c>
      <c r="BE213" s="72">
        <f t="shared" si="58"/>
        <v>0</v>
      </c>
      <c r="BF213" s="77" t="e">
        <v>#N/A</v>
      </c>
    </row>
    <row r="214" spans="1:58">
      <c r="A214" s="46" t="str">
        <f>VLOOKUP(B214,[3]Sheet1!$A:$B,2,FALSE)</f>
        <v>Stratford on Avon</v>
      </c>
      <c r="B214" s="47" t="s">
        <v>653</v>
      </c>
      <c r="D214" s="48" t="s">
        <v>800</v>
      </c>
      <c r="F214" s="84" t="e">
        <f t="shared" si="76"/>
        <v>#N/A</v>
      </c>
      <c r="H214" s="84" t="e">
        <f t="shared" si="59"/>
        <v>#N/A</v>
      </c>
      <c r="J214" s="84" t="e">
        <f t="shared" si="60"/>
        <v>#N/A</v>
      </c>
      <c r="L214" s="86" t="e">
        <f t="shared" si="61"/>
        <v>#N/A</v>
      </c>
      <c r="M214" s="49" t="e">
        <f>SUM(E214:K214)</f>
        <v>#N/A</v>
      </c>
      <c r="N214" s="86" t="e">
        <f t="shared" si="62"/>
        <v>#N/A</v>
      </c>
      <c r="P214" s="87" t="e">
        <f t="shared" si="63"/>
        <v>#N/A</v>
      </c>
      <c r="R214" s="87" t="e">
        <f t="shared" si="64"/>
        <v>#N/A</v>
      </c>
      <c r="T214" s="87" t="e">
        <f t="shared" si="65"/>
        <v>#N/A</v>
      </c>
      <c r="V214" s="87" t="e">
        <f t="shared" si="66"/>
        <v>#N/A</v>
      </c>
      <c r="X214" s="87" t="e">
        <f t="shared" si="67"/>
        <v>#N/A</v>
      </c>
      <c r="Z214" s="87" t="e">
        <f t="shared" si="72"/>
        <v>#N/A</v>
      </c>
      <c r="AB214" s="87" t="e">
        <f t="shared" si="73"/>
        <v>#N/A</v>
      </c>
      <c r="AC214" s="82"/>
      <c r="AD214" s="87" t="e">
        <f t="shared" si="74"/>
        <v>#N/A</v>
      </c>
      <c r="AE214" s="82"/>
      <c r="AF214" s="87" t="e">
        <f t="shared" si="75"/>
        <v>#N/A</v>
      </c>
      <c r="AJ214" s="82" t="e">
        <f t="shared" si="77"/>
        <v>#N/A</v>
      </c>
      <c r="AL214" s="82" t="e">
        <f t="shared" si="78"/>
        <v>#N/A</v>
      </c>
      <c r="AN214" s="87" t="e">
        <f t="shared" si="68"/>
        <v>#N/A</v>
      </c>
      <c r="AP214" s="82" t="e">
        <f t="shared" si="69"/>
        <v>#N/A</v>
      </c>
      <c r="AT214" s="82" t="e">
        <f t="shared" si="70"/>
        <v>#N/A</v>
      </c>
      <c r="BC214" s="72" t="s">
        <v>794</v>
      </c>
      <c r="BD214" s="72" t="e">
        <v>#N/A</v>
      </c>
      <c r="BE214" s="72">
        <f t="shared" si="58"/>
        <v>0</v>
      </c>
      <c r="BF214" s="77" t="e">
        <v>#N/A</v>
      </c>
    </row>
    <row r="215" spans="1:58">
      <c r="A215" s="46" t="str">
        <f>VLOOKUP(B215,[3]Sheet1!$A:$B,2,FALSE)</f>
        <v>Warwick</v>
      </c>
      <c r="B215" s="47" t="s">
        <v>655</v>
      </c>
      <c r="D215" s="48" t="s">
        <v>656</v>
      </c>
      <c r="E215" s="46">
        <v>2</v>
      </c>
      <c r="F215" s="84" t="e">
        <f t="shared" si="76"/>
        <v>#N/A</v>
      </c>
      <c r="G215" s="46">
        <v>5</v>
      </c>
      <c r="H215" s="84" t="e">
        <f t="shared" si="59"/>
        <v>#N/A</v>
      </c>
      <c r="I215" s="46">
        <v>1</v>
      </c>
      <c r="J215" s="84" t="e">
        <f t="shared" si="60"/>
        <v>#N/A</v>
      </c>
      <c r="K215" s="90">
        <v>1</v>
      </c>
      <c r="L215" s="86" t="e">
        <f t="shared" si="61"/>
        <v>#N/A</v>
      </c>
      <c r="M215" s="49" t="e">
        <f>SUM(E215:K215)</f>
        <v>#N/A</v>
      </c>
      <c r="N215" s="86" t="e">
        <f t="shared" si="62"/>
        <v>#N/A</v>
      </c>
      <c r="O215" s="50">
        <v>2</v>
      </c>
      <c r="P215" s="87" t="e">
        <f t="shared" si="63"/>
        <v>#N/A</v>
      </c>
      <c r="Q215" s="50">
        <v>5</v>
      </c>
      <c r="R215" s="87" t="e">
        <f t="shared" si="64"/>
        <v>#N/A</v>
      </c>
      <c r="S215" s="50">
        <v>1</v>
      </c>
      <c r="T215" s="87" t="e">
        <f t="shared" si="65"/>
        <v>#N/A</v>
      </c>
      <c r="U215" s="50">
        <v>1</v>
      </c>
      <c r="V215" s="87" t="e">
        <f t="shared" si="66"/>
        <v>#N/A</v>
      </c>
      <c r="X215" s="87" t="e">
        <f t="shared" si="67"/>
        <v>#N/A</v>
      </c>
      <c r="Z215" s="87" t="e">
        <f t="shared" si="72"/>
        <v>#N/A</v>
      </c>
      <c r="AB215" s="87" t="e">
        <f t="shared" si="73"/>
        <v>#N/A</v>
      </c>
      <c r="AC215" s="82"/>
      <c r="AD215" s="87" t="e">
        <f t="shared" si="74"/>
        <v>#N/A</v>
      </c>
      <c r="AE215" s="82"/>
      <c r="AF215" s="87" t="e">
        <f t="shared" si="75"/>
        <v>#N/A</v>
      </c>
      <c r="AI215" s="50">
        <v>2</v>
      </c>
      <c r="AJ215" s="82" t="e">
        <f t="shared" si="77"/>
        <v>#N/A</v>
      </c>
      <c r="AK215" s="50">
        <v>5</v>
      </c>
      <c r="AL215" s="82" t="e">
        <f t="shared" si="78"/>
        <v>#N/A</v>
      </c>
      <c r="AM215" s="50">
        <v>1</v>
      </c>
      <c r="AN215" s="87" t="e">
        <f t="shared" si="68"/>
        <v>#N/A</v>
      </c>
      <c r="AO215" s="50">
        <v>1</v>
      </c>
      <c r="AP215" s="82" t="e">
        <f t="shared" si="69"/>
        <v>#N/A</v>
      </c>
      <c r="AS215" s="50">
        <v>0</v>
      </c>
      <c r="AT215" s="82" t="e">
        <f t="shared" si="70"/>
        <v>#N/A</v>
      </c>
      <c r="AU215" s="50">
        <v>0</v>
      </c>
      <c r="AV215" s="82"/>
      <c r="AW215" s="50">
        <v>0</v>
      </c>
      <c r="AX215" s="82"/>
      <c r="AY215" s="50">
        <v>0</v>
      </c>
      <c r="AZ215" s="82"/>
      <c r="BC215" s="72" t="s">
        <v>794</v>
      </c>
      <c r="BD215" s="72" t="e">
        <v>#N/A</v>
      </c>
      <c r="BE215" s="72">
        <f t="shared" si="58"/>
        <v>0</v>
      </c>
      <c r="BF215" s="77" t="e">
        <v>#N/A</v>
      </c>
    </row>
    <row r="216" spans="1:58">
      <c r="A216" s="64" t="e">
        <f>VLOOKUP(B216,[3]Sheet1!$A:$B,2,FALSE)</f>
        <v>#N/A</v>
      </c>
      <c r="B216" s="64" t="s">
        <v>728</v>
      </c>
      <c r="C216" s="64"/>
      <c r="D216" s="66" t="s">
        <v>801</v>
      </c>
      <c r="E216" s="64"/>
      <c r="F216" s="84" t="e">
        <f t="shared" si="76"/>
        <v>#N/A</v>
      </c>
      <c r="G216" s="64">
        <v>255</v>
      </c>
      <c r="H216" s="84" t="e">
        <f t="shared" si="59"/>
        <v>#N/A</v>
      </c>
      <c r="I216" s="64">
        <v>357</v>
      </c>
      <c r="J216" s="84" t="e">
        <f t="shared" si="60"/>
        <v>#N/A</v>
      </c>
      <c r="K216" s="90">
        <v>267</v>
      </c>
      <c r="L216" s="86" t="e">
        <f t="shared" si="61"/>
        <v>#N/A</v>
      </c>
      <c r="M216" s="65" t="e">
        <f>SUM(E216:K216)</f>
        <v>#N/A</v>
      </c>
      <c r="N216" s="86" t="e">
        <f t="shared" si="62"/>
        <v>#N/A</v>
      </c>
      <c r="O216" s="67"/>
      <c r="P216" s="87" t="e">
        <f t="shared" si="63"/>
        <v>#N/A</v>
      </c>
      <c r="Q216" s="67"/>
      <c r="R216" s="87" t="e">
        <f t="shared" si="64"/>
        <v>#N/A</v>
      </c>
      <c r="S216" s="67" t="s">
        <v>951</v>
      </c>
      <c r="T216" s="87" t="e">
        <f t="shared" si="65"/>
        <v>#VALUE!</v>
      </c>
      <c r="U216" s="67" t="s">
        <v>951</v>
      </c>
      <c r="V216" s="87" t="e">
        <f t="shared" si="66"/>
        <v>#VALUE!</v>
      </c>
      <c r="W216" s="67">
        <v>0</v>
      </c>
      <c r="X216" s="87" t="e">
        <f t="shared" si="67"/>
        <v>#N/A</v>
      </c>
      <c r="Y216" s="67" t="s">
        <v>951</v>
      </c>
      <c r="Z216" s="87" t="e">
        <f t="shared" si="72"/>
        <v>#VALUE!</v>
      </c>
      <c r="AA216" s="67" t="s">
        <v>951</v>
      </c>
      <c r="AB216" s="87" t="e">
        <f t="shared" si="73"/>
        <v>#VALUE!</v>
      </c>
      <c r="AC216" s="82"/>
      <c r="AD216" s="87" t="e">
        <f t="shared" si="74"/>
        <v>#N/A</v>
      </c>
      <c r="AE216" s="82"/>
      <c r="AF216" s="87" t="e">
        <f t="shared" si="75"/>
        <v>#N/A</v>
      </c>
      <c r="AG216" s="67">
        <v>0</v>
      </c>
      <c r="AI216" s="67" t="s">
        <v>951</v>
      </c>
      <c r="AJ216" s="82" t="e">
        <f t="shared" si="77"/>
        <v>#VALUE!</v>
      </c>
      <c r="AK216" s="67">
        <v>140</v>
      </c>
      <c r="AL216" s="82" t="e">
        <f t="shared" si="78"/>
        <v>#N/A</v>
      </c>
      <c r="AM216" s="67">
        <v>166</v>
      </c>
      <c r="AN216" s="87" t="e">
        <f t="shared" si="68"/>
        <v>#N/A</v>
      </c>
      <c r="AO216" s="67">
        <v>115</v>
      </c>
      <c r="AP216" s="82" t="e">
        <f t="shared" si="69"/>
        <v>#N/A</v>
      </c>
      <c r="AQ216" s="67"/>
      <c r="AS216" s="67"/>
      <c r="AT216" s="82" t="e">
        <f t="shared" si="70"/>
        <v>#N/A</v>
      </c>
      <c r="AU216" s="64"/>
      <c r="AW216" s="64"/>
      <c r="AY216" s="64"/>
      <c r="BA216" s="64"/>
      <c r="BC216" s="72" t="e">
        <v>#N/A</v>
      </c>
      <c r="BD216" s="72" t="e">
        <v>#N/A</v>
      </c>
      <c r="BE216" s="72" t="e">
        <f t="shared" si="58"/>
        <v>#N/A</v>
      </c>
      <c r="BF216" s="77" t="e">
        <v>#N/A</v>
      </c>
    </row>
    <row r="217" spans="1:58">
      <c r="A217" s="46" t="str">
        <f>VLOOKUP(B217,[3]Sheet1!$A:$B,2,FALSE)</f>
        <v>Worthing</v>
      </c>
      <c r="B217" s="47" t="s">
        <v>685</v>
      </c>
      <c r="D217" s="48" t="s">
        <v>686</v>
      </c>
      <c r="F217" s="84">
        <f t="shared" si="76"/>
        <v>0</v>
      </c>
      <c r="H217" s="84">
        <f t="shared" si="59"/>
        <v>33.100506861169492</v>
      </c>
      <c r="J217" s="84">
        <f t="shared" si="60"/>
        <v>46.340709605637286</v>
      </c>
      <c r="L217" s="86">
        <f t="shared" si="61"/>
        <v>34.658177772283352</v>
      </c>
      <c r="N217" s="86">
        <f t="shared" si="62"/>
        <v>114.09939423909013</v>
      </c>
      <c r="P217" s="87">
        <f t="shared" si="63"/>
        <v>0</v>
      </c>
      <c r="R217" s="87">
        <f t="shared" si="64"/>
        <v>0</v>
      </c>
      <c r="S217" s="50" t="s">
        <v>951</v>
      </c>
      <c r="T217" s="87" t="e">
        <f t="shared" si="65"/>
        <v>#VALUE!</v>
      </c>
      <c r="U217" s="50" t="s">
        <v>951</v>
      </c>
      <c r="V217" s="87" t="e">
        <f t="shared" si="66"/>
        <v>#VALUE!</v>
      </c>
      <c r="W217" s="51" t="s">
        <v>951</v>
      </c>
      <c r="X217" s="87" t="e">
        <f t="shared" si="67"/>
        <v>#VALUE!</v>
      </c>
      <c r="Z217" s="87" t="e">
        <f t="shared" si="72"/>
        <v>#VALUE!</v>
      </c>
      <c r="AB217" s="87" t="e">
        <f t="shared" si="73"/>
        <v>#VALUE!</v>
      </c>
      <c r="AC217" s="82"/>
      <c r="AD217" s="87">
        <f t="shared" si="74"/>
        <v>0</v>
      </c>
      <c r="AE217" s="82"/>
      <c r="AF217" s="87">
        <f t="shared" si="75"/>
        <v>0</v>
      </c>
      <c r="AJ217" s="82" t="e">
        <f t="shared" si="77"/>
        <v>#VALUE!</v>
      </c>
      <c r="AK217" s="50">
        <v>0</v>
      </c>
      <c r="AL217" s="87">
        <f t="shared" si="78"/>
        <v>18.17282729632835</v>
      </c>
      <c r="AM217" s="50" t="s">
        <v>951</v>
      </c>
      <c r="AN217" s="87" t="e">
        <f t="shared" si="68"/>
        <v>#VALUE!</v>
      </c>
      <c r="AO217" s="50" t="s">
        <v>951</v>
      </c>
      <c r="AP217" s="82" t="e">
        <f t="shared" si="69"/>
        <v>#VALUE!</v>
      </c>
      <c r="AQ217" s="51" t="s">
        <v>951</v>
      </c>
      <c r="AS217" s="50" t="s">
        <v>951</v>
      </c>
      <c r="AT217" s="82" t="e">
        <f t="shared" si="70"/>
        <v>#VALUE!</v>
      </c>
      <c r="AU217" s="50" t="s">
        <v>951</v>
      </c>
      <c r="AV217" s="82"/>
      <c r="AW217" s="50" t="s">
        <v>951</v>
      </c>
      <c r="AX217" s="82"/>
      <c r="AY217" s="50" t="s">
        <v>951</v>
      </c>
      <c r="AZ217" s="82"/>
      <c r="BA217" s="52" t="s">
        <v>951</v>
      </c>
      <c r="BC217" s="72" t="s">
        <v>728</v>
      </c>
      <c r="BD217" s="72" t="s">
        <v>685</v>
      </c>
      <c r="BE217" s="72" t="e">
        <f t="shared" si="58"/>
        <v>#N/A</v>
      </c>
      <c r="BF217" s="77">
        <v>0.12980590925948821</v>
      </c>
    </row>
    <row r="218" spans="1:58">
      <c r="A218" s="46" t="str">
        <f>VLOOKUP(B218,[3]Sheet1!$A:$B,2,FALSE)</f>
        <v>Arun</v>
      </c>
      <c r="B218" s="47" t="s">
        <v>675</v>
      </c>
      <c r="D218" s="48" t="s">
        <v>676</v>
      </c>
      <c r="F218" s="84">
        <f t="shared" si="76"/>
        <v>0</v>
      </c>
      <c r="H218" s="84">
        <f t="shared" si="59"/>
        <v>47.223389788601807</v>
      </c>
      <c r="I218" s="46">
        <v>57</v>
      </c>
      <c r="J218" s="84">
        <f t="shared" si="60"/>
        <v>123.11274570404252</v>
      </c>
      <c r="K218" s="90">
        <v>58</v>
      </c>
      <c r="L218" s="86">
        <f t="shared" si="61"/>
        <v>107.44566695512424</v>
      </c>
      <c r="M218" s="49">
        <f>SUM(E218:K218)</f>
        <v>285.3361354926443</v>
      </c>
      <c r="N218" s="86">
        <f t="shared" si="62"/>
        <v>277.78180244776854</v>
      </c>
      <c r="P218" s="87">
        <f t="shared" si="63"/>
        <v>0</v>
      </c>
      <c r="R218" s="87">
        <f t="shared" si="64"/>
        <v>0</v>
      </c>
      <c r="S218" s="50">
        <v>57</v>
      </c>
      <c r="T218" s="87" t="e">
        <f t="shared" si="65"/>
        <v>#VALUE!</v>
      </c>
      <c r="U218" s="50">
        <v>58</v>
      </c>
      <c r="V218" s="87" t="e">
        <f t="shared" si="66"/>
        <v>#VALUE!</v>
      </c>
      <c r="W218" s="51">
        <v>115</v>
      </c>
      <c r="X218" s="87" t="e">
        <f t="shared" si="67"/>
        <v>#VALUE!</v>
      </c>
      <c r="Z218" s="87" t="e">
        <f t="shared" si="72"/>
        <v>#VALUE!</v>
      </c>
      <c r="AB218" s="87" t="e">
        <f t="shared" si="73"/>
        <v>#VALUE!</v>
      </c>
      <c r="AC218" s="82"/>
      <c r="AD218" s="87">
        <f t="shared" si="74"/>
        <v>0</v>
      </c>
      <c r="AE218" s="82"/>
      <c r="AF218" s="87">
        <f t="shared" si="75"/>
        <v>0</v>
      </c>
      <c r="AI218" s="50" t="s">
        <v>951</v>
      </c>
      <c r="AJ218" s="82" t="e">
        <f t="shared" si="77"/>
        <v>#VALUE!</v>
      </c>
      <c r="AL218" s="87">
        <f t="shared" si="78"/>
        <v>25.926566942761777</v>
      </c>
      <c r="AM218" s="50">
        <v>0</v>
      </c>
      <c r="AN218" s="87">
        <f t="shared" si="68"/>
        <v>30.741500803560392</v>
      </c>
      <c r="AO218" s="50">
        <v>0</v>
      </c>
      <c r="AP218" s="87">
        <f t="shared" si="69"/>
        <v>21.29682284584003</v>
      </c>
      <c r="AQ218" s="51">
        <v>0</v>
      </c>
      <c r="AS218" s="50" t="s">
        <v>951</v>
      </c>
      <c r="AT218" s="82" t="e">
        <f t="shared" si="70"/>
        <v>#VALUE!</v>
      </c>
      <c r="AU218" s="50" t="s">
        <v>951</v>
      </c>
      <c r="AV218" s="82"/>
      <c r="AW218" s="50">
        <v>0</v>
      </c>
      <c r="AX218" s="82"/>
      <c r="AY218" s="50">
        <v>0</v>
      </c>
      <c r="AZ218" s="82"/>
      <c r="BA218" s="52">
        <v>0</v>
      </c>
      <c r="BC218" s="72" t="s">
        <v>728</v>
      </c>
      <c r="BD218" s="72" t="s">
        <v>675</v>
      </c>
      <c r="BE218" s="72" t="e">
        <f t="shared" si="58"/>
        <v>#N/A</v>
      </c>
      <c r="BF218" s="77">
        <v>0.18518976387686983</v>
      </c>
    </row>
    <row r="219" spans="1:58">
      <c r="A219" s="46" t="str">
        <f>VLOOKUP(B219,[3]Sheet1!$A:$B,2,FALSE)</f>
        <v>Chichester</v>
      </c>
      <c r="B219" s="47" t="s">
        <v>677</v>
      </c>
      <c r="D219" s="48" t="s">
        <v>678</v>
      </c>
      <c r="E219" s="46">
        <v>5</v>
      </c>
      <c r="F219" s="84">
        <f t="shared" si="76"/>
        <v>5</v>
      </c>
      <c r="G219" s="46">
        <v>7</v>
      </c>
      <c r="H219" s="84">
        <f t="shared" si="59"/>
        <v>42.937693163555444</v>
      </c>
      <c r="I219" s="46">
        <v>2</v>
      </c>
      <c r="J219" s="84">
        <f t="shared" si="60"/>
        <v>52.312770428977622</v>
      </c>
      <c r="K219" s="90">
        <v>2</v>
      </c>
      <c r="L219" s="86">
        <f t="shared" si="61"/>
        <v>39.628878724193349</v>
      </c>
      <c r="M219" s="49">
        <f>SUM(E219:K219)</f>
        <v>116.25046359253307</v>
      </c>
      <c r="N219" s="86">
        <f t="shared" si="62"/>
        <v>139.87934231672642</v>
      </c>
      <c r="O219" s="50">
        <v>0</v>
      </c>
      <c r="P219" s="87">
        <f t="shared" si="63"/>
        <v>0</v>
      </c>
      <c r="Q219" s="50">
        <v>0</v>
      </c>
      <c r="R219" s="87">
        <f t="shared" si="64"/>
        <v>0</v>
      </c>
      <c r="S219" s="50">
        <v>0</v>
      </c>
      <c r="T219" s="87" t="e">
        <f t="shared" si="65"/>
        <v>#VALUE!</v>
      </c>
      <c r="U219" s="50">
        <v>0</v>
      </c>
      <c r="V219" s="87" t="e">
        <f t="shared" si="66"/>
        <v>#VALUE!</v>
      </c>
      <c r="W219" s="51">
        <v>0</v>
      </c>
      <c r="X219" s="87" t="e">
        <f t="shared" si="67"/>
        <v>#VALUE!</v>
      </c>
      <c r="Z219" s="87" t="e">
        <f t="shared" si="72"/>
        <v>#VALUE!</v>
      </c>
      <c r="AB219" s="87" t="e">
        <f t="shared" si="73"/>
        <v>#VALUE!</v>
      </c>
      <c r="AC219" s="82"/>
      <c r="AD219" s="87">
        <f t="shared" si="74"/>
        <v>0</v>
      </c>
      <c r="AE219" s="82"/>
      <c r="AF219" s="87">
        <f t="shared" si="75"/>
        <v>0</v>
      </c>
      <c r="AI219" s="50">
        <v>2</v>
      </c>
      <c r="AJ219" s="82" t="e">
        <f t="shared" si="77"/>
        <v>#VALUE!</v>
      </c>
      <c r="AK219" s="50">
        <v>3</v>
      </c>
      <c r="AL219" s="87">
        <f t="shared" si="78"/>
        <v>22.730498207442206</v>
      </c>
      <c r="AM219" s="50">
        <v>1</v>
      </c>
      <c r="AN219" s="87">
        <f t="shared" si="68"/>
        <v>24.39473358882433</v>
      </c>
      <c r="AO219" s="50">
        <v>1</v>
      </c>
      <c r="AP219" s="87">
        <f t="shared" si="69"/>
        <v>16.207194956113241</v>
      </c>
      <c r="AS219" s="50">
        <v>3</v>
      </c>
      <c r="AT219" s="82">
        <f t="shared" si="70"/>
        <v>3</v>
      </c>
      <c r="AU219" s="50">
        <v>4</v>
      </c>
      <c r="AV219" s="82"/>
      <c r="AW219" s="50">
        <v>1</v>
      </c>
      <c r="AX219" s="82"/>
      <c r="AY219" s="50">
        <v>1</v>
      </c>
      <c r="AZ219" s="82"/>
      <c r="BC219" s="72" t="s">
        <v>728</v>
      </c>
      <c r="BD219" s="72" t="s">
        <v>677</v>
      </c>
      <c r="BE219" s="72" t="e">
        <f t="shared" si="58"/>
        <v>#N/A</v>
      </c>
      <c r="BF219" s="77">
        <v>0.14093213005315861</v>
      </c>
    </row>
    <row r="220" spans="1:58">
      <c r="A220" s="46" t="str">
        <f>VLOOKUP(B220,[3]Sheet1!$A:$B,2,FALSE)</f>
        <v>Horsham</v>
      </c>
      <c r="B220" s="47" t="s">
        <v>681</v>
      </c>
      <c r="D220" s="48" t="s">
        <v>682</v>
      </c>
      <c r="E220" s="46">
        <v>0</v>
      </c>
      <c r="F220" s="84">
        <f t="shared" si="76"/>
        <v>0</v>
      </c>
      <c r="G220" s="46">
        <v>0</v>
      </c>
      <c r="H220" s="84">
        <f t="shared" si="59"/>
        <v>41.454444307083698</v>
      </c>
      <c r="I220" s="46">
        <v>0</v>
      </c>
      <c r="J220" s="84">
        <f t="shared" si="60"/>
        <v>58.036222029917177</v>
      </c>
      <c r="K220" s="90">
        <v>0</v>
      </c>
      <c r="L220" s="86">
        <f t="shared" si="61"/>
        <v>43.405241686240572</v>
      </c>
      <c r="M220" s="49">
        <v>0</v>
      </c>
      <c r="N220" s="86">
        <f t="shared" si="62"/>
        <v>142.89590802324145</v>
      </c>
      <c r="O220" s="50">
        <v>0</v>
      </c>
      <c r="P220" s="87">
        <f t="shared" si="63"/>
        <v>0</v>
      </c>
      <c r="Q220" s="50">
        <v>0</v>
      </c>
      <c r="R220" s="87">
        <f t="shared" si="64"/>
        <v>0</v>
      </c>
      <c r="S220" s="50">
        <v>0</v>
      </c>
      <c r="T220" s="87" t="e">
        <f t="shared" si="65"/>
        <v>#VALUE!</v>
      </c>
      <c r="U220" s="50">
        <v>0</v>
      </c>
      <c r="V220" s="87" t="e">
        <f t="shared" si="66"/>
        <v>#VALUE!</v>
      </c>
      <c r="W220" s="51">
        <v>0</v>
      </c>
      <c r="X220" s="87" t="e">
        <f t="shared" si="67"/>
        <v>#VALUE!</v>
      </c>
      <c r="Z220" s="87" t="e">
        <f t="shared" si="72"/>
        <v>#VALUE!</v>
      </c>
      <c r="AB220" s="87" t="e">
        <f t="shared" si="73"/>
        <v>#VALUE!</v>
      </c>
      <c r="AC220" s="82"/>
      <c r="AD220" s="87">
        <f t="shared" si="74"/>
        <v>0</v>
      </c>
      <c r="AE220" s="82"/>
      <c r="AF220" s="87">
        <f t="shared" si="75"/>
        <v>0</v>
      </c>
      <c r="AI220" s="50">
        <v>0</v>
      </c>
      <c r="AJ220" s="82" t="e">
        <f t="shared" si="77"/>
        <v>#VALUE!</v>
      </c>
      <c r="AK220" s="50">
        <v>0</v>
      </c>
      <c r="AL220" s="87">
        <f t="shared" si="78"/>
        <v>22.759302756830266</v>
      </c>
      <c r="AM220" s="50">
        <v>0</v>
      </c>
      <c r="AN220" s="87">
        <f t="shared" si="68"/>
        <v>26.986030411670171</v>
      </c>
      <c r="AO220" s="50">
        <v>0</v>
      </c>
      <c r="AP220" s="87">
        <f t="shared" si="69"/>
        <v>18.695141550253432</v>
      </c>
      <c r="AQ220" s="51">
        <v>0</v>
      </c>
      <c r="AS220" s="50">
        <v>0</v>
      </c>
      <c r="AT220" s="82">
        <f t="shared" si="70"/>
        <v>0</v>
      </c>
      <c r="AU220" s="50">
        <v>0</v>
      </c>
      <c r="AV220" s="82"/>
      <c r="AW220" s="50">
        <v>0</v>
      </c>
      <c r="AX220" s="82"/>
      <c r="AY220" s="50">
        <v>0</v>
      </c>
      <c r="AZ220" s="82"/>
      <c r="BA220" s="52">
        <v>0</v>
      </c>
      <c r="BC220" s="72" t="s">
        <v>728</v>
      </c>
      <c r="BD220" s="72" t="s">
        <v>681</v>
      </c>
      <c r="BE220" s="72" t="e">
        <f t="shared" si="58"/>
        <v>#N/A</v>
      </c>
      <c r="BF220" s="77">
        <v>0.16256644826307332</v>
      </c>
    </row>
    <row r="221" spans="1:58">
      <c r="A221" s="46" t="str">
        <f>VLOOKUP(B221,[3]Sheet1!$A:$B,2,FALSE)</f>
        <v>Crawley</v>
      </c>
      <c r="B221" s="47" t="s">
        <v>679</v>
      </c>
      <c r="D221" s="48" t="s">
        <v>680</v>
      </c>
      <c r="F221" s="84">
        <f t="shared" si="76"/>
        <v>0</v>
      </c>
      <c r="H221" s="84">
        <f t="shared" si="59"/>
        <v>33.762516998392883</v>
      </c>
      <c r="J221" s="84">
        <f t="shared" si="60"/>
        <v>47.267523797750037</v>
      </c>
      <c r="L221" s="86">
        <f t="shared" si="61"/>
        <v>35.351341327729017</v>
      </c>
      <c r="M221" s="49">
        <f>SUM(E221:K221)</f>
        <v>81.030040796142913</v>
      </c>
      <c r="N221" s="86">
        <f t="shared" si="62"/>
        <v>116.38138212387193</v>
      </c>
      <c r="P221" s="87">
        <f t="shared" si="63"/>
        <v>0</v>
      </c>
      <c r="Q221" s="50" t="s">
        <v>951</v>
      </c>
      <c r="R221" s="87" t="e">
        <f t="shared" si="64"/>
        <v>#VALUE!</v>
      </c>
      <c r="S221" s="50" t="s">
        <v>951</v>
      </c>
      <c r="T221" s="87" t="e">
        <f t="shared" si="65"/>
        <v>#VALUE!</v>
      </c>
      <c r="U221" s="50" t="s">
        <v>951</v>
      </c>
      <c r="V221" s="87" t="e">
        <f t="shared" si="66"/>
        <v>#VALUE!</v>
      </c>
      <c r="W221" s="51">
        <v>0</v>
      </c>
      <c r="X221" s="87" t="e">
        <f t="shared" si="67"/>
        <v>#VALUE!</v>
      </c>
      <c r="Z221" s="87" t="e">
        <f t="shared" si="72"/>
        <v>#VALUE!</v>
      </c>
      <c r="AB221" s="87" t="e">
        <f t="shared" si="73"/>
        <v>#VALUE!</v>
      </c>
      <c r="AC221" s="82"/>
      <c r="AD221" s="87">
        <f t="shared" si="74"/>
        <v>0</v>
      </c>
      <c r="AE221" s="82"/>
      <c r="AF221" s="87">
        <f t="shared" si="75"/>
        <v>0</v>
      </c>
      <c r="AJ221" s="82" t="e">
        <f t="shared" si="77"/>
        <v>#VALUE!</v>
      </c>
      <c r="AL221" s="87">
        <f t="shared" si="78"/>
        <v>18.536283842254914</v>
      </c>
      <c r="AM221" s="50">
        <v>0</v>
      </c>
      <c r="AN221" s="87">
        <f t="shared" si="68"/>
        <v>21.978736555816543</v>
      </c>
      <c r="AO221" s="50" t="s">
        <v>951</v>
      </c>
      <c r="AP221" s="87">
        <f t="shared" si="69"/>
        <v>15.226233156137965</v>
      </c>
      <c r="AT221" s="82">
        <f t="shared" si="70"/>
        <v>0</v>
      </c>
      <c r="AU221" s="50" t="s">
        <v>951</v>
      </c>
      <c r="AV221" s="82"/>
      <c r="AW221" s="50" t="s">
        <v>951</v>
      </c>
      <c r="AX221" s="82"/>
      <c r="AY221" s="50" t="s">
        <v>951</v>
      </c>
      <c r="AZ221" s="82"/>
      <c r="BC221" s="72" t="s">
        <v>728</v>
      </c>
      <c r="BD221" s="72" t="s">
        <v>679</v>
      </c>
      <c r="BE221" s="72" t="e">
        <f t="shared" si="58"/>
        <v>#N/A</v>
      </c>
      <c r="BF221" s="77">
        <v>0.13240202744467797</v>
      </c>
    </row>
    <row r="222" spans="1:58">
      <c r="A222" s="46" t="str">
        <f>VLOOKUP(B222,[3]Sheet1!$A:$B,2,FALSE)</f>
        <v>Mid Sussex</v>
      </c>
      <c r="B222" s="47" t="s">
        <v>683</v>
      </c>
      <c r="D222" s="48" t="s">
        <v>684</v>
      </c>
      <c r="E222" s="46">
        <v>35</v>
      </c>
      <c r="F222" s="84">
        <f t="shared" si="76"/>
        <v>35</v>
      </c>
      <c r="G222" s="46">
        <v>28</v>
      </c>
      <c r="H222" s="84">
        <f t="shared" si="59"/>
        <v>72.197057732723451</v>
      </c>
      <c r="I222" s="46">
        <v>12</v>
      </c>
      <c r="J222" s="84">
        <f t="shared" si="60"/>
        <v>73.875880825812828</v>
      </c>
      <c r="K222" s="90">
        <v>15</v>
      </c>
      <c r="L222" s="86">
        <f t="shared" si="61"/>
        <v>61.276919273086911</v>
      </c>
      <c r="M222" s="49">
        <f>SUM(E222:K222)</f>
        <v>271.07293855853629</v>
      </c>
      <c r="N222" s="86">
        <f t="shared" si="62"/>
        <v>242.34985783162321</v>
      </c>
      <c r="O222" s="50">
        <v>4</v>
      </c>
      <c r="P222" s="87">
        <f t="shared" si="63"/>
        <v>4</v>
      </c>
      <c r="Q222" s="50" t="s">
        <v>951</v>
      </c>
      <c r="R222" s="87" t="e">
        <f t="shared" si="64"/>
        <v>#VALUE!</v>
      </c>
      <c r="S222" s="50" t="s">
        <v>951</v>
      </c>
      <c r="T222" s="87" t="e">
        <f t="shared" si="65"/>
        <v>#VALUE!</v>
      </c>
      <c r="U222" s="50" t="s">
        <v>951</v>
      </c>
      <c r="V222" s="87" t="e">
        <f t="shared" si="66"/>
        <v>#VALUE!</v>
      </c>
      <c r="X222" s="87" t="e">
        <f t="shared" si="67"/>
        <v>#VALUE!</v>
      </c>
      <c r="Z222" s="87" t="e">
        <f t="shared" si="72"/>
        <v>#VALUE!</v>
      </c>
      <c r="AB222" s="87" t="e">
        <f t="shared" si="73"/>
        <v>#VALUE!</v>
      </c>
      <c r="AC222" s="82"/>
      <c r="AD222" s="87">
        <f t="shared" si="74"/>
        <v>0</v>
      </c>
      <c r="AE222" s="82"/>
      <c r="AF222" s="87">
        <f t="shared" si="75"/>
        <v>0</v>
      </c>
      <c r="AI222" s="50">
        <v>19</v>
      </c>
      <c r="AJ222" s="82" t="e">
        <f t="shared" si="77"/>
        <v>#VALUE!</v>
      </c>
      <c r="AL222" s="87">
        <f t="shared" si="78"/>
        <v>24.265051304240327</v>
      </c>
      <c r="AN222" s="87">
        <f t="shared" si="68"/>
        <v>28.771417975027816</v>
      </c>
      <c r="AO222" s="50" t="s">
        <v>951</v>
      </c>
      <c r="AP222" s="87">
        <f t="shared" si="69"/>
        <v>19.932006428483128</v>
      </c>
      <c r="AS222" s="50">
        <v>12</v>
      </c>
      <c r="AT222" s="82">
        <f t="shared" si="70"/>
        <v>12</v>
      </c>
      <c r="AU222" s="50" t="s">
        <v>951</v>
      </c>
      <c r="AV222" s="82"/>
      <c r="AW222" s="50" t="s">
        <v>951</v>
      </c>
      <c r="AX222" s="82"/>
      <c r="AY222" s="50" t="s">
        <v>951</v>
      </c>
      <c r="AZ222" s="82"/>
      <c r="BC222" s="72" t="s">
        <v>728</v>
      </c>
      <c r="BD222" s="72" t="s">
        <v>683</v>
      </c>
      <c r="BE222" s="72" t="e">
        <f t="shared" si="58"/>
        <v>#N/A</v>
      </c>
      <c r="BF222" s="77">
        <v>0.17332179503028805</v>
      </c>
    </row>
    <row r="223" spans="1:58">
      <c r="A223" s="46" t="str">
        <f>VLOOKUP(B223,[3]Sheet1!$A:$B,2,FALSE)</f>
        <v>Adur</v>
      </c>
      <c r="B223" s="47" t="s">
        <v>673</v>
      </c>
      <c r="D223" s="48" t="s">
        <v>674</v>
      </c>
      <c r="F223" s="84">
        <f t="shared" si="76"/>
        <v>0</v>
      </c>
      <c r="H223" s="84">
        <f t="shared" si="59"/>
        <v>19.324391148473236</v>
      </c>
      <c r="J223" s="84">
        <f t="shared" si="60"/>
        <v>27.054147607862532</v>
      </c>
      <c r="L223" s="86">
        <f t="shared" si="61"/>
        <v>20.233774261342564</v>
      </c>
      <c r="N223" s="86">
        <f t="shared" si="62"/>
        <v>66.612313017678332</v>
      </c>
      <c r="P223" s="87">
        <f t="shared" si="63"/>
        <v>0</v>
      </c>
      <c r="Q223" s="50" t="s">
        <v>951</v>
      </c>
      <c r="R223" s="87" t="e">
        <f t="shared" si="64"/>
        <v>#VALUE!</v>
      </c>
      <c r="S223" s="50" t="s">
        <v>951</v>
      </c>
      <c r="T223" s="87" t="e">
        <f t="shared" si="65"/>
        <v>#VALUE!</v>
      </c>
      <c r="U223" s="50" t="s">
        <v>951</v>
      </c>
      <c r="V223" s="87" t="e">
        <f t="shared" si="66"/>
        <v>#VALUE!</v>
      </c>
      <c r="W223" s="51" t="s">
        <v>951</v>
      </c>
      <c r="X223" s="87" t="e">
        <f t="shared" si="67"/>
        <v>#VALUE!</v>
      </c>
      <c r="Z223" s="87" t="e">
        <f t="shared" si="72"/>
        <v>#VALUE!</v>
      </c>
      <c r="AB223" s="87" t="e">
        <f t="shared" si="73"/>
        <v>#VALUE!</v>
      </c>
      <c r="AC223" s="82"/>
      <c r="AD223" s="87">
        <f t="shared" si="74"/>
        <v>0</v>
      </c>
      <c r="AE223" s="82"/>
      <c r="AF223" s="87">
        <f t="shared" si="75"/>
        <v>0</v>
      </c>
      <c r="AJ223" s="82" t="e">
        <f t="shared" si="77"/>
        <v>#VALUE!</v>
      </c>
      <c r="AL223" s="87">
        <f t="shared" si="78"/>
        <v>10.609469650142168</v>
      </c>
      <c r="AN223" s="87">
        <f t="shared" si="68"/>
        <v>12.579799728025714</v>
      </c>
      <c r="AO223" s="50" t="s">
        <v>951</v>
      </c>
      <c r="AP223" s="82" t="e">
        <f t="shared" si="69"/>
        <v>#VALUE!</v>
      </c>
      <c r="AQ223" s="51" t="s">
        <v>951</v>
      </c>
      <c r="AS223" s="50" t="s">
        <v>951</v>
      </c>
      <c r="AT223" s="82" t="e">
        <f t="shared" si="70"/>
        <v>#VALUE!</v>
      </c>
      <c r="AU223" s="50" t="s">
        <v>951</v>
      </c>
      <c r="AV223" s="82"/>
      <c r="AW223" s="50" t="s">
        <v>951</v>
      </c>
      <c r="AX223" s="82"/>
      <c r="AY223" s="50" t="s">
        <v>951</v>
      </c>
      <c r="AZ223" s="82"/>
      <c r="BA223" s="52" t="s">
        <v>951</v>
      </c>
      <c r="BC223" s="72" t="s">
        <v>728</v>
      </c>
      <c r="BD223" s="72" t="s">
        <v>673</v>
      </c>
      <c r="BE223" s="72" t="e">
        <f t="shared" si="58"/>
        <v>#N/A</v>
      </c>
      <c r="BF223" s="77">
        <v>7.5781926072444064E-2</v>
      </c>
    </row>
    <row r="224" spans="1:58">
      <c r="A224" s="46" t="str">
        <f>VLOOKUP(B224,[3]Sheet1!$A:$B,2,FALSE)</f>
        <v>Worcester</v>
      </c>
      <c r="B224" s="47" t="s">
        <v>709</v>
      </c>
      <c r="D224" s="48" t="s">
        <v>711</v>
      </c>
      <c r="F224" s="84">
        <f t="shared" si="76"/>
        <v>18.468137687555163</v>
      </c>
      <c r="G224" s="46">
        <v>111</v>
      </c>
      <c r="H224" s="84">
        <f t="shared" si="59"/>
        <v>135.39187996469551</v>
      </c>
      <c r="I224" s="46">
        <v>110</v>
      </c>
      <c r="J224" s="84">
        <f t="shared" si="60"/>
        <v>141.36098852603706</v>
      </c>
      <c r="K224" s="90">
        <v>61</v>
      </c>
      <c r="L224" s="86">
        <f t="shared" si="61"/>
        <v>79.990820829655775</v>
      </c>
      <c r="M224" s="49">
        <f t="shared" ref="M224:M229" si="79">SUM(E224:K224)</f>
        <v>577.22100617828778</v>
      </c>
      <c r="N224" s="86">
        <f t="shared" si="62"/>
        <v>375.2118270079435</v>
      </c>
      <c r="P224" s="87">
        <f t="shared" si="63"/>
        <v>0</v>
      </c>
      <c r="Q224" s="50">
        <v>7</v>
      </c>
      <c r="R224" s="87">
        <f t="shared" si="64"/>
        <v>7.1742277140335391</v>
      </c>
      <c r="S224" s="50">
        <v>4</v>
      </c>
      <c r="T224" s="87">
        <f t="shared" si="65"/>
        <v>4.1742277140335391</v>
      </c>
      <c r="U224" s="50">
        <v>1</v>
      </c>
      <c r="V224" s="87">
        <f t="shared" si="66"/>
        <v>1</v>
      </c>
      <c r="X224" s="87">
        <f t="shared" si="67"/>
        <v>12.348455428067078</v>
      </c>
      <c r="Z224" s="87">
        <f t="shared" si="72"/>
        <v>18.468137687555163</v>
      </c>
      <c r="AB224" s="87">
        <f t="shared" si="73"/>
        <v>24.391879964695502</v>
      </c>
      <c r="AC224" s="82"/>
      <c r="AD224" s="87">
        <f t="shared" si="74"/>
        <v>31.360988526037072</v>
      </c>
      <c r="AE224" s="82"/>
      <c r="AF224" s="87">
        <f t="shared" si="75"/>
        <v>18.990820829655782</v>
      </c>
      <c r="AI224" s="50" t="s">
        <v>951</v>
      </c>
      <c r="AJ224" s="82" t="e">
        <f t="shared" si="77"/>
        <v>#VALUE!</v>
      </c>
      <c r="AL224" s="87">
        <f t="shared" si="78"/>
        <v>0</v>
      </c>
      <c r="AN224" s="87">
        <f t="shared" si="68"/>
        <v>0</v>
      </c>
      <c r="AO224" s="50" t="s">
        <v>951</v>
      </c>
      <c r="AP224" s="82">
        <f t="shared" si="69"/>
        <v>0</v>
      </c>
      <c r="AS224" s="50" t="s">
        <v>951</v>
      </c>
      <c r="AT224" s="82" t="e">
        <f t="shared" si="70"/>
        <v>#VALUE!</v>
      </c>
      <c r="AU224" s="50" t="s">
        <v>951</v>
      </c>
      <c r="AV224" s="82"/>
      <c r="AW224" s="50" t="s">
        <v>951</v>
      </c>
      <c r="AX224" s="82"/>
      <c r="AY224" s="50" t="s">
        <v>951</v>
      </c>
      <c r="AZ224" s="82"/>
      <c r="BC224" s="72" t="s">
        <v>729</v>
      </c>
      <c r="BD224" s="72" t="s">
        <v>709</v>
      </c>
      <c r="BE224" s="72">
        <f t="shared" si="58"/>
        <v>0</v>
      </c>
      <c r="BF224" s="77">
        <v>0.17422771403353929</v>
      </c>
    </row>
    <row r="225" spans="1:58">
      <c r="A225" s="46" t="str">
        <f>VLOOKUP(B225,[3]Sheet1!$A:$B,2,FALSE)</f>
        <v>Malvern Hills</v>
      </c>
      <c r="B225" s="47" t="s">
        <v>705</v>
      </c>
      <c r="D225" s="48" t="s">
        <v>706</v>
      </c>
      <c r="F225" s="84">
        <f t="shared" si="76"/>
        <v>13.97740511915269</v>
      </c>
      <c r="H225" s="84">
        <f t="shared" si="59"/>
        <v>18.460723742277139</v>
      </c>
      <c r="J225" s="84">
        <f t="shared" si="60"/>
        <v>23.735216240070606</v>
      </c>
      <c r="L225" s="86">
        <f t="shared" si="61"/>
        <v>14.372992056487201</v>
      </c>
      <c r="M225" s="49">
        <f t="shared" si="79"/>
        <v>56.173345101500438</v>
      </c>
      <c r="N225" s="86">
        <f t="shared" si="62"/>
        <v>70.546337157987637</v>
      </c>
      <c r="P225" s="87">
        <f t="shared" si="63"/>
        <v>0</v>
      </c>
      <c r="R225" s="87">
        <f t="shared" si="64"/>
        <v>0.1318623124448367</v>
      </c>
      <c r="T225" s="87">
        <f t="shared" si="65"/>
        <v>0.1318623124448367</v>
      </c>
      <c r="V225" s="87">
        <f t="shared" si="66"/>
        <v>0</v>
      </c>
      <c r="X225" s="87">
        <f t="shared" si="67"/>
        <v>0.26372462488967341</v>
      </c>
      <c r="Z225" s="87">
        <f t="shared" si="72"/>
        <v>13.97740511915269</v>
      </c>
      <c r="AB225" s="87">
        <f t="shared" si="73"/>
        <v>18.460723742277139</v>
      </c>
      <c r="AC225" s="82"/>
      <c r="AD225" s="87">
        <f t="shared" si="74"/>
        <v>23.735216240070606</v>
      </c>
      <c r="AE225" s="82"/>
      <c r="AF225" s="87">
        <f t="shared" si="75"/>
        <v>14.372992056487201</v>
      </c>
      <c r="AJ225" s="82">
        <f t="shared" si="77"/>
        <v>0</v>
      </c>
      <c r="AN225" s="87">
        <f t="shared" si="68"/>
        <v>0</v>
      </c>
      <c r="AP225" s="82">
        <f t="shared" si="69"/>
        <v>0</v>
      </c>
      <c r="AT225" s="82" t="e">
        <f t="shared" si="70"/>
        <v>#VALUE!</v>
      </c>
      <c r="BC225" s="72" t="s">
        <v>729</v>
      </c>
      <c r="BD225" s="72" t="s">
        <v>705</v>
      </c>
      <c r="BE225" s="72">
        <f t="shared" si="58"/>
        <v>0</v>
      </c>
      <c r="BF225" s="77">
        <v>0.1318623124448367</v>
      </c>
    </row>
    <row r="226" spans="1:58">
      <c r="A226" s="46" t="str">
        <f>VLOOKUP(B226,[3]Sheet1!$A:$B,2,FALSE)</f>
        <v>Wyre Forest</v>
      </c>
      <c r="B226" s="47" t="s">
        <v>714</v>
      </c>
      <c r="D226" s="48" t="s">
        <v>715</v>
      </c>
      <c r="F226" s="84">
        <f t="shared" si="76"/>
        <v>18.337157987643426</v>
      </c>
      <c r="H226" s="84">
        <f t="shared" si="59"/>
        <v>24.218887908208295</v>
      </c>
      <c r="J226" s="84">
        <f t="shared" si="60"/>
        <v>31.138570167696383</v>
      </c>
      <c r="L226" s="86">
        <f t="shared" si="61"/>
        <v>18.856134157105032</v>
      </c>
      <c r="M226" s="49">
        <f t="shared" si="79"/>
        <v>73.694616063548111</v>
      </c>
      <c r="N226" s="86">
        <f t="shared" si="62"/>
        <v>92.550750220653143</v>
      </c>
      <c r="P226" s="87">
        <f t="shared" si="63"/>
        <v>0</v>
      </c>
      <c r="R226" s="87">
        <f t="shared" si="64"/>
        <v>0.17299205648720212</v>
      </c>
      <c r="T226" s="87">
        <f t="shared" si="65"/>
        <v>0.17299205648720212</v>
      </c>
      <c r="V226" s="87">
        <f t="shared" si="66"/>
        <v>0</v>
      </c>
      <c r="X226" s="87">
        <f t="shared" si="67"/>
        <v>0.34598411297440423</v>
      </c>
      <c r="Z226" s="87">
        <f t="shared" si="72"/>
        <v>18.337157987643426</v>
      </c>
      <c r="AB226" s="87">
        <f t="shared" si="73"/>
        <v>24.218887908208295</v>
      </c>
      <c r="AC226" s="82"/>
      <c r="AD226" s="87">
        <f t="shared" si="74"/>
        <v>31.138570167696383</v>
      </c>
      <c r="AE226" s="82"/>
      <c r="AF226" s="87">
        <f t="shared" si="75"/>
        <v>18.856134157105032</v>
      </c>
      <c r="AJ226" s="82">
        <f t="shared" si="77"/>
        <v>0</v>
      </c>
      <c r="AN226" s="87">
        <f t="shared" si="68"/>
        <v>0</v>
      </c>
      <c r="AP226" s="82">
        <f t="shared" si="69"/>
        <v>0</v>
      </c>
      <c r="AS226" s="50">
        <v>1</v>
      </c>
      <c r="AT226" s="82" t="e">
        <f t="shared" si="70"/>
        <v>#VALUE!</v>
      </c>
      <c r="AU226" s="46">
        <v>7</v>
      </c>
      <c r="AW226" s="46">
        <v>5</v>
      </c>
      <c r="AY226" s="46">
        <v>1</v>
      </c>
      <c r="BC226" s="72" t="s">
        <v>729</v>
      </c>
      <c r="BD226" s="72" t="s">
        <v>714</v>
      </c>
      <c r="BE226" s="72">
        <f t="shared" si="58"/>
        <v>0</v>
      </c>
      <c r="BF226" s="77">
        <v>0.17299205648720212</v>
      </c>
    </row>
    <row r="227" spans="1:58">
      <c r="A227" s="46" t="str">
        <f>VLOOKUP(B227,[3]Sheet1!$A:$B,2,FALSE)</f>
        <v>Bromsgrove</v>
      </c>
      <c r="B227" s="47" t="s">
        <v>703</v>
      </c>
      <c r="D227" s="48" t="s">
        <v>704</v>
      </c>
      <c r="F227" s="84">
        <f t="shared" si="76"/>
        <v>17.532568402471316</v>
      </c>
      <c r="H227" s="84">
        <f t="shared" si="59"/>
        <v>23.156222418358343</v>
      </c>
      <c r="J227" s="84">
        <f t="shared" si="60"/>
        <v>29.772285966460725</v>
      </c>
      <c r="L227" s="86">
        <f t="shared" si="61"/>
        <v>18.028773168578994</v>
      </c>
      <c r="M227" s="49">
        <f t="shared" si="79"/>
        <v>70.461076787290381</v>
      </c>
      <c r="N227" s="86">
        <f t="shared" si="62"/>
        <v>88.489849955869374</v>
      </c>
      <c r="P227" s="87">
        <f t="shared" si="63"/>
        <v>0</v>
      </c>
      <c r="Q227" s="50" t="s">
        <v>951</v>
      </c>
      <c r="R227" s="87" t="e">
        <f t="shared" si="64"/>
        <v>#VALUE!</v>
      </c>
      <c r="S227" s="50" t="s">
        <v>951</v>
      </c>
      <c r="T227" s="87" t="e">
        <f t="shared" si="65"/>
        <v>#VALUE!</v>
      </c>
      <c r="U227" s="50" t="s">
        <v>951</v>
      </c>
      <c r="V227" s="87" t="e">
        <f t="shared" si="66"/>
        <v>#VALUE!</v>
      </c>
      <c r="X227" s="87" t="e">
        <f t="shared" si="67"/>
        <v>#VALUE!</v>
      </c>
      <c r="Z227" s="87">
        <f t="shared" si="72"/>
        <v>17.532568402471316</v>
      </c>
      <c r="AB227" s="87">
        <f t="shared" si="73"/>
        <v>23.156222418358343</v>
      </c>
      <c r="AC227" s="82"/>
      <c r="AD227" s="87">
        <f t="shared" si="74"/>
        <v>29.772285966460725</v>
      </c>
      <c r="AE227" s="82"/>
      <c r="AF227" s="87">
        <f t="shared" si="75"/>
        <v>18.028773168578994</v>
      </c>
      <c r="AJ227" s="82">
        <f t="shared" si="77"/>
        <v>0</v>
      </c>
      <c r="AK227" s="50" t="s">
        <v>951</v>
      </c>
      <c r="AN227" s="87">
        <f t="shared" si="68"/>
        <v>0</v>
      </c>
      <c r="AO227" s="50" t="s">
        <v>951</v>
      </c>
      <c r="AP227" s="82">
        <f t="shared" si="69"/>
        <v>0</v>
      </c>
      <c r="AS227" s="50" t="s">
        <v>951</v>
      </c>
      <c r="AT227" s="82" t="e">
        <f t="shared" si="70"/>
        <v>#VALUE!</v>
      </c>
      <c r="AU227" s="50" t="s">
        <v>951</v>
      </c>
      <c r="AV227" s="82"/>
      <c r="AW227" s="50" t="s">
        <v>951</v>
      </c>
      <c r="AX227" s="82"/>
      <c r="AY227" s="50" t="s">
        <v>951</v>
      </c>
      <c r="AZ227" s="82"/>
      <c r="BC227" s="72" t="s">
        <v>729</v>
      </c>
      <c r="BD227" s="72" t="s">
        <v>703</v>
      </c>
      <c r="BE227" s="72">
        <f t="shared" si="58"/>
        <v>0</v>
      </c>
      <c r="BF227" s="77">
        <v>0.16540158870255958</v>
      </c>
    </row>
    <row r="228" spans="1:58">
      <c r="A228" s="46" t="str">
        <f>VLOOKUP(B228,[3]Sheet1!$A:$B,2,FALSE)</f>
        <v>Redditch</v>
      </c>
      <c r="B228" s="47" t="s">
        <v>707</v>
      </c>
      <c r="D228" s="48" t="s">
        <v>708</v>
      </c>
      <c r="E228" s="46">
        <v>5</v>
      </c>
      <c r="F228" s="84">
        <f t="shared" si="76"/>
        <v>20.773698146513681</v>
      </c>
      <c r="G228" s="46">
        <v>8</v>
      </c>
      <c r="H228" s="84">
        <f t="shared" si="59"/>
        <v>28.833186231244486</v>
      </c>
      <c r="I228" s="46">
        <v>4</v>
      </c>
      <c r="J228" s="84">
        <f t="shared" si="60"/>
        <v>30.785525154457194</v>
      </c>
      <c r="K228" s="90">
        <v>6</v>
      </c>
      <c r="L228" s="86">
        <f t="shared" si="61"/>
        <v>22.220123565754633</v>
      </c>
      <c r="M228" s="49">
        <f t="shared" si="79"/>
        <v>103.39240953221535</v>
      </c>
      <c r="N228" s="86">
        <f t="shared" si="62"/>
        <v>102.61253309796999</v>
      </c>
      <c r="O228" s="50">
        <v>5</v>
      </c>
      <c r="P228" s="87">
        <f t="shared" si="63"/>
        <v>5</v>
      </c>
      <c r="Q228" s="50">
        <v>8</v>
      </c>
      <c r="R228" s="87">
        <f t="shared" si="64"/>
        <v>8.148808473080317</v>
      </c>
      <c r="S228" s="50">
        <v>4</v>
      </c>
      <c r="T228" s="87">
        <f t="shared" si="65"/>
        <v>4.1488084730803179</v>
      </c>
      <c r="U228" s="50">
        <v>6</v>
      </c>
      <c r="V228" s="87">
        <f t="shared" si="66"/>
        <v>6</v>
      </c>
      <c r="W228" s="51">
        <v>23</v>
      </c>
      <c r="X228" s="87">
        <f t="shared" si="67"/>
        <v>23.297616946160634</v>
      </c>
      <c r="Z228" s="87">
        <f t="shared" si="72"/>
        <v>15.773698146513681</v>
      </c>
      <c r="AB228" s="87">
        <f t="shared" si="73"/>
        <v>20.833186231244486</v>
      </c>
      <c r="AC228" s="82"/>
      <c r="AD228" s="87">
        <f t="shared" si="74"/>
        <v>26.785525154457194</v>
      </c>
      <c r="AE228" s="82"/>
      <c r="AF228" s="87">
        <f t="shared" si="75"/>
        <v>16.220123565754633</v>
      </c>
      <c r="AI228" s="50">
        <v>0</v>
      </c>
      <c r="AJ228" s="82">
        <f t="shared" si="77"/>
        <v>0</v>
      </c>
      <c r="AK228" s="50">
        <v>0</v>
      </c>
      <c r="AM228" s="50">
        <v>0</v>
      </c>
      <c r="AN228" s="87">
        <f t="shared" si="68"/>
        <v>0</v>
      </c>
      <c r="AO228" s="50">
        <v>0</v>
      </c>
      <c r="AP228" s="82">
        <f t="shared" si="69"/>
        <v>0</v>
      </c>
      <c r="AQ228" s="51">
        <v>0</v>
      </c>
      <c r="AS228" s="50">
        <v>0</v>
      </c>
      <c r="AT228" s="82" t="e">
        <f t="shared" si="70"/>
        <v>#VALUE!</v>
      </c>
      <c r="AU228" s="50">
        <v>0</v>
      </c>
      <c r="AV228" s="82"/>
      <c r="AW228" s="50">
        <v>0</v>
      </c>
      <c r="AX228" s="82"/>
      <c r="AY228" s="50">
        <v>0</v>
      </c>
      <c r="AZ228" s="82"/>
      <c r="BA228" s="52">
        <v>0</v>
      </c>
      <c r="BC228" s="72" t="s">
        <v>729</v>
      </c>
      <c r="BD228" s="72" t="s">
        <v>707</v>
      </c>
      <c r="BE228" s="72">
        <f t="shared" si="58"/>
        <v>0</v>
      </c>
      <c r="BF228" s="77">
        <v>0.14880847308031775</v>
      </c>
    </row>
    <row r="229" spans="1:58">
      <c r="A229" s="46" t="str">
        <f>VLOOKUP(B229,[3]Sheet1!$A:$B,2,FALSE)</f>
        <v>Wychavon</v>
      </c>
      <c r="B229" s="47" t="s">
        <v>712</v>
      </c>
      <c r="D229" s="48" t="s">
        <v>802</v>
      </c>
      <c r="E229" s="46">
        <v>48</v>
      </c>
      <c r="F229" s="84">
        <f t="shared" ref="F229:F260" si="80">E229+(BF229*(VLOOKUP(BC229,B:E,4,FALSE)))</f>
        <v>69.911032656663721</v>
      </c>
      <c r="G229" s="46">
        <v>42</v>
      </c>
      <c r="H229" s="84">
        <f t="shared" si="59"/>
        <v>70.939099735216246</v>
      </c>
      <c r="I229" s="46">
        <v>39</v>
      </c>
      <c r="J229" s="84">
        <f t="shared" si="60"/>
        <v>76.20741394527802</v>
      </c>
      <c r="K229" s="90">
        <v>28</v>
      </c>
      <c r="L229" s="86">
        <f t="shared" si="61"/>
        <v>50.53115622241836</v>
      </c>
      <c r="M229" s="49">
        <f t="shared" si="79"/>
        <v>374.05754633715799</v>
      </c>
      <c r="N229" s="86">
        <f t="shared" si="62"/>
        <v>267.58870255957635</v>
      </c>
      <c r="O229" s="50">
        <v>16</v>
      </c>
      <c r="P229" s="87">
        <f t="shared" si="63"/>
        <v>16</v>
      </c>
      <c r="Q229" s="50">
        <v>19</v>
      </c>
      <c r="R229" s="87">
        <f t="shared" si="64"/>
        <v>19.206707855251544</v>
      </c>
      <c r="S229" s="50">
        <v>18</v>
      </c>
      <c r="T229" s="87">
        <f t="shared" si="65"/>
        <v>18.206707855251544</v>
      </c>
      <c r="U229" s="50">
        <v>9</v>
      </c>
      <c r="V229" s="87">
        <f t="shared" si="66"/>
        <v>9</v>
      </c>
      <c r="W229" s="51">
        <f>SUM(O229:U229)</f>
        <v>115.4134157105031</v>
      </c>
      <c r="X229" s="87">
        <f t="shared" si="67"/>
        <v>62.413415710503088</v>
      </c>
      <c r="Z229" s="87">
        <f t="shared" si="72"/>
        <v>21.911032656663725</v>
      </c>
      <c r="AB229" s="87">
        <f t="shared" si="73"/>
        <v>28.939099735216239</v>
      </c>
      <c r="AC229" s="82"/>
      <c r="AD229" s="87">
        <f t="shared" si="74"/>
        <v>37.20741394527802</v>
      </c>
      <c r="AE229" s="82"/>
      <c r="AF229" s="87">
        <f t="shared" si="75"/>
        <v>22.531156222418357</v>
      </c>
      <c r="AI229" s="50">
        <v>0</v>
      </c>
      <c r="AJ229" s="82">
        <f t="shared" si="77"/>
        <v>0</v>
      </c>
      <c r="AK229" s="50">
        <v>0</v>
      </c>
      <c r="AM229" s="50">
        <v>0</v>
      </c>
      <c r="AN229" s="87">
        <f t="shared" si="68"/>
        <v>0</v>
      </c>
      <c r="AO229" s="50">
        <v>0</v>
      </c>
      <c r="AP229" s="82">
        <f t="shared" si="69"/>
        <v>0</v>
      </c>
      <c r="AQ229" s="51">
        <v>0</v>
      </c>
      <c r="AS229" s="50">
        <v>32</v>
      </c>
      <c r="AT229" s="82" t="e">
        <f t="shared" si="70"/>
        <v>#VALUE!</v>
      </c>
      <c r="AU229" s="50">
        <v>23</v>
      </c>
      <c r="AV229" s="82"/>
      <c r="AW229" s="50">
        <v>21</v>
      </c>
      <c r="AX229" s="82"/>
      <c r="AY229" s="50">
        <v>19</v>
      </c>
      <c r="AZ229" s="82"/>
      <c r="BA229" s="52" t="e">
        <f>SUM(AS229:AY229)</f>
        <v>#VALUE!</v>
      </c>
      <c r="BC229" s="72" t="s">
        <v>729</v>
      </c>
      <c r="BD229" s="72" t="s">
        <v>712</v>
      </c>
      <c r="BE229" s="72">
        <f t="shared" ref="BE229:BE292" si="81">VLOOKUP(BC229,B:M,7,FALSE)</f>
        <v>0</v>
      </c>
      <c r="BF229" s="77">
        <v>0.20670785525154456</v>
      </c>
    </row>
    <row r="230" spans="1:58">
      <c r="A230" s="46" t="str">
        <f>VLOOKUP(B230,[3]Sheet1!$A:$B,2,FALSE)</f>
        <v>Barking and Dagenham</v>
      </c>
      <c r="B230" s="47" t="s">
        <v>228</v>
      </c>
      <c r="C230" s="46" t="s">
        <v>229</v>
      </c>
      <c r="D230" s="54" t="s">
        <v>803</v>
      </c>
      <c r="L230" s="86" t="e">
        <f>K230+(BF230*(VLOOKUP(BC230,B:K,10,FALSE)))</f>
        <v>#N/A</v>
      </c>
      <c r="M230" s="49">
        <v>0</v>
      </c>
      <c r="N230" s="86" t="e">
        <f t="shared" ref="N230:N293" si="82">F230+H230+J230+L230</f>
        <v>#N/A</v>
      </c>
      <c r="P230" s="87" t="e">
        <f>O230+(BF230*(VLOOKUP(BC230,B:O,14,FALSE)))</f>
        <v>#N/A</v>
      </c>
      <c r="R230" s="87" t="e">
        <f>Q230+(BF230*(VLOOKUP(BC230,B:Q,16,FALSE)))</f>
        <v>#N/A</v>
      </c>
      <c r="T230" s="87" t="e">
        <f>S230+(BF230*(VLOOKUP(BC230,B:S,18,FALSE)))</f>
        <v>#N/A</v>
      </c>
      <c r="V230" s="87" t="e">
        <f>U230+(BF230*(VLOOKUP(BC230,B:U,20,FALSE)))</f>
        <v>#N/A</v>
      </c>
      <c r="W230" s="51">
        <v>39</v>
      </c>
      <c r="X230" s="87" t="e">
        <f>P230+R230+T230+V230</f>
        <v>#N/A</v>
      </c>
      <c r="Y230" s="50" t="s">
        <v>951</v>
      </c>
      <c r="Z230" s="87" t="e">
        <f t="shared" si="72"/>
        <v>#VALUE!</v>
      </c>
      <c r="AA230" s="50" t="s">
        <v>951</v>
      </c>
      <c r="AB230" s="87" t="e">
        <f t="shared" si="73"/>
        <v>#VALUE!</v>
      </c>
      <c r="AC230" s="82"/>
      <c r="AD230" s="87" t="e">
        <f t="shared" si="74"/>
        <v>#N/A</v>
      </c>
      <c r="AE230" s="82"/>
      <c r="AF230" s="87" t="e">
        <f t="shared" si="75"/>
        <v>#N/A</v>
      </c>
      <c r="AG230" s="51">
        <v>0</v>
      </c>
      <c r="AI230" s="50">
        <v>0</v>
      </c>
      <c r="AK230" s="50">
        <v>0</v>
      </c>
      <c r="AM230" s="50">
        <v>0</v>
      </c>
      <c r="AN230" s="87" t="e">
        <f>AM230+(BF230*(VLOOKUP(BC230,B:AM,38,FALSE)))</f>
        <v>#N/A</v>
      </c>
      <c r="AO230" s="50">
        <v>0</v>
      </c>
      <c r="AP230" s="82" t="e">
        <f>AQ230+(BF230*(VLOOKUP(BC230,B:AQ,40,FALSE)))</f>
        <v>#N/A</v>
      </c>
      <c r="AQ230" s="51">
        <v>0</v>
      </c>
      <c r="BC230" s="72" t="e">
        <v>#N/A</v>
      </c>
      <c r="BD230" s="72" t="e">
        <v>#N/A</v>
      </c>
      <c r="BE230" s="72" t="e">
        <f t="shared" si="81"/>
        <v>#N/A</v>
      </c>
      <c r="BF230" s="77" t="e">
        <v>#N/A</v>
      </c>
    </row>
    <row r="231" spans="1:58">
      <c r="A231" s="46" t="str">
        <f>VLOOKUP(B231,[3]Sheet1!$A:$B,2,FALSE)</f>
        <v>Barnet</v>
      </c>
      <c r="B231" s="47" t="s">
        <v>230</v>
      </c>
      <c r="C231" s="46" t="s">
        <v>231</v>
      </c>
      <c r="D231" s="55" t="s">
        <v>804</v>
      </c>
      <c r="E231" s="46">
        <v>82</v>
      </c>
      <c r="G231" s="46">
        <v>129</v>
      </c>
      <c r="I231" s="46">
        <v>143</v>
      </c>
      <c r="K231" s="90">
        <v>128</v>
      </c>
      <c r="M231" s="49">
        <f>SUM(E231:K231)</f>
        <v>482</v>
      </c>
      <c r="N231" s="86">
        <f t="shared" si="82"/>
        <v>0</v>
      </c>
      <c r="O231" s="50">
        <v>0</v>
      </c>
      <c r="P231" s="87" t="e">
        <f>O231+(BF231*(VLOOKUP(BC231,B:O,14,FALSE)))</f>
        <v>#N/A</v>
      </c>
      <c r="Q231" s="50">
        <v>0</v>
      </c>
      <c r="R231" s="87" t="e">
        <f>Q231+(BF231*(VLOOKUP(BC231,B:Q,16,FALSE)))</f>
        <v>#N/A</v>
      </c>
      <c r="S231" s="50">
        <v>0</v>
      </c>
      <c r="U231" s="50">
        <v>0</v>
      </c>
      <c r="V231" s="87" t="e">
        <f>U231+(BF231*(VLOOKUP(BC231,B:U,20,FALSE)))</f>
        <v>#N/A</v>
      </c>
      <c r="Y231" s="50">
        <v>0</v>
      </c>
      <c r="Z231" s="87" t="e">
        <f t="shared" si="72"/>
        <v>#N/A</v>
      </c>
      <c r="AA231" s="50">
        <v>0</v>
      </c>
      <c r="AC231" s="50">
        <v>0</v>
      </c>
      <c r="AE231" s="50">
        <v>0</v>
      </c>
      <c r="AI231" s="50">
        <v>41</v>
      </c>
      <c r="AK231" s="50">
        <v>29</v>
      </c>
      <c r="AM231" s="50">
        <v>27</v>
      </c>
      <c r="AN231" s="87" t="e">
        <f>AM231+(BF231*(VLOOKUP(BC231,B:AM,38,FALSE)))</f>
        <v>#N/A</v>
      </c>
      <c r="AO231" s="50">
        <v>22</v>
      </c>
      <c r="AP231" s="82" t="e">
        <f>AQ231+(BF231*(VLOOKUP(BC231,B:AQ,40,FALSE)))</f>
        <v>#N/A</v>
      </c>
      <c r="BC231" s="72" t="e">
        <v>#N/A</v>
      </c>
      <c r="BD231" s="72" t="e">
        <v>#N/A</v>
      </c>
      <c r="BE231" s="72" t="e">
        <f t="shared" si="81"/>
        <v>#N/A</v>
      </c>
      <c r="BF231" s="77" t="e">
        <v>#N/A</v>
      </c>
    </row>
    <row r="232" spans="1:58">
      <c r="A232" s="46" t="str">
        <f>VLOOKUP(B232,[3]Sheet1!$A:$B,2,FALSE)</f>
        <v>Bexley</v>
      </c>
      <c r="B232" s="47" t="s">
        <v>232</v>
      </c>
      <c r="C232" s="46" t="s">
        <v>233</v>
      </c>
      <c r="D232" s="55" t="s">
        <v>805</v>
      </c>
      <c r="E232" s="46">
        <v>105</v>
      </c>
      <c r="G232" s="46">
        <v>34</v>
      </c>
      <c r="I232" s="46">
        <v>35</v>
      </c>
      <c r="K232" s="90">
        <v>51</v>
      </c>
      <c r="M232" s="49">
        <f>SUM(E232:K232)</f>
        <v>225</v>
      </c>
      <c r="N232" s="86">
        <f t="shared" si="82"/>
        <v>0</v>
      </c>
      <c r="O232" s="50">
        <v>0</v>
      </c>
      <c r="P232" s="87" t="e">
        <f>O232+(BF232*(VLOOKUP(BC232,B:O,14,FALSE)))</f>
        <v>#N/A</v>
      </c>
      <c r="Q232" s="50">
        <v>0</v>
      </c>
      <c r="R232" s="87" t="e">
        <f>Q232+(BF232*(VLOOKUP(BC232,B:Q,16,FALSE)))</f>
        <v>#N/A</v>
      </c>
      <c r="S232" s="50">
        <v>0</v>
      </c>
      <c r="U232" s="50">
        <v>0</v>
      </c>
      <c r="V232" s="87" t="e">
        <f>U232+(BF232*(VLOOKUP(BC232,B:U,20,FALSE)))</f>
        <v>#N/A</v>
      </c>
      <c r="W232" s="51">
        <v>0</v>
      </c>
      <c r="Y232" s="50">
        <v>105</v>
      </c>
      <c r="Z232" s="87" t="e">
        <f t="shared" si="72"/>
        <v>#N/A</v>
      </c>
      <c r="AA232" s="50">
        <v>34</v>
      </c>
      <c r="AC232" s="50">
        <v>35</v>
      </c>
      <c r="AE232" s="50">
        <v>51</v>
      </c>
      <c r="AI232" s="50">
        <v>0</v>
      </c>
      <c r="AK232" s="50">
        <v>0</v>
      </c>
      <c r="AM232" s="50">
        <v>0</v>
      </c>
      <c r="AN232" s="87" t="e">
        <f>AM232+(BF232*(VLOOKUP(BC232,B:AM,38,FALSE)))</f>
        <v>#N/A</v>
      </c>
      <c r="AO232" s="50">
        <v>0</v>
      </c>
      <c r="AP232" s="82" t="e">
        <f>AQ232+(BF232*(VLOOKUP(BC232,B:AQ,40,FALSE)))</f>
        <v>#N/A</v>
      </c>
      <c r="AQ232" s="51">
        <v>0</v>
      </c>
      <c r="BC232" s="72" t="e">
        <v>#N/A</v>
      </c>
      <c r="BD232" s="72" t="e">
        <v>#N/A</v>
      </c>
      <c r="BE232" s="72" t="e">
        <f t="shared" si="81"/>
        <v>#N/A</v>
      </c>
      <c r="BF232" s="77" t="e">
        <v>#N/A</v>
      </c>
    </row>
    <row r="233" spans="1:58">
      <c r="A233" s="46" t="str">
        <f>VLOOKUP(B233,[3]Sheet1!$A:$B,2,FALSE)</f>
        <v>Brent</v>
      </c>
      <c r="B233" s="47" t="s">
        <v>234</v>
      </c>
      <c r="C233" s="46" t="s">
        <v>235</v>
      </c>
      <c r="D233" s="55" t="s">
        <v>806</v>
      </c>
      <c r="K233" s="90">
        <v>46</v>
      </c>
      <c r="M233" s="49">
        <v>46</v>
      </c>
      <c r="N233" s="86">
        <f t="shared" si="82"/>
        <v>0</v>
      </c>
      <c r="O233" s="50" t="s">
        <v>951</v>
      </c>
      <c r="Q233" s="50" t="s">
        <v>951</v>
      </c>
      <c r="S233" s="50" t="s">
        <v>951</v>
      </c>
      <c r="U233" s="50" t="s">
        <v>951</v>
      </c>
      <c r="W233" s="51">
        <v>0</v>
      </c>
      <c r="Y233" s="50" t="s">
        <v>951</v>
      </c>
      <c r="AA233" s="50" t="s">
        <v>951</v>
      </c>
      <c r="AC233" s="50" t="s">
        <v>951</v>
      </c>
      <c r="AE233" s="50" t="s">
        <v>951</v>
      </c>
      <c r="AG233" s="51">
        <v>0</v>
      </c>
      <c r="AI233" s="50" t="s">
        <v>951</v>
      </c>
      <c r="AK233" s="50" t="s">
        <v>951</v>
      </c>
      <c r="AM233" s="50" t="s">
        <v>951</v>
      </c>
      <c r="AN233" s="87" t="e">
        <f>AM233+(BF233*(VLOOKUP(BC233,B:AM,38,FALSE)))</f>
        <v>#VALUE!</v>
      </c>
      <c r="AO233" s="50" t="s">
        <v>951</v>
      </c>
      <c r="AP233" s="82" t="e">
        <f>AQ233+(BF233*(VLOOKUP(BC233,B:AQ,40,FALSE)))</f>
        <v>#N/A</v>
      </c>
      <c r="AQ233" s="51">
        <v>0</v>
      </c>
      <c r="BC233" s="72" t="e">
        <v>#N/A</v>
      </c>
      <c r="BD233" s="72" t="e">
        <v>#N/A</v>
      </c>
      <c r="BE233" s="72" t="e">
        <f t="shared" si="81"/>
        <v>#N/A</v>
      </c>
      <c r="BF233" s="77" t="e">
        <v>#N/A</v>
      </c>
    </row>
    <row r="234" spans="1:58">
      <c r="A234" s="46" t="str">
        <f>VLOOKUP(B234,[3]Sheet1!$A:$B,2,FALSE)</f>
        <v>Bromley</v>
      </c>
      <c r="B234" s="47" t="s">
        <v>236</v>
      </c>
      <c r="C234" s="46" t="s">
        <v>237</v>
      </c>
      <c r="D234" s="55" t="s">
        <v>807</v>
      </c>
      <c r="E234" s="46">
        <v>181</v>
      </c>
      <c r="G234" s="46">
        <v>150</v>
      </c>
      <c r="I234" s="46">
        <v>128</v>
      </c>
      <c r="K234" s="90">
        <v>119</v>
      </c>
      <c r="M234" s="49">
        <f t="shared" ref="M234:M248" si="83">SUM(E234:K234)</f>
        <v>578</v>
      </c>
      <c r="N234" s="86">
        <f t="shared" si="82"/>
        <v>0</v>
      </c>
      <c r="O234" s="50" t="s">
        <v>951</v>
      </c>
      <c r="Q234" s="50" t="s">
        <v>951</v>
      </c>
      <c r="S234" s="50" t="s">
        <v>951</v>
      </c>
      <c r="U234" s="50" t="s">
        <v>951</v>
      </c>
      <c r="W234" s="51">
        <v>0</v>
      </c>
      <c r="Y234" s="50" t="s">
        <v>951</v>
      </c>
      <c r="AA234" s="50" t="s">
        <v>951</v>
      </c>
      <c r="AC234" s="50" t="s">
        <v>951</v>
      </c>
      <c r="AE234" s="50" t="s">
        <v>951</v>
      </c>
      <c r="AG234" s="51">
        <v>0</v>
      </c>
      <c r="AI234" s="50">
        <v>2</v>
      </c>
      <c r="AK234" s="50">
        <v>31</v>
      </c>
      <c r="AM234" s="50">
        <v>7</v>
      </c>
      <c r="AO234" s="50">
        <v>27</v>
      </c>
      <c r="AP234" s="82" t="e">
        <f>AQ234+(BF234*(VLOOKUP(BC234,B:AQ,40,FALSE)))</f>
        <v>#N/A</v>
      </c>
      <c r="BC234" s="72" t="e">
        <v>#N/A</v>
      </c>
      <c r="BD234" s="72" t="e">
        <v>#N/A</v>
      </c>
      <c r="BE234" s="72" t="e">
        <f t="shared" si="81"/>
        <v>#N/A</v>
      </c>
      <c r="BF234" s="77" t="e">
        <v>#N/A</v>
      </c>
    </row>
    <row r="235" spans="1:58">
      <c r="A235" s="46" t="str">
        <f>VLOOKUP(B235,[3]Sheet1!$A:$B,2,FALSE)</f>
        <v>Camden</v>
      </c>
      <c r="B235" s="47" t="s">
        <v>238</v>
      </c>
      <c r="C235" s="46" t="s">
        <v>239</v>
      </c>
      <c r="D235" s="55" t="s">
        <v>808</v>
      </c>
      <c r="M235" s="49">
        <f t="shared" si="83"/>
        <v>0</v>
      </c>
      <c r="N235" s="86">
        <f t="shared" si="82"/>
        <v>0</v>
      </c>
      <c r="BC235" s="72" t="e">
        <v>#N/A</v>
      </c>
      <c r="BD235" s="72" t="e">
        <v>#N/A</v>
      </c>
      <c r="BE235" s="72" t="e">
        <f t="shared" si="81"/>
        <v>#N/A</v>
      </c>
      <c r="BF235" s="77" t="e">
        <v>#N/A</v>
      </c>
    </row>
    <row r="236" spans="1:58">
      <c r="A236" s="46" t="str">
        <f>VLOOKUP(B236,[3]Sheet1!$A:$B,2,FALSE)</f>
        <v>City of London</v>
      </c>
      <c r="B236" s="47" t="s">
        <v>92</v>
      </c>
      <c r="C236" s="46" t="s">
        <v>93</v>
      </c>
      <c r="D236" s="55" t="s">
        <v>809</v>
      </c>
      <c r="M236" s="49">
        <f t="shared" si="83"/>
        <v>0</v>
      </c>
      <c r="N236" s="86">
        <f t="shared" si="82"/>
        <v>0</v>
      </c>
      <c r="BC236" s="72" t="s">
        <v>92</v>
      </c>
      <c r="BD236" s="72" t="e">
        <v>#N/A</v>
      </c>
      <c r="BE236" s="72">
        <f t="shared" si="81"/>
        <v>0</v>
      </c>
      <c r="BF236" s="77" t="e">
        <v>#N/A</v>
      </c>
    </row>
    <row r="237" spans="1:58">
      <c r="A237" s="46" t="str">
        <f>VLOOKUP(B237,[3]Sheet1!$A:$B,2,FALSE)</f>
        <v>Croydon</v>
      </c>
      <c r="B237" s="47" t="s">
        <v>240</v>
      </c>
      <c r="C237" s="46" t="s">
        <v>241</v>
      </c>
      <c r="D237" s="55" t="s">
        <v>810</v>
      </c>
      <c r="E237" s="46">
        <v>420</v>
      </c>
      <c r="G237" s="46">
        <v>487</v>
      </c>
      <c r="I237" s="46">
        <v>712</v>
      </c>
      <c r="K237" s="90">
        <v>612</v>
      </c>
      <c r="M237" s="49">
        <f t="shared" si="83"/>
        <v>2231</v>
      </c>
      <c r="N237" s="86">
        <f t="shared" si="82"/>
        <v>0</v>
      </c>
      <c r="AI237" s="50">
        <v>420</v>
      </c>
      <c r="AK237" s="50">
        <v>487</v>
      </c>
      <c r="AM237" s="50">
        <v>712</v>
      </c>
      <c r="AO237" s="50">
        <v>612</v>
      </c>
      <c r="BC237" s="72" t="e">
        <v>#N/A</v>
      </c>
      <c r="BD237" s="72" t="e">
        <v>#N/A</v>
      </c>
      <c r="BE237" s="72" t="e">
        <f t="shared" si="81"/>
        <v>#N/A</v>
      </c>
      <c r="BF237" s="77" t="e">
        <v>#N/A</v>
      </c>
    </row>
    <row r="238" spans="1:58">
      <c r="A238" s="46" t="str">
        <f>VLOOKUP(B238,[3]Sheet1!$A:$B,2,FALSE)</f>
        <v>Ealing</v>
      </c>
      <c r="B238" s="47" t="s">
        <v>242</v>
      </c>
      <c r="C238" s="46" t="s">
        <v>243</v>
      </c>
      <c r="D238" s="55" t="s">
        <v>811</v>
      </c>
      <c r="M238" s="49">
        <f t="shared" si="83"/>
        <v>0</v>
      </c>
      <c r="N238" s="86">
        <f t="shared" si="82"/>
        <v>0</v>
      </c>
      <c r="BC238" s="72" t="e">
        <v>#N/A</v>
      </c>
      <c r="BD238" s="72" t="e">
        <v>#N/A</v>
      </c>
      <c r="BE238" s="72" t="e">
        <f t="shared" si="81"/>
        <v>#N/A</v>
      </c>
      <c r="BF238" s="77" t="e">
        <v>#N/A</v>
      </c>
    </row>
    <row r="239" spans="1:58">
      <c r="A239" s="46" t="str">
        <f>VLOOKUP(B239,[3]Sheet1!$A:$B,2,FALSE)</f>
        <v>Enfield</v>
      </c>
      <c r="B239" s="47" t="s">
        <v>244</v>
      </c>
      <c r="C239" s="46" t="s">
        <v>245</v>
      </c>
      <c r="D239" s="55" t="s">
        <v>812</v>
      </c>
      <c r="I239" s="46">
        <v>194</v>
      </c>
      <c r="K239" s="90">
        <v>130</v>
      </c>
      <c r="M239" s="49">
        <f t="shared" si="83"/>
        <v>324</v>
      </c>
      <c r="N239" s="86">
        <f t="shared" si="82"/>
        <v>0</v>
      </c>
      <c r="O239" s="50" t="s">
        <v>951</v>
      </c>
      <c r="Q239" s="50" t="s">
        <v>951</v>
      </c>
      <c r="S239" s="50">
        <v>0</v>
      </c>
      <c r="U239" s="50">
        <v>0</v>
      </c>
      <c r="W239" s="51">
        <v>0</v>
      </c>
      <c r="Y239" s="50" t="s">
        <v>951</v>
      </c>
      <c r="AA239" s="50" t="s">
        <v>951</v>
      </c>
      <c r="AC239" s="50">
        <v>0</v>
      </c>
      <c r="AE239" s="50">
        <v>0</v>
      </c>
      <c r="AG239" s="51">
        <v>0</v>
      </c>
      <c r="AI239" s="50" t="s">
        <v>951</v>
      </c>
      <c r="AK239" s="50" t="s">
        <v>951</v>
      </c>
      <c r="AM239" s="50">
        <v>194</v>
      </c>
      <c r="AO239" s="50">
        <v>130</v>
      </c>
      <c r="BC239" s="72" t="e">
        <v>#N/A</v>
      </c>
      <c r="BD239" s="72" t="e">
        <v>#N/A</v>
      </c>
      <c r="BE239" s="72" t="e">
        <f t="shared" si="81"/>
        <v>#N/A</v>
      </c>
      <c r="BF239" s="77" t="e">
        <v>#N/A</v>
      </c>
    </row>
    <row r="240" spans="1:58">
      <c r="A240" s="46" t="str">
        <f>VLOOKUP(B240,[3]Sheet1!$A:$B,2,FALSE)</f>
        <v>Greenwich</v>
      </c>
      <c r="B240" s="47" t="s">
        <v>246</v>
      </c>
      <c r="C240" s="46" t="s">
        <v>247</v>
      </c>
      <c r="D240" s="54" t="s">
        <v>813</v>
      </c>
      <c r="E240" s="46">
        <v>221</v>
      </c>
      <c r="G240" s="46">
        <v>224</v>
      </c>
      <c r="I240" s="46">
        <v>195</v>
      </c>
      <c r="K240" s="90">
        <v>135</v>
      </c>
      <c r="M240" s="49">
        <f t="shared" si="83"/>
        <v>775</v>
      </c>
      <c r="N240" s="86">
        <f t="shared" si="82"/>
        <v>0</v>
      </c>
      <c r="O240" s="50">
        <v>0</v>
      </c>
      <c r="Q240" s="50">
        <v>0</v>
      </c>
      <c r="S240" s="50">
        <v>0</v>
      </c>
      <c r="U240" s="50">
        <v>0</v>
      </c>
      <c r="W240" s="51">
        <v>0</v>
      </c>
      <c r="Y240" s="50">
        <v>0</v>
      </c>
      <c r="AA240" s="50">
        <v>0</v>
      </c>
      <c r="AC240" s="50">
        <v>0</v>
      </c>
      <c r="AE240" s="50">
        <v>0</v>
      </c>
      <c r="AG240" s="51">
        <v>0</v>
      </c>
      <c r="AI240" s="50">
        <v>221</v>
      </c>
      <c r="AK240" s="50">
        <v>224</v>
      </c>
      <c r="AM240" s="50">
        <v>195</v>
      </c>
      <c r="AO240" s="50">
        <v>135</v>
      </c>
      <c r="AQ240" s="51">
        <v>775</v>
      </c>
      <c r="AS240" s="50">
        <v>0</v>
      </c>
      <c r="AU240" s="50">
        <v>0</v>
      </c>
      <c r="AV240" s="82"/>
      <c r="AW240" s="50">
        <v>0</v>
      </c>
      <c r="AX240" s="82"/>
      <c r="AY240" s="50">
        <v>0</v>
      </c>
      <c r="AZ240" s="82"/>
      <c r="BA240" s="52">
        <v>0</v>
      </c>
      <c r="BC240" s="72" t="e">
        <v>#N/A</v>
      </c>
      <c r="BD240" s="72" t="e">
        <v>#N/A</v>
      </c>
      <c r="BE240" s="72" t="e">
        <f t="shared" si="81"/>
        <v>#N/A</v>
      </c>
      <c r="BF240" s="77" t="e">
        <v>#N/A</v>
      </c>
    </row>
    <row r="241" spans="1:64" s="73" customFormat="1">
      <c r="A241" s="46" t="str">
        <f>VLOOKUP(B241,[3]Sheet1!$A:$B,2,FALSE)</f>
        <v>Hackney</v>
      </c>
      <c r="B241" s="47" t="s">
        <v>248</v>
      </c>
      <c r="C241" s="46" t="s">
        <v>249</v>
      </c>
      <c r="D241" s="55" t="s">
        <v>814</v>
      </c>
      <c r="E241" s="46"/>
      <c r="F241" s="79"/>
      <c r="G241" s="46"/>
      <c r="H241" s="79"/>
      <c r="I241" s="46"/>
      <c r="J241" s="79"/>
      <c r="K241" s="90"/>
      <c r="L241" s="80"/>
      <c r="M241" s="49">
        <f t="shared" si="83"/>
        <v>0</v>
      </c>
      <c r="N241" s="86">
        <f t="shared" si="82"/>
        <v>0</v>
      </c>
      <c r="O241" s="50"/>
      <c r="P241" s="82"/>
      <c r="Q241" s="50"/>
      <c r="R241" s="82"/>
      <c r="S241" s="50"/>
      <c r="T241" s="82"/>
      <c r="U241" s="50"/>
      <c r="V241" s="82"/>
      <c r="W241" s="51"/>
      <c r="X241" s="82"/>
      <c r="Y241" s="50"/>
      <c r="Z241" s="82"/>
      <c r="AA241" s="50"/>
      <c r="AB241" s="82"/>
      <c r="AC241" s="50"/>
      <c r="AD241" s="82"/>
      <c r="AE241" s="50"/>
      <c r="AF241" s="82"/>
      <c r="AG241" s="51"/>
      <c r="AH241" s="82"/>
      <c r="AI241" s="50"/>
      <c r="AJ241" s="82"/>
      <c r="AK241" s="50"/>
      <c r="AL241" s="82"/>
      <c r="AM241" s="50"/>
      <c r="AN241" s="82"/>
      <c r="AO241" s="50"/>
      <c r="AP241" s="82"/>
      <c r="AQ241" s="51"/>
      <c r="AR241" s="82"/>
      <c r="AS241" s="50"/>
      <c r="AT241" s="82"/>
      <c r="AU241" s="46"/>
      <c r="AV241" s="79"/>
      <c r="AW241" s="46"/>
      <c r="AX241" s="79"/>
      <c r="AY241" s="46"/>
      <c r="AZ241" s="79"/>
      <c r="BA241" s="52"/>
      <c r="BB241" s="79"/>
      <c r="BC241" s="72" t="e">
        <v>#N/A</v>
      </c>
      <c r="BD241" s="72" t="e">
        <v>#N/A</v>
      </c>
      <c r="BE241" s="72" t="e">
        <f t="shared" si="81"/>
        <v>#N/A</v>
      </c>
      <c r="BF241" s="77" t="e">
        <v>#N/A</v>
      </c>
      <c r="BG241" s="72"/>
      <c r="BH241" s="72"/>
      <c r="BI241" s="72"/>
      <c r="BJ241" s="72"/>
      <c r="BK241" s="72"/>
      <c r="BL241" s="72"/>
    </row>
    <row r="242" spans="1:64" s="73" customFormat="1">
      <c r="A242" s="46" t="str">
        <f>VLOOKUP(B242,[3]Sheet1!$A:$B,2,FALSE)</f>
        <v>Hammersmith and Fulham</v>
      </c>
      <c r="B242" s="47" t="s">
        <v>250</v>
      </c>
      <c r="C242" s="46" t="s">
        <v>251</v>
      </c>
      <c r="D242" s="54" t="s">
        <v>815</v>
      </c>
      <c r="E242" s="46"/>
      <c r="F242" s="79"/>
      <c r="G242" s="46"/>
      <c r="H242" s="79"/>
      <c r="I242" s="46"/>
      <c r="J242" s="79"/>
      <c r="K242" s="90"/>
      <c r="L242" s="80"/>
      <c r="M242" s="49">
        <f t="shared" si="83"/>
        <v>0</v>
      </c>
      <c r="N242" s="86">
        <f t="shared" si="82"/>
        <v>0</v>
      </c>
      <c r="O242" s="50"/>
      <c r="P242" s="82"/>
      <c r="Q242" s="50"/>
      <c r="R242" s="82"/>
      <c r="S242" s="50"/>
      <c r="T242" s="82"/>
      <c r="U242" s="50"/>
      <c r="V242" s="82"/>
      <c r="W242" s="51"/>
      <c r="X242" s="82"/>
      <c r="Y242" s="50"/>
      <c r="Z242" s="82"/>
      <c r="AA242" s="50"/>
      <c r="AB242" s="82"/>
      <c r="AC242" s="50"/>
      <c r="AD242" s="82"/>
      <c r="AE242" s="50"/>
      <c r="AF242" s="82"/>
      <c r="AG242" s="51"/>
      <c r="AH242" s="82"/>
      <c r="AI242" s="50"/>
      <c r="AJ242" s="82"/>
      <c r="AK242" s="50"/>
      <c r="AL242" s="82"/>
      <c r="AM242" s="50"/>
      <c r="AN242" s="82"/>
      <c r="AO242" s="50"/>
      <c r="AP242" s="82"/>
      <c r="AQ242" s="51"/>
      <c r="AR242" s="82"/>
      <c r="AS242" s="50"/>
      <c r="AT242" s="82"/>
      <c r="AU242" s="46"/>
      <c r="AV242" s="79"/>
      <c r="AW242" s="46"/>
      <c r="AX242" s="79"/>
      <c r="AY242" s="46"/>
      <c r="AZ242" s="79"/>
      <c r="BA242" s="52"/>
      <c r="BB242" s="79"/>
      <c r="BC242" s="72" t="e">
        <v>#N/A</v>
      </c>
      <c r="BD242" s="72" t="e">
        <v>#N/A</v>
      </c>
      <c r="BE242" s="72" t="e">
        <f t="shared" si="81"/>
        <v>#N/A</v>
      </c>
      <c r="BF242" s="77" t="e">
        <v>#N/A</v>
      </c>
      <c r="BG242" s="72"/>
      <c r="BH242" s="72"/>
      <c r="BI242" s="72"/>
      <c r="BJ242" s="72"/>
      <c r="BK242" s="72"/>
      <c r="BL242" s="72"/>
    </row>
    <row r="243" spans="1:64" s="73" customFormat="1">
      <c r="A243" s="46" t="str">
        <f>VLOOKUP(B243,[3]Sheet1!$A:$B,2,FALSE)</f>
        <v>Haringey</v>
      </c>
      <c r="B243" s="47" t="s">
        <v>252</v>
      </c>
      <c r="C243" s="46" t="s">
        <v>253</v>
      </c>
      <c r="D243" s="55" t="s">
        <v>816</v>
      </c>
      <c r="E243" s="46">
        <f>59+68</f>
        <v>127</v>
      </c>
      <c r="F243" s="79"/>
      <c r="G243" s="46">
        <f>68+43</f>
        <v>111</v>
      </c>
      <c r="H243" s="79"/>
      <c r="I243" s="46">
        <f>49+65</f>
        <v>114</v>
      </c>
      <c r="J243" s="79"/>
      <c r="K243" s="90">
        <f>27+37</f>
        <v>64</v>
      </c>
      <c r="L243" s="80"/>
      <c r="M243" s="49">
        <f t="shared" si="83"/>
        <v>416</v>
      </c>
      <c r="N243" s="86">
        <f t="shared" si="82"/>
        <v>0</v>
      </c>
      <c r="O243" s="50" t="s">
        <v>951</v>
      </c>
      <c r="P243" s="82"/>
      <c r="Q243" s="50" t="s">
        <v>951</v>
      </c>
      <c r="R243" s="82"/>
      <c r="S243" s="50" t="s">
        <v>951</v>
      </c>
      <c r="T243" s="82"/>
      <c r="U243" s="50" t="s">
        <v>951</v>
      </c>
      <c r="V243" s="82"/>
      <c r="W243" s="51">
        <v>0</v>
      </c>
      <c r="X243" s="82"/>
      <c r="Y243" s="50" t="s">
        <v>951</v>
      </c>
      <c r="Z243" s="82"/>
      <c r="AA243" s="50" t="s">
        <v>951</v>
      </c>
      <c r="AB243" s="82"/>
      <c r="AC243" s="50" t="s">
        <v>951</v>
      </c>
      <c r="AD243" s="82"/>
      <c r="AE243" s="50" t="s">
        <v>951</v>
      </c>
      <c r="AF243" s="82"/>
      <c r="AG243" s="51">
        <v>0</v>
      </c>
      <c r="AH243" s="82"/>
      <c r="AI243" s="50" t="s">
        <v>951</v>
      </c>
      <c r="AJ243" s="82"/>
      <c r="AK243" s="50" t="s">
        <v>951</v>
      </c>
      <c r="AL243" s="82"/>
      <c r="AM243" s="50" t="s">
        <v>951</v>
      </c>
      <c r="AN243" s="82"/>
      <c r="AO243" s="50" t="s">
        <v>951</v>
      </c>
      <c r="AP243" s="82"/>
      <c r="AQ243" s="51">
        <v>0</v>
      </c>
      <c r="AR243" s="82"/>
      <c r="AS243" s="50"/>
      <c r="AT243" s="82"/>
      <c r="AU243" s="46"/>
      <c r="AV243" s="79"/>
      <c r="AW243" s="46"/>
      <c r="AX243" s="79"/>
      <c r="AY243" s="46"/>
      <c r="AZ243" s="79"/>
      <c r="BA243" s="52"/>
      <c r="BB243" s="79"/>
      <c r="BC243" s="72" t="e">
        <v>#N/A</v>
      </c>
      <c r="BD243" s="72" t="e">
        <v>#N/A</v>
      </c>
      <c r="BE243" s="72" t="e">
        <f t="shared" si="81"/>
        <v>#N/A</v>
      </c>
      <c r="BF243" s="77" t="e">
        <v>#N/A</v>
      </c>
      <c r="BG243" s="72"/>
      <c r="BH243" s="72"/>
      <c r="BI243" s="72"/>
      <c r="BJ243" s="72"/>
      <c r="BK243" s="72"/>
      <c r="BL243" s="72"/>
    </row>
    <row r="244" spans="1:64" s="73" customFormat="1">
      <c r="A244" s="46" t="str">
        <f>VLOOKUP(B244,[3]Sheet1!$A:$B,2,FALSE)</f>
        <v>Harrow</v>
      </c>
      <c r="B244" s="47" t="s">
        <v>254</v>
      </c>
      <c r="C244" s="46" t="s">
        <v>255</v>
      </c>
      <c r="D244" s="55" t="s">
        <v>817</v>
      </c>
      <c r="E244" s="46"/>
      <c r="F244" s="79"/>
      <c r="G244" s="46"/>
      <c r="H244" s="79"/>
      <c r="I244" s="46"/>
      <c r="J244" s="79"/>
      <c r="K244" s="90"/>
      <c r="L244" s="80"/>
      <c r="M244" s="49">
        <f t="shared" si="83"/>
        <v>0</v>
      </c>
      <c r="N244" s="86">
        <f t="shared" si="82"/>
        <v>0</v>
      </c>
      <c r="O244" s="50"/>
      <c r="P244" s="82"/>
      <c r="Q244" s="50"/>
      <c r="R244" s="82"/>
      <c r="S244" s="50"/>
      <c r="T244" s="82"/>
      <c r="U244" s="50"/>
      <c r="V244" s="82"/>
      <c r="W244" s="51"/>
      <c r="X244" s="82"/>
      <c r="Y244" s="50"/>
      <c r="Z244" s="82"/>
      <c r="AA244" s="50"/>
      <c r="AB244" s="82"/>
      <c r="AC244" s="50"/>
      <c r="AD244" s="82"/>
      <c r="AE244" s="50"/>
      <c r="AF244" s="82"/>
      <c r="AG244" s="51"/>
      <c r="AH244" s="82"/>
      <c r="AI244" s="50"/>
      <c r="AJ244" s="82"/>
      <c r="AK244" s="50"/>
      <c r="AL244" s="82"/>
      <c r="AM244" s="50"/>
      <c r="AN244" s="82"/>
      <c r="AO244" s="50"/>
      <c r="AP244" s="82"/>
      <c r="AQ244" s="51"/>
      <c r="AR244" s="82"/>
      <c r="AS244" s="50"/>
      <c r="AT244" s="82"/>
      <c r="AU244" s="46"/>
      <c r="AV244" s="79"/>
      <c r="AW244" s="46"/>
      <c r="AX244" s="79"/>
      <c r="AY244" s="46"/>
      <c r="AZ244" s="79"/>
      <c r="BA244" s="52"/>
      <c r="BB244" s="79"/>
      <c r="BC244" s="72" t="e">
        <v>#N/A</v>
      </c>
      <c r="BD244" s="72" t="e">
        <v>#N/A</v>
      </c>
      <c r="BE244" s="72" t="e">
        <f t="shared" si="81"/>
        <v>#N/A</v>
      </c>
      <c r="BF244" s="77" t="e">
        <v>#N/A</v>
      </c>
      <c r="BG244" s="72"/>
      <c r="BH244" s="72"/>
      <c r="BI244" s="72"/>
      <c r="BJ244" s="72"/>
      <c r="BK244" s="72"/>
      <c r="BL244" s="72"/>
    </row>
    <row r="245" spans="1:64" s="73" customFormat="1">
      <c r="A245" s="46" t="str">
        <f>VLOOKUP(B245,[3]Sheet1!$A:$B,2,FALSE)</f>
        <v>Havering</v>
      </c>
      <c r="B245" s="47" t="s">
        <v>256</v>
      </c>
      <c r="C245" s="46" t="s">
        <v>257</v>
      </c>
      <c r="D245" s="55" t="s">
        <v>818</v>
      </c>
      <c r="E245" s="46"/>
      <c r="F245" s="79"/>
      <c r="G245" s="46"/>
      <c r="H245" s="79"/>
      <c r="I245" s="46"/>
      <c r="J245" s="79"/>
      <c r="K245" s="90"/>
      <c r="L245" s="80"/>
      <c r="M245" s="49">
        <f t="shared" si="83"/>
        <v>0</v>
      </c>
      <c r="N245" s="86">
        <f t="shared" si="82"/>
        <v>0</v>
      </c>
      <c r="O245" s="50"/>
      <c r="P245" s="82"/>
      <c r="Q245" s="50"/>
      <c r="R245" s="82"/>
      <c r="S245" s="50"/>
      <c r="T245" s="82"/>
      <c r="U245" s="50"/>
      <c r="V245" s="82"/>
      <c r="W245" s="51"/>
      <c r="X245" s="82"/>
      <c r="Y245" s="50"/>
      <c r="Z245" s="82"/>
      <c r="AA245" s="50"/>
      <c r="AB245" s="82"/>
      <c r="AC245" s="50"/>
      <c r="AD245" s="82"/>
      <c r="AE245" s="50"/>
      <c r="AF245" s="82"/>
      <c r="AG245" s="51"/>
      <c r="AH245" s="82"/>
      <c r="AI245" s="50"/>
      <c r="AJ245" s="82"/>
      <c r="AK245" s="50"/>
      <c r="AL245" s="82"/>
      <c r="AM245" s="50"/>
      <c r="AN245" s="82"/>
      <c r="AO245" s="50"/>
      <c r="AP245" s="82"/>
      <c r="AQ245" s="51"/>
      <c r="AR245" s="82"/>
      <c r="AS245" s="50"/>
      <c r="AT245" s="82"/>
      <c r="AU245" s="46"/>
      <c r="AV245" s="79"/>
      <c r="AW245" s="46"/>
      <c r="AX245" s="79"/>
      <c r="AY245" s="46"/>
      <c r="AZ245" s="79"/>
      <c r="BA245" s="52"/>
      <c r="BB245" s="79"/>
      <c r="BC245" s="72" t="e">
        <v>#N/A</v>
      </c>
      <c r="BD245" s="72" t="e">
        <v>#N/A</v>
      </c>
      <c r="BE245" s="72" t="e">
        <f t="shared" si="81"/>
        <v>#N/A</v>
      </c>
      <c r="BF245" s="77" t="e">
        <v>#N/A</v>
      </c>
      <c r="BG245" s="72"/>
      <c r="BH245" s="72"/>
      <c r="BI245" s="72"/>
      <c r="BJ245" s="72"/>
      <c r="BK245" s="72"/>
      <c r="BL245" s="72"/>
    </row>
    <row r="246" spans="1:64" s="73" customFormat="1">
      <c r="A246" s="46" t="str">
        <f>VLOOKUP(B246,[3]Sheet1!$A:$B,2,FALSE)</f>
        <v>Hillingdon</v>
      </c>
      <c r="B246" s="47" t="s">
        <v>258</v>
      </c>
      <c r="C246" s="46" t="s">
        <v>259</v>
      </c>
      <c r="D246" s="55" t="s">
        <v>819</v>
      </c>
      <c r="E246" s="46"/>
      <c r="F246" s="79"/>
      <c r="G246" s="46"/>
      <c r="H246" s="79"/>
      <c r="I246" s="46"/>
      <c r="J246" s="79"/>
      <c r="K246" s="90"/>
      <c r="L246" s="80"/>
      <c r="M246" s="49">
        <f t="shared" si="83"/>
        <v>0</v>
      </c>
      <c r="N246" s="86">
        <f t="shared" si="82"/>
        <v>0</v>
      </c>
      <c r="O246" s="50" t="s">
        <v>951</v>
      </c>
      <c r="P246" s="82"/>
      <c r="Q246" s="50" t="s">
        <v>951</v>
      </c>
      <c r="R246" s="82"/>
      <c r="S246" s="50" t="s">
        <v>951</v>
      </c>
      <c r="T246" s="82"/>
      <c r="U246" s="50" t="s">
        <v>951</v>
      </c>
      <c r="V246" s="82"/>
      <c r="W246" s="51">
        <v>0</v>
      </c>
      <c r="X246" s="82"/>
      <c r="Y246" s="50" t="s">
        <v>951</v>
      </c>
      <c r="Z246" s="82"/>
      <c r="AA246" s="50" t="s">
        <v>951</v>
      </c>
      <c r="AB246" s="82"/>
      <c r="AC246" s="50" t="s">
        <v>951</v>
      </c>
      <c r="AD246" s="82"/>
      <c r="AE246" s="50" t="s">
        <v>951</v>
      </c>
      <c r="AF246" s="82"/>
      <c r="AG246" s="51">
        <v>0</v>
      </c>
      <c r="AH246" s="82"/>
      <c r="AI246" s="50" t="s">
        <v>951</v>
      </c>
      <c r="AJ246" s="82"/>
      <c r="AK246" s="50" t="s">
        <v>951</v>
      </c>
      <c r="AL246" s="82"/>
      <c r="AM246" s="50" t="s">
        <v>951</v>
      </c>
      <c r="AN246" s="82"/>
      <c r="AO246" s="50" t="s">
        <v>951</v>
      </c>
      <c r="AP246" s="82"/>
      <c r="AQ246" s="51">
        <v>0</v>
      </c>
      <c r="AR246" s="82"/>
      <c r="AS246" s="50"/>
      <c r="AT246" s="82"/>
      <c r="AU246" s="46"/>
      <c r="AV246" s="79"/>
      <c r="AW246" s="46"/>
      <c r="AX246" s="79"/>
      <c r="AY246" s="46"/>
      <c r="AZ246" s="79"/>
      <c r="BA246" s="52"/>
      <c r="BB246" s="79"/>
      <c r="BC246" s="72" t="e">
        <v>#N/A</v>
      </c>
      <c r="BD246" s="72" t="e">
        <v>#N/A</v>
      </c>
      <c r="BE246" s="72" t="e">
        <f t="shared" si="81"/>
        <v>#N/A</v>
      </c>
      <c r="BF246" s="77" t="e">
        <v>#N/A</v>
      </c>
      <c r="BG246" s="72"/>
      <c r="BH246" s="72"/>
      <c r="BI246" s="72"/>
      <c r="BJ246" s="72"/>
      <c r="BK246" s="72"/>
      <c r="BL246" s="72"/>
    </row>
    <row r="247" spans="1:64" s="73" customFormat="1">
      <c r="A247" s="46" t="str">
        <f>VLOOKUP(B247,[3]Sheet1!$A:$B,2,FALSE)</f>
        <v>Hounslow</v>
      </c>
      <c r="B247" s="47" t="s">
        <v>260</v>
      </c>
      <c r="C247" s="46" t="s">
        <v>261</v>
      </c>
      <c r="D247" s="55" t="s">
        <v>820</v>
      </c>
      <c r="E247" s="46"/>
      <c r="F247" s="79"/>
      <c r="G247" s="46"/>
      <c r="H247" s="79"/>
      <c r="I247" s="46"/>
      <c r="J247" s="79"/>
      <c r="K247" s="90"/>
      <c r="L247" s="80"/>
      <c r="M247" s="49">
        <f t="shared" si="83"/>
        <v>0</v>
      </c>
      <c r="N247" s="86">
        <f t="shared" si="82"/>
        <v>0</v>
      </c>
      <c r="O247" s="50"/>
      <c r="P247" s="82"/>
      <c r="Q247" s="50"/>
      <c r="R247" s="82"/>
      <c r="S247" s="50"/>
      <c r="T247" s="82"/>
      <c r="U247" s="50"/>
      <c r="V247" s="82"/>
      <c r="W247" s="51"/>
      <c r="X247" s="82"/>
      <c r="Y247" s="50"/>
      <c r="Z247" s="82"/>
      <c r="AA247" s="50"/>
      <c r="AB247" s="82"/>
      <c r="AC247" s="50"/>
      <c r="AD247" s="82"/>
      <c r="AE247" s="50"/>
      <c r="AF247" s="82"/>
      <c r="AG247" s="51"/>
      <c r="AH247" s="82"/>
      <c r="AI247" s="50"/>
      <c r="AJ247" s="82"/>
      <c r="AK247" s="50"/>
      <c r="AL247" s="82"/>
      <c r="AM247" s="50"/>
      <c r="AN247" s="82"/>
      <c r="AO247" s="50"/>
      <c r="AP247" s="82"/>
      <c r="AQ247" s="51"/>
      <c r="AR247" s="82"/>
      <c r="AS247" s="50"/>
      <c r="AT247" s="82"/>
      <c r="AU247" s="46"/>
      <c r="AV247" s="79"/>
      <c r="AW247" s="46"/>
      <c r="AX247" s="79"/>
      <c r="AY247" s="46"/>
      <c r="AZ247" s="79"/>
      <c r="BA247" s="52"/>
      <c r="BB247" s="79"/>
      <c r="BC247" s="72" t="e">
        <v>#N/A</v>
      </c>
      <c r="BD247" s="72" t="e">
        <v>#N/A</v>
      </c>
      <c r="BE247" s="72" t="e">
        <f t="shared" si="81"/>
        <v>#N/A</v>
      </c>
      <c r="BF247" s="77" t="e">
        <v>#N/A</v>
      </c>
      <c r="BG247" s="72"/>
      <c r="BH247" s="72"/>
      <c r="BI247" s="72"/>
      <c r="BJ247" s="72"/>
      <c r="BK247" s="72"/>
      <c r="BL247" s="72"/>
    </row>
    <row r="248" spans="1:64" s="73" customFormat="1">
      <c r="A248" s="46" t="str">
        <f>VLOOKUP(B248,[3]Sheet1!$A:$B,2,FALSE)</f>
        <v>Islington</v>
      </c>
      <c r="B248" s="47" t="s">
        <v>262</v>
      </c>
      <c r="C248" s="46" t="s">
        <v>263</v>
      </c>
      <c r="D248" s="55" t="s">
        <v>821</v>
      </c>
      <c r="E248" s="46"/>
      <c r="F248" s="79"/>
      <c r="G248" s="46"/>
      <c r="H248" s="79"/>
      <c r="I248" s="46"/>
      <c r="J248" s="79"/>
      <c r="K248" s="90"/>
      <c r="L248" s="80"/>
      <c r="M248" s="49">
        <f t="shared" si="83"/>
        <v>0</v>
      </c>
      <c r="N248" s="86">
        <f t="shared" si="82"/>
        <v>0</v>
      </c>
      <c r="O248" s="50"/>
      <c r="P248" s="82"/>
      <c r="Q248" s="50"/>
      <c r="R248" s="82"/>
      <c r="S248" s="50"/>
      <c r="T248" s="82"/>
      <c r="U248" s="50"/>
      <c r="V248" s="82"/>
      <c r="W248" s="51"/>
      <c r="X248" s="82"/>
      <c r="Y248" s="50"/>
      <c r="Z248" s="82"/>
      <c r="AA248" s="50"/>
      <c r="AB248" s="82"/>
      <c r="AC248" s="50"/>
      <c r="AD248" s="82"/>
      <c r="AE248" s="50"/>
      <c r="AF248" s="82"/>
      <c r="AG248" s="51"/>
      <c r="AH248" s="82"/>
      <c r="AI248" s="50"/>
      <c r="AJ248" s="82"/>
      <c r="AK248" s="50"/>
      <c r="AL248" s="82"/>
      <c r="AM248" s="50"/>
      <c r="AN248" s="82"/>
      <c r="AO248" s="50"/>
      <c r="AP248" s="82"/>
      <c r="AQ248" s="51"/>
      <c r="AR248" s="82"/>
      <c r="AS248" s="50"/>
      <c r="AT248" s="82"/>
      <c r="AU248" s="46"/>
      <c r="AV248" s="79"/>
      <c r="AW248" s="46"/>
      <c r="AX248" s="79"/>
      <c r="AY248" s="46"/>
      <c r="AZ248" s="79"/>
      <c r="BA248" s="52"/>
      <c r="BB248" s="79"/>
      <c r="BC248" s="72" t="e">
        <v>#N/A</v>
      </c>
      <c r="BD248" s="72" t="e">
        <v>#N/A</v>
      </c>
      <c r="BE248" s="72" t="e">
        <f t="shared" si="81"/>
        <v>#N/A</v>
      </c>
      <c r="BF248" s="77" t="e">
        <v>#N/A</v>
      </c>
      <c r="BG248" s="72"/>
      <c r="BH248" s="72"/>
      <c r="BI248" s="72"/>
      <c r="BJ248" s="72"/>
      <c r="BK248" s="72"/>
      <c r="BL248" s="72"/>
    </row>
    <row r="249" spans="1:64" s="73" customFormat="1">
      <c r="A249" s="46" t="str">
        <f>VLOOKUP(B249,[3]Sheet1!$A:$B,2,FALSE)</f>
        <v>Kensington and Chelsea</v>
      </c>
      <c r="B249" s="47" t="s">
        <v>264</v>
      </c>
      <c r="C249" s="46" t="s">
        <v>265</v>
      </c>
      <c r="D249" s="55" t="s">
        <v>822</v>
      </c>
      <c r="E249" s="46"/>
      <c r="F249" s="79"/>
      <c r="G249" s="46"/>
      <c r="H249" s="79"/>
      <c r="I249" s="46"/>
      <c r="J249" s="79"/>
      <c r="K249" s="90"/>
      <c r="L249" s="80"/>
      <c r="M249" s="49">
        <v>0</v>
      </c>
      <c r="N249" s="86">
        <f t="shared" si="82"/>
        <v>0</v>
      </c>
      <c r="O249" s="50" t="s">
        <v>951</v>
      </c>
      <c r="P249" s="82"/>
      <c r="Q249" s="50" t="s">
        <v>951</v>
      </c>
      <c r="R249" s="82"/>
      <c r="S249" s="50" t="s">
        <v>951</v>
      </c>
      <c r="T249" s="82"/>
      <c r="U249" s="50" t="s">
        <v>951</v>
      </c>
      <c r="V249" s="82"/>
      <c r="W249" s="51">
        <v>0</v>
      </c>
      <c r="X249" s="82"/>
      <c r="Y249" s="50" t="s">
        <v>951</v>
      </c>
      <c r="Z249" s="82"/>
      <c r="AA249" s="50" t="s">
        <v>951</v>
      </c>
      <c r="AB249" s="82"/>
      <c r="AC249" s="50" t="s">
        <v>951</v>
      </c>
      <c r="AD249" s="82"/>
      <c r="AE249" s="50" t="s">
        <v>951</v>
      </c>
      <c r="AF249" s="82"/>
      <c r="AG249" s="51">
        <v>0</v>
      </c>
      <c r="AH249" s="82"/>
      <c r="AI249" s="50" t="s">
        <v>951</v>
      </c>
      <c r="AJ249" s="82"/>
      <c r="AK249" s="50" t="s">
        <v>951</v>
      </c>
      <c r="AL249" s="82"/>
      <c r="AM249" s="50" t="s">
        <v>951</v>
      </c>
      <c r="AN249" s="82"/>
      <c r="AO249" s="50" t="s">
        <v>951</v>
      </c>
      <c r="AP249" s="82"/>
      <c r="AQ249" s="51">
        <v>0</v>
      </c>
      <c r="AR249" s="82"/>
      <c r="AS249" s="50"/>
      <c r="AT249" s="82"/>
      <c r="AU249" s="46"/>
      <c r="AV249" s="79"/>
      <c r="AW249" s="46"/>
      <c r="AX249" s="79"/>
      <c r="AY249" s="46"/>
      <c r="AZ249" s="79"/>
      <c r="BA249" s="52"/>
      <c r="BB249" s="79"/>
      <c r="BC249" s="72" t="e">
        <v>#N/A</v>
      </c>
      <c r="BD249" s="72" t="e">
        <v>#N/A</v>
      </c>
      <c r="BE249" s="72" t="e">
        <f t="shared" si="81"/>
        <v>#N/A</v>
      </c>
      <c r="BF249" s="77" t="e">
        <v>#N/A</v>
      </c>
      <c r="BG249" s="72"/>
      <c r="BH249" s="72"/>
      <c r="BI249" s="72"/>
      <c r="BJ249" s="72"/>
      <c r="BK249" s="72"/>
      <c r="BL249" s="72"/>
    </row>
    <row r="250" spans="1:64" s="73" customFormat="1">
      <c r="A250" s="46" t="str">
        <f>VLOOKUP(B250,[3]Sheet1!$A:$B,2,FALSE)</f>
        <v>Kingston upon Thames</v>
      </c>
      <c r="B250" s="47" t="s">
        <v>266</v>
      </c>
      <c r="C250" s="46" t="s">
        <v>267</v>
      </c>
      <c r="D250" s="55" t="s">
        <v>823</v>
      </c>
      <c r="E250" s="46"/>
      <c r="F250" s="79"/>
      <c r="G250" s="46"/>
      <c r="H250" s="79"/>
      <c r="I250" s="46"/>
      <c r="J250" s="79"/>
      <c r="K250" s="90"/>
      <c r="L250" s="80"/>
      <c r="M250" s="49">
        <f t="shared" ref="M250:M261" si="84">SUM(E250:K250)</f>
        <v>0</v>
      </c>
      <c r="N250" s="86">
        <f t="shared" si="82"/>
        <v>0</v>
      </c>
      <c r="O250" s="50"/>
      <c r="P250" s="82"/>
      <c r="Q250" s="50"/>
      <c r="R250" s="82"/>
      <c r="S250" s="50"/>
      <c r="T250" s="82"/>
      <c r="U250" s="50"/>
      <c r="V250" s="82"/>
      <c r="W250" s="51"/>
      <c r="X250" s="82"/>
      <c r="Y250" s="50"/>
      <c r="Z250" s="82"/>
      <c r="AA250" s="50"/>
      <c r="AB250" s="82"/>
      <c r="AC250" s="50"/>
      <c r="AD250" s="82"/>
      <c r="AE250" s="50"/>
      <c r="AF250" s="82"/>
      <c r="AG250" s="51"/>
      <c r="AH250" s="82"/>
      <c r="AI250" s="50"/>
      <c r="AJ250" s="82"/>
      <c r="AK250" s="50"/>
      <c r="AL250" s="82"/>
      <c r="AM250" s="50"/>
      <c r="AN250" s="82"/>
      <c r="AO250" s="50"/>
      <c r="AP250" s="82"/>
      <c r="AQ250" s="51"/>
      <c r="AR250" s="82"/>
      <c r="AS250" s="50"/>
      <c r="AT250" s="82"/>
      <c r="AU250" s="46"/>
      <c r="AV250" s="79"/>
      <c r="AW250" s="46"/>
      <c r="AX250" s="79"/>
      <c r="AY250" s="46"/>
      <c r="AZ250" s="79"/>
      <c r="BA250" s="52"/>
      <c r="BB250" s="79"/>
      <c r="BC250" s="72" t="e">
        <v>#N/A</v>
      </c>
      <c r="BD250" s="72" t="e">
        <v>#N/A</v>
      </c>
      <c r="BE250" s="72" t="e">
        <f t="shared" si="81"/>
        <v>#N/A</v>
      </c>
      <c r="BF250" s="77" t="e">
        <v>#N/A</v>
      </c>
      <c r="BG250" s="72"/>
      <c r="BH250" s="72"/>
      <c r="BI250" s="72"/>
      <c r="BJ250" s="72"/>
      <c r="BK250" s="72"/>
      <c r="BL250" s="72"/>
    </row>
    <row r="251" spans="1:64" s="73" customFormat="1">
      <c r="A251" s="46" t="str">
        <f>VLOOKUP(B251,[3]Sheet1!$A:$B,2,FALSE)</f>
        <v>Lambeth</v>
      </c>
      <c r="B251" s="47" t="s">
        <v>268</v>
      </c>
      <c r="C251" s="46" t="s">
        <v>269</v>
      </c>
      <c r="D251" s="55" t="s">
        <v>824</v>
      </c>
      <c r="E251" s="46">
        <v>75</v>
      </c>
      <c r="F251" s="79"/>
      <c r="G251" s="46">
        <v>43</v>
      </c>
      <c r="H251" s="79"/>
      <c r="I251" s="46">
        <v>20</v>
      </c>
      <c r="J251" s="79"/>
      <c r="K251" s="90">
        <v>10</v>
      </c>
      <c r="L251" s="80"/>
      <c r="M251" s="49">
        <f t="shared" si="84"/>
        <v>148</v>
      </c>
      <c r="N251" s="86">
        <f t="shared" si="82"/>
        <v>0</v>
      </c>
      <c r="O251" s="50" t="s">
        <v>951</v>
      </c>
      <c r="P251" s="82"/>
      <c r="Q251" s="50" t="s">
        <v>951</v>
      </c>
      <c r="R251" s="82"/>
      <c r="S251" s="50" t="s">
        <v>951</v>
      </c>
      <c r="T251" s="82"/>
      <c r="U251" s="50">
        <v>0</v>
      </c>
      <c r="V251" s="82"/>
      <c r="W251" s="51">
        <v>0</v>
      </c>
      <c r="X251" s="82"/>
      <c r="Y251" s="50" t="s">
        <v>951</v>
      </c>
      <c r="Z251" s="82"/>
      <c r="AA251" s="50" t="s">
        <v>951</v>
      </c>
      <c r="AB251" s="82"/>
      <c r="AC251" s="50" t="s">
        <v>951</v>
      </c>
      <c r="AD251" s="82"/>
      <c r="AE251" s="50" t="s">
        <v>951</v>
      </c>
      <c r="AF251" s="82"/>
      <c r="AG251" s="51" t="s">
        <v>951</v>
      </c>
      <c r="AH251" s="82"/>
      <c r="AI251" s="50" t="s">
        <v>951</v>
      </c>
      <c r="AJ251" s="82"/>
      <c r="AK251" s="50" t="s">
        <v>951</v>
      </c>
      <c r="AL251" s="82"/>
      <c r="AM251" s="50" t="s">
        <v>951</v>
      </c>
      <c r="AN251" s="82"/>
      <c r="AO251" s="50" t="s">
        <v>951</v>
      </c>
      <c r="AP251" s="82"/>
      <c r="AQ251" s="51" t="s">
        <v>951</v>
      </c>
      <c r="AR251" s="82"/>
      <c r="AS251" s="50"/>
      <c r="AT251" s="82"/>
      <c r="AU251" s="46"/>
      <c r="AV251" s="79"/>
      <c r="AW251" s="46"/>
      <c r="AX251" s="79"/>
      <c r="AY251" s="46"/>
      <c r="AZ251" s="79"/>
      <c r="BA251" s="52"/>
      <c r="BB251" s="79"/>
      <c r="BC251" s="72" t="e">
        <v>#N/A</v>
      </c>
      <c r="BD251" s="72" t="e">
        <v>#N/A</v>
      </c>
      <c r="BE251" s="72" t="e">
        <f t="shared" si="81"/>
        <v>#N/A</v>
      </c>
      <c r="BF251" s="77" t="e">
        <v>#N/A</v>
      </c>
      <c r="BG251" s="72"/>
      <c r="BH251" s="72"/>
      <c r="BI251" s="72"/>
      <c r="BJ251" s="72"/>
      <c r="BK251" s="72"/>
      <c r="BL251" s="72"/>
    </row>
    <row r="252" spans="1:64" s="73" customFormat="1">
      <c r="A252" s="46" t="str">
        <f>VLOOKUP(B252,[3]Sheet1!$A:$B,2,FALSE)</f>
        <v>Lewisham</v>
      </c>
      <c r="B252" s="47" t="s">
        <v>270</v>
      </c>
      <c r="C252" s="46" t="s">
        <v>271</v>
      </c>
      <c r="D252" s="55" t="s">
        <v>825</v>
      </c>
      <c r="E252" s="46"/>
      <c r="F252" s="79"/>
      <c r="G252" s="46"/>
      <c r="H252" s="79"/>
      <c r="I252" s="46"/>
      <c r="J252" s="79"/>
      <c r="K252" s="90"/>
      <c r="L252" s="80"/>
      <c r="M252" s="49">
        <f t="shared" si="84"/>
        <v>0</v>
      </c>
      <c r="N252" s="86">
        <f t="shared" si="82"/>
        <v>0</v>
      </c>
      <c r="O252" s="50"/>
      <c r="P252" s="82"/>
      <c r="Q252" s="50"/>
      <c r="R252" s="82"/>
      <c r="S252" s="50"/>
      <c r="T252" s="82"/>
      <c r="U252" s="50"/>
      <c r="V252" s="82"/>
      <c r="W252" s="51"/>
      <c r="X252" s="82"/>
      <c r="Y252" s="50"/>
      <c r="Z252" s="82"/>
      <c r="AA252" s="50"/>
      <c r="AB252" s="82"/>
      <c r="AC252" s="50"/>
      <c r="AD252" s="82"/>
      <c r="AE252" s="50"/>
      <c r="AF252" s="82"/>
      <c r="AG252" s="51"/>
      <c r="AH252" s="82"/>
      <c r="AI252" s="50"/>
      <c r="AJ252" s="82"/>
      <c r="AK252" s="50"/>
      <c r="AL252" s="82"/>
      <c r="AM252" s="50"/>
      <c r="AN252" s="82"/>
      <c r="AO252" s="50"/>
      <c r="AP252" s="82"/>
      <c r="AQ252" s="51"/>
      <c r="AR252" s="82"/>
      <c r="AS252" s="50"/>
      <c r="AT252" s="82"/>
      <c r="AU252" s="46"/>
      <c r="AV252" s="79"/>
      <c r="AW252" s="46"/>
      <c r="AX252" s="79"/>
      <c r="AY252" s="46"/>
      <c r="AZ252" s="79"/>
      <c r="BA252" s="52"/>
      <c r="BB252" s="79"/>
      <c r="BC252" s="72" t="e">
        <v>#N/A</v>
      </c>
      <c r="BD252" s="72" t="e">
        <v>#N/A</v>
      </c>
      <c r="BE252" s="72" t="e">
        <f t="shared" si="81"/>
        <v>#N/A</v>
      </c>
      <c r="BF252" s="77" t="e">
        <v>#N/A</v>
      </c>
      <c r="BG252" s="72"/>
      <c r="BH252" s="72"/>
      <c r="BI252" s="72"/>
      <c r="BJ252" s="72"/>
      <c r="BK252" s="72"/>
      <c r="BL252" s="72"/>
    </row>
    <row r="253" spans="1:64" s="73" customFormat="1">
      <c r="A253" s="46" t="str">
        <f>VLOOKUP(B253,[3]Sheet1!$A:$B,2,FALSE)</f>
        <v>Merton</v>
      </c>
      <c r="B253" s="47" t="s">
        <v>272</v>
      </c>
      <c r="C253" s="46" t="s">
        <v>273</v>
      </c>
      <c r="D253" s="55" t="s">
        <v>826</v>
      </c>
      <c r="E253" s="46"/>
      <c r="F253" s="79"/>
      <c r="G253" s="46"/>
      <c r="H253" s="79"/>
      <c r="I253" s="46"/>
      <c r="J253" s="79"/>
      <c r="K253" s="90"/>
      <c r="L253" s="80"/>
      <c r="M253" s="49">
        <f t="shared" si="84"/>
        <v>0</v>
      </c>
      <c r="N253" s="86">
        <f t="shared" si="82"/>
        <v>0</v>
      </c>
      <c r="O253" s="50"/>
      <c r="P253" s="82"/>
      <c r="Q253" s="50"/>
      <c r="R253" s="82"/>
      <c r="S253" s="50"/>
      <c r="T253" s="82"/>
      <c r="U253" s="50"/>
      <c r="V253" s="82"/>
      <c r="W253" s="51"/>
      <c r="X253" s="82"/>
      <c r="Y253" s="50"/>
      <c r="Z253" s="82"/>
      <c r="AA253" s="50"/>
      <c r="AB253" s="82"/>
      <c r="AC253" s="50"/>
      <c r="AD253" s="82"/>
      <c r="AE253" s="50"/>
      <c r="AF253" s="82"/>
      <c r="AG253" s="51"/>
      <c r="AH253" s="82"/>
      <c r="AI253" s="50"/>
      <c r="AJ253" s="82"/>
      <c r="AK253" s="50"/>
      <c r="AL253" s="82"/>
      <c r="AM253" s="50"/>
      <c r="AN253" s="82"/>
      <c r="AO253" s="50"/>
      <c r="AP253" s="82"/>
      <c r="AQ253" s="51"/>
      <c r="AR253" s="82"/>
      <c r="AS253" s="50"/>
      <c r="AT253" s="82"/>
      <c r="AU253" s="46"/>
      <c r="AV253" s="79"/>
      <c r="AW253" s="46"/>
      <c r="AX253" s="79"/>
      <c r="AY253" s="46"/>
      <c r="AZ253" s="79"/>
      <c r="BA253" s="52"/>
      <c r="BB253" s="79"/>
      <c r="BC253" s="72" t="e">
        <v>#N/A</v>
      </c>
      <c r="BD253" s="72" t="e">
        <v>#N/A</v>
      </c>
      <c r="BE253" s="72" t="e">
        <f t="shared" si="81"/>
        <v>#N/A</v>
      </c>
      <c r="BF253" s="77" t="e">
        <v>#N/A</v>
      </c>
      <c r="BG253" s="72"/>
      <c r="BH253" s="72"/>
      <c r="BI253" s="72"/>
      <c r="BJ253" s="72"/>
      <c r="BK253" s="72"/>
      <c r="BL253" s="72"/>
    </row>
    <row r="254" spans="1:64" s="73" customFormat="1">
      <c r="A254" s="46" t="str">
        <f>VLOOKUP(B254,[3]Sheet1!$A:$B,2,FALSE)</f>
        <v>Newham</v>
      </c>
      <c r="B254" s="47" t="s">
        <v>274</v>
      </c>
      <c r="C254" s="46" t="s">
        <v>275</v>
      </c>
      <c r="D254" s="55" t="s">
        <v>827</v>
      </c>
      <c r="E254" s="46"/>
      <c r="F254" s="79"/>
      <c r="G254" s="46"/>
      <c r="H254" s="79"/>
      <c r="I254" s="46"/>
      <c r="J254" s="79"/>
      <c r="K254" s="90"/>
      <c r="L254" s="80"/>
      <c r="M254" s="49">
        <f t="shared" si="84"/>
        <v>0</v>
      </c>
      <c r="N254" s="86">
        <f t="shared" si="82"/>
        <v>0</v>
      </c>
      <c r="O254" s="50"/>
      <c r="P254" s="82"/>
      <c r="Q254" s="50"/>
      <c r="R254" s="82"/>
      <c r="S254" s="50"/>
      <c r="T254" s="82"/>
      <c r="U254" s="50"/>
      <c r="V254" s="82"/>
      <c r="W254" s="51"/>
      <c r="X254" s="82"/>
      <c r="Y254" s="50"/>
      <c r="Z254" s="82"/>
      <c r="AA254" s="50"/>
      <c r="AB254" s="82"/>
      <c r="AC254" s="50"/>
      <c r="AD254" s="82"/>
      <c r="AE254" s="50"/>
      <c r="AF254" s="82"/>
      <c r="AG254" s="51"/>
      <c r="AH254" s="82"/>
      <c r="AI254" s="50"/>
      <c r="AJ254" s="82"/>
      <c r="AK254" s="50"/>
      <c r="AL254" s="82"/>
      <c r="AM254" s="50"/>
      <c r="AN254" s="82"/>
      <c r="AO254" s="50"/>
      <c r="AP254" s="82"/>
      <c r="AQ254" s="51"/>
      <c r="AR254" s="82"/>
      <c r="AS254" s="50"/>
      <c r="AT254" s="82"/>
      <c r="AU254" s="46"/>
      <c r="AV254" s="79"/>
      <c r="AW254" s="46"/>
      <c r="AX254" s="79"/>
      <c r="AY254" s="46"/>
      <c r="AZ254" s="79"/>
      <c r="BA254" s="52"/>
      <c r="BB254" s="79"/>
      <c r="BC254" s="72" t="e">
        <v>#N/A</v>
      </c>
      <c r="BD254" s="72" t="e">
        <v>#N/A</v>
      </c>
      <c r="BE254" s="72" t="e">
        <f t="shared" si="81"/>
        <v>#N/A</v>
      </c>
      <c r="BF254" s="77" t="e">
        <v>#N/A</v>
      </c>
      <c r="BG254" s="72"/>
      <c r="BH254" s="72"/>
      <c r="BI254" s="72"/>
      <c r="BJ254" s="72"/>
      <c r="BK254" s="72"/>
      <c r="BL254" s="72"/>
    </row>
    <row r="255" spans="1:64" s="73" customFormat="1">
      <c r="A255" s="46" t="str">
        <f>VLOOKUP(B255,[3]Sheet1!$A:$B,2,FALSE)</f>
        <v>Redbridge</v>
      </c>
      <c r="B255" s="47" t="s">
        <v>276</v>
      </c>
      <c r="C255" s="46" t="s">
        <v>277</v>
      </c>
      <c r="D255" s="55" t="s">
        <v>828</v>
      </c>
      <c r="E255" s="46"/>
      <c r="F255" s="79"/>
      <c r="G255" s="46"/>
      <c r="H255" s="79"/>
      <c r="I255" s="46"/>
      <c r="J255" s="79"/>
      <c r="K255" s="90"/>
      <c r="L255" s="80"/>
      <c r="M255" s="49">
        <f t="shared" si="84"/>
        <v>0</v>
      </c>
      <c r="N255" s="86">
        <f t="shared" si="82"/>
        <v>0</v>
      </c>
      <c r="O255" s="50"/>
      <c r="P255" s="82"/>
      <c r="Q255" s="50"/>
      <c r="R255" s="82"/>
      <c r="S255" s="50"/>
      <c r="T255" s="82"/>
      <c r="U255" s="50"/>
      <c r="V255" s="82"/>
      <c r="W255" s="51"/>
      <c r="X255" s="82"/>
      <c r="Y255" s="50"/>
      <c r="Z255" s="82"/>
      <c r="AA255" s="50"/>
      <c r="AB255" s="82"/>
      <c r="AC255" s="50"/>
      <c r="AD255" s="82"/>
      <c r="AE255" s="50"/>
      <c r="AF255" s="82"/>
      <c r="AG255" s="51"/>
      <c r="AH255" s="82"/>
      <c r="AI255" s="50"/>
      <c r="AJ255" s="82"/>
      <c r="AK255" s="50"/>
      <c r="AL255" s="82"/>
      <c r="AM255" s="50"/>
      <c r="AN255" s="82"/>
      <c r="AO255" s="50"/>
      <c r="AP255" s="82"/>
      <c r="AQ255" s="51"/>
      <c r="AR255" s="82"/>
      <c r="AS255" s="50"/>
      <c r="AT255" s="82"/>
      <c r="AU255" s="46"/>
      <c r="AV255" s="79"/>
      <c r="AW255" s="46"/>
      <c r="AX255" s="79"/>
      <c r="AY255" s="46"/>
      <c r="AZ255" s="79"/>
      <c r="BA255" s="52"/>
      <c r="BB255" s="79"/>
      <c r="BC255" s="72" t="e">
        <v>#N/A</v>
      </c>
      <c r="BD255" s="72" t="e">
        <v>#N/A</v>
      </c>
      <c r="BE255" s="72" t="e">
        <f t="shared" si="81"/>
        <v>#N/A</v>
      </c>
      <c r="BF255" s="77" t="e">
        <v>#N/A</v>
      </c>
      <c r="BG255" s="72"/>
      <c r="BH255" s="72"/>
      <c r="BI255" s="72"/>
      <c r="BJ255" s="72"/>
      <c r="BK255" s="72"/>
      <c r="BL255" s="72"/>
    </row>
    <row r="256" spans="1:64" s="73" customFormat="1">
      <c r="A256" s="46" t="str">
        <f>VLOOKUP(B256,[3]Sheet1!$A:$B,2,FALSE)</f>
        <v>Richmond upon Thames</v>
      </c>
      <c r="B256" s="47" t="s">
        <v>278</v>
      </c>
      <c r="C256" s="46" t="s">
        <v>279</v>
      </c>
      <c r="D256" s="55" t="s">
        <v>829</v>
      </c>
      <c r="E256" s="46"/>
      <c r="F256" s="79"/>
      <c r="G256" s="46"/>
      <c r="H256" s="79"/>
      <c r="I256" s="46"/>
      <c r="J256" s="79"/>
      <c r="K256" s="90"/>
      <c r="L256" s="80"/>
      <c r="M256" s="49">
        <f t="shared" si="84"/>
        <v>0</v>
      </c>
      <c r="N256" s="86">
        <f t="shared" si="82"/>
        <v>0</v>
      </c>
      <c r="O256" s="50"/>
      <c r="P256" s="82"/>
      <c r="Q256" s="50"/>
      <c r="R256" s="82"/>
      <c r="S256" s="50"/>
      <c r="T256" s="82"/>
      <c r="U256" s="50"/>
      <c r="V256" s="82"/>
      <c r="W256" s="51"/>
      <c r="X256" s="82"/>
      <c r="Y256" s="50"/>
      <c r="Z256" s="82"/>
      <c r="AA256" s="50"/>
      <c r="AB256" s="82"/>
      <c r="AC256" s="50"/>
      <c r="AD256" s="82"/>
      <c r="AE256" s="50"/>
      <c r="AF256" s="82"/>
      <c r="AG256" s="51"/>
      <c r="AH256" s="82"/>
      <c r="AI256" s="50"/>
      <c r="AJ256" s="82"/>
      <c r="AK256" s="50"/>
      <c r="AL256" s="82"/>
      <c r="AM256" s="50"/>
      <c r="AN256" s="82"/>
      <c r="AO256" s="50"/>
      <c r="AP256" s="82"/>
      <c r="AQ256" s="51"/>
      <c r="AR256" s="82"/>
      <c r="AS256" s="50"/>
      <c r="AT256" s="82"/>
      <c r="AU256" s="46"/>
      <c r="AV256" s="79"/>
      <c r="AW256" s="46"/>
      <c r="AX256" s="79"/>
      <c r="AY256" s="46"/>
      <c r="AZ256" s="79"/>
      <c r="BA256" s="52"/>
      <c r="BB256" s="79"/>
      <c r="BC256" s="72" t="e">
        <v>#N/A</v>
      </c>
      <c r="BD256" s="72" t="e">
        <v>#N/A</v>
      </c>
      <c r="BE256" s="72" t="e">
        <f t="shared" si="81"/>
        <v>#N/A</v>
      </c>
      <c r="BF256" s="77" t="e">
        <v>#N/A</v>
      </c>
      <c r="BG256" s="72"/>
      <c r="BH256" s="72"/>
      <c r="BI256" s="72"/>
      <c r="BJ256" s="72"/>
      <c r="BK256" s="72"/>
      <c r="BL256" s="72"/>
    </row>
    <row r="257" spans="1:58">
      <c r="A257" s="46" t="str">
        <f>VLOOKUP(B257,[3]Sheet1!$A:$B,2,FALSE)</f>
        <v>Southwark</v>
      </c>
      <c r="B257" s="47" t="s">
        <v>280</v>
      </c>
      <c r="C257" s="46" t="s">
        <v>281</v>
      </c>
      <c r="D257" s="55" t="s">
        <v>830</v>
      </c>
      <c r="M257" s="49">
        <f t="shared" si="84"/>
        <v>0</v>
      </c>
      <c r="N257" s="86">
        <f t="shared" si="82"/>
        <v>0</v>
      </c>
      <c r="BC257" s="72" t="e">
        <v>#N/A</v>
      </c>
      <c r="BD257" s="72" t="e">
        <v>#N/A</v>
      </c>
      <c r="BE257" s="72" t="e">
        <f t="shared" si="81"/>
        <v>#N/A</v>
      </c>
      <c r="BF257" s="77" t="e">
        <v>#N/A</v>
      </c>
    </row>
    <row r="258" spans="1:58">
      <c r="A258" s="46" t="str">
        <f>VLOOKUP(B258,[3]Sheet1!$A:$B,2,FALSE)</f>
        <v>Sutton</v>
      </c>
      <c r="B258" s="47" t="s">
        <v>282</v>
      </c>
      <c r="C258" s="46" t="s">
        <v>283</v>
      </c>
      <c r="D258" s="55" t="s">
        <v>831</v>
      </c>
      <c r="M258" s="49">
        <f t="shared" si="84"/>
        <v>0</v>
      </c>
      <c r="N258" s="86">
        <f t="shared" si="82"/>
        <v>0</v>
      </c>
      <c r="BC258" s="72" t="e">
        <v>#N/A</v>
      </c>
      <c r="BD258" s="72" t="e">
        <v>#N/A</v>
      </c>
      <c r="BE258" s="72" t="e">
        <f t="shared" si="81"/>
        <v>#N/A</v>
      </c>
      <c r="BF258" s="77" t="e">
        <v>#N/A</v>
      </c>
    </row>
    <row r="259" spans="1:58">
      <c r="A259" s="46" t="str">
        <f>VLOOKUP(B259,[3]Sheet1!$A:$B,2,FALSE)</f>
        <v>Tower Hamlets</v>
      </c>
      <c r="B259" s="53" t="s">
        <v>284</v>
      </c>
      <c r="C259" s="46" t="s">
        <v>832</v>
      </c>
      <c r="D259" s="55" t="s">
        <v>833</v>
      </c>
      <c r="E259" s="46">
        <v>154</v>
      </c>
      <c r="G259" s="46">
        <v>140</v>
      </c>
      <c r="I259" s="46">
        <v>150</v>
      </c>
      <c r="K259" s="90">
        <v>73</v>
      </c>
      <c r="M259" s="49">
        <f t="shared" si="84"/>
        <v>517</v>
      </c>
      <c r="N259" s="86">
        <f t="shared" si="82"/>
        <v>0</v>
      </c>
      <c r="O259" s="50" t="s">
        <v>951</v>
      </c>
      <c r="Q259" s="50" t="s">
        <v>951</v>
      </c>
      <c r="S259" s="50" t="s">
        <v>951</v>
      </c>
      <c r="U259" s="50" t="s">
        <v>951</v>
      </c>
      <c r="W259" s="51">
        <v>0</v>
      </c>
      <c r="Y259" s="50">
        <v>19</v>
      </c>
      <c r="AA259" s="50">
        <v>42</v>
      </c>
      <c r="AC259" s="50">
        <v>36</v>
      </c>
      <c r="AE259" s="50">
        <v>73</v>
      </c>
      <c r="AI259" s="50" t="s">
        <v>951</v>
      </c>
      <c r="AK259" s="50" t="s">
        <v>951</v>
      </c>
      <c r="AM259" s="50" t="s">
        <v>951</v>
      </c>
      <c r="AO259" s="50" t="s">
        <v>951</v>
      </c>
      <c r="AQ259" s="51">
        <v>0</v>
      </c>
      <c r="BC259" s="72" t="e">
        <v>#N/A</v>
      </c>
      <c r="BD259" s="72" t="e">
        <v>#N/A</v>
      </c>
      <c r="BE259" s="72" t="e">
        <f t="shared" si="81"/>
        <v>#N/A</v>
      </c>
      <c r="BF259" s="77" t="e">
        <v>#N/A</v>
      </c>
    </row>
    <row r="260" spans="1:58">
      <c r="A260" s="46" t="str">
        <f>VLOOKUP(B260,[3]Sheet1!$A:$B,2,FALSE)</f>
        <v>Waltham Forest</v>
      </c>
      <c r="B260" s="47" t="s">
        <v>286</v>
      </c>
      <c r="C260" s="46" t="s">
        <v>287</v>
      </c>
      <c r="D260" s="55" t="s">
        <v>834</v>
      </c>
      <c r="M260" s="49">
        <f t="shared" si="84"/>
        <v>0</v>
      </c>
      <c r="N260" s="86">
        <f t="shared" si="82"/>
        <v>0</v>
      </c>
      <c r="BC260" s="72" t="e">
        <v>#N/A</v>
      </c>
      <c r="BD260" s="72" t="e">
        <v>#N/A</v>
      </c>
      <c r="BE260" s="72" t="e">
        <f t="shared" si="81"/>
        <v>#N/A</v>
      </c>
      <c r="BF260" s="77" t="e">
        <v>#N/A</v>
      </c>
    </row>
    <row r="261" spans="1:58">
      <c r="A261" s="46" t="str">
        <f>VLOOKUP(B261,[3]Sheet1!$A:$B,2,FALSE)</f>
        <v>Wandsworth</v>
      </c>
      <c r="B261" s="47" t="s">
        <v>288</v>
      </c>
      <c r="C261" s="46" t="s">
        <v>289</v>
      </c>
      <c r="D261" s="55" t="s">
        <v>835</v>
      </c>
      <c r="M261" s="49">
        <f t="shared" si="84"/>
        <v>0</v>
      </c>
      <c r="N261" s="86">
        <f t="shared" si="82"/>
        <v>0</v>
      </c>
      <c r="BC261" s="72" t="e">
        <v>#N/A</v>
      </c>
      <c r="BD261" s="72" t="e">
        <v>#N/A</v>
      </c>
      <c r="BE261" s="72" t="e">
        <f t="shared" si="81"/>
        <v>#N/A</v>
      </c>
      <c r="BF261" s="77" t="e">
        <v>#N/A</v>
      </c>
    </row>
    <row r="262" spans="1:58">
      <c r="A262" s="46" t="str">
        <f>VLOOKUP(B262,[3]Sheet1!$A:$B,2,FALSE)</f>
        <v>Westminster</v>
      </c>
      <c r="B262" s="47" t="s">
        <v>290</v>
      </c>
      <c r="C262" s="46" t="s">
        <v>291</v>
      </c>
      <c r="D262" s="55" t="s">
        <v>836</v>
      </c>
      <c r="M262" s="49">
        <v>0</v>
      </c>
      <c r="N262" s="86">
        <f t="shared" si="82"/>
        <v>0</v>
      </c>
      <c r="O262" s="50" t="s">
        <v>951</v>
      </c>
      <c r="Q262" s="50" t="s">
        <v>951</v>
      </c>
      <c r="S262" s="50" t="s">
        <v>951</v>
      </c>
      <c r="U262" s="50" t="s">
        <v>951</v>
      </c>
      <c r="W262" s="51">
        <v>0</v>
      </c>
      <c r="Y262" s="50" t="s">
        <v>951</v>
      </c>
      <c r="AA262" s="50" t="s">
        <v>951</v>
      </c>
      <c r="AC262" s="50" t="s">
        <v>951</v>
      </c>
      <c r="AE262" s="50" t="s">
        <v>951</v>
      </c>
      <c r="AG262" s="51">
        <v>0</v>
      </c>
      <c r="AI262" s="50" t="s">
        <v>951</v>
      </c>
      <c r="AK262" s="50" t="s">
        <v>951</v>
      </c>
      <c r="AM262" s="50" t="s">
        <v>951</v>
      </c>
      <c r="AO262" s="50" t="s">
        <v>951</v>
      </c>
      <c r="AQ262" s="51">
        <v>0</v>
      </c>
      <c r="BC262" s="72" t="e">
        <v>#N/A</v>
      </c>
      <c r="BD262" s="72" t="e">
        <v>#N/A</v>
      </c>
      <c r="BE262" s="72" t="e">
        <f t="shared" si="81"/>
        <v>#N/A</v>
      </c>
      <c r="BF262" s="77" t="e">
        <v>#N/A</v>
      </c>
    </row>
    <row r="263" spans="1:58">
      <c r="A263" s="46" t="str">
        <f>VLOOKUP(B263,[3]Sheet1!$A:$B,2,FALSE)</f>
        <v>Bath and North East Somerset</v>
      </c>
      <c r="B263" s="47" t="s">
        <v>555</v>
      </c>
      <c r="C263" s="46" t="s">
        <v>556</v>
      </c>
      <c r="D263" s="56" t="s">
        <v>837</v>
      </c>
      <c r="E263" s="46">
        <v>9</v>
      </c>
      <c r="G263" s="46">
        <v>13</v>
      </c>
      <c r="I263" s="46">
        <v>5</v>
      </c>
      <c r="K263" s="90">
        <v>1</v>
      </c>
      <c r="M263" s="49">
        <f>SUM(E263:K263)</f>
        <v>28</v>
      </c>
      <c r="N263" s="86">
        <f t="shared" si="82"/>
        <v>0</v>
      </c>
      <c r="O263" s="50" t="s">
        <v>951</v>
      </c>
      <c r="Q263" s="50" t="s">
        <v>951</v>
      </c>
      <c r="S263" s="50" t="s">
        <v>951</v>
      </c>
      <c r="U263" s="50" t="s">
        <v>951</v>
      </c>
      <c r="W263" s="51">
        <v>0</v>
      </c>
      <c r="Y263" s="50" t="s">
        <v>951</v>
      </c>
      <c r="AA263" s="50" t="s">
        <v>951</v>
      </c>
      <c r="AC263" s="50" t="s">
        <v>951</v>
      </c>
      <c r="AE263" s="50" t="s">
        <v>951</v>
      </c>
      <c r="AG263" s="51">
        <v>0</v>
      </c>
      <c r="AI263" s="50" t="s">
        <v>951</v>
      </c>
      <c r="AK263" s="50" t="s">
        <v>951</v>
      </c>
      <c r="AM263" s="50" t="s">
        <v>951</v>
      </c>
      <c r="AO263" s="50" t="s">
        <v>951</v>
      </c>
      <c r="AQ263" s="51">
        <v>0</v>
      </c>
      <c r="BC263" s="72" t="s">
        <v>727</v>
      </c>
      <c r="BD263" s="72" t="s">
        <v>555</v>
      </c>
      <c r="BE263" s="72">
        <f t="shared" si="81"/>
        <v>0</v>
      </c>
      <c r="BF263" s="77">
        <v>0.19281476598549768</v>
      </c>
    </row>
    <row r="264" spans="1:58">
      <c r="A264" s="46" t="str">
        <f>VLOOKUP(B264,[3]Sheet1!$A:$B,2,FALSE)</f>
        <v>Bedford</v>
      </c>
      <c r="B264" s="47" t="s">
        <v>37</v>
      </c>
      <c r="C264" s="46" t="s">
        <v>38</v>
      </c>
      <c r="D264" s="57" t="s">
        <v>838</v>
      </c>
      <c r="M264" s="49">
        <v>235</v>
      </c>
      <c r="N264" s="86">
        <f t="shared" si="82"/>
        <v>0</v>
      </c>
      <c r="O264" s="50">
        <v>0</v>
      </c>
      <c r="Q264" s="50">
        <v>0</v>
      </c>
      <c r="S264" s="50">
        <v>0</v>
      </c>
      <c r="U264" s="50">
        <v>0</v>
      </c>
      <c r="W264" s="51">
        <v>0</v>
      </c>
      <c r="Y264" s="50" t="s">
        <v>951</v>
      </c>
      <c r="AA264" s="50" t="s">
        <v>951</v>
      </c>
      <c r="AC264" s="50" t="s">
        <v>951</v>
      </c>
      <c r="AE264" s="50" t="s">
        <v>951</v>
      </c>
      <c r="AG264" s="51">
        <v>235</v>
      </c>
      <c r="AI264" s="50">
        <v>0</v>
      </c>
      <c r="AK264" s="50">
        <v>0</v>
      </c>
      <c r="AM264" s="50">
        <v>0</v>
      </c>
      <c r="AO264" s="50">
        <v>0</v>
      </c>
      <c r="AQ264" s="51">
        <v>0</v>
      </c>
      <c r="AS264" s="50">
        <v>0</v>
      </c>
      <c r="AU264" s="50">
        <v>0</v>
      </c>
      <c r="AV264" s="82"/>
      <c r="AW264" s="50">
        <v>0</v>
      </c>
      <c r="AX264" s="82"/>
      <c r="AY264" s="50">
        <v>0</v>
      </c>
      <c r="AZ264" s="82"/>
      <c r="BA264" s="52">
        <v>0</v>
      </c>
      <c r="BC264" s="72" t="e">
        <v>#N/A</v>
      </c>
      <c r="BD264" s="72" t="e">
        <v>#N/A</v>
      </c>
      <c r="BE264" s="72" t="e">
        <f t="shared" si="81"/>
        <v>#N/A</v>
      </c>
      <c r="BF264" s="77" t="e">
        <v>#N/A</v>
      </c>
    </row>
    <row r="265" spans="1:58">
      <c r="A265" s="46" t="str">
        <f>VLOOKUP(B265,[3]Sheet1!$A:$B,2,FALSE)</f>
        <v>Blackburn with Darwen</v>
      </c>
      <c r="B265" s="47" t="s">
        <v>392</v>
      </c>
      <c r="C265" s="46" t="s">
        <v>393</v>
      </c>
      <c r="D265" s="56" t="s">
        <v>839</v>
      </c>
      <c r="E265" s="46">
        <v>153</v>
      </c>
      <c r="G265" s="46">
        <v>112</v>
      </c>
      <c r="I265" s="46">
        <v>76</v>
      </c>
      <c r="K265" s="90">
        <v>62</v>
      </c>
      <c r="M265" s="49">
        <f t="shared" ref="M265:M280" si="85">SUM(E265:K265)</f>
        <v>403</v>
      </c>
      <c r="N265" s="86">
        <f t="shared" si="82"/>
        <v>0</v>
      </c>
      <c r="O265" s="50">
        <v>21</v>
      </c>
      <c r="Q265" s="50">
        <v>7</v>
      </c>
      <c r="S265" s="50">
        <v>10</v>
      </c>
      <c r="U265" s="50">
        <v>12</v>
      </c>
      <c r="Y265" s="50">
        <v>0</v>
      </c>
      <c r="AA265" s="50">
        <v>3</v>
      </c>
      <c r="AC265" s="50">
        <v>4</v>
      </c>
      <c r="AE265" s="50">
        <v>6</v>
      </c>
      <c r="AI265" s="50">
        <v>0</v>
      </c>
      <c r="AK265" s="50">
        <v>0</v>
      </c>
      <c r="AM265" s="50">
        <v>0</v>
      </c>
      <c r="AO265" s="50">
        <v>0</v>
      </c>
      <c r="AQ265" s="51">
        <v>0</v>
      </c>
      <c r="BC265" s="72" t="s">
        <v>723</v>
      </c>
      <c r="BD265" s="72" t="s">
        <v>392</v>
      </c>
      <c r="BE265" s="72">
        <f t="shared" si="81"/>
        <v>0</v>
      </c>
      <c r="BF265" s="77">
        <v>0.10106746954974682</v>
      </c>
    </row>
    <row r="266" spans="1:58">
      <c r="A266" s="46" t="str">
        <f>VLOOKUP(B266,[3]Sheet1!$A:$B,2,FALSE)</f>
        <v>Blackpool</v>
      </c>
      <c r="B266" s="47" t="s">
        <v>394</v>
      </c>
      <c r="C266" s="46" t="s">
        <v>395</v>
      </c>
      <c r="D266" s="56" t="s">
        <v>840</v>
      </c>
      <c r="M266" s="49">
        <f t="shared" si="85"/>
        <v>0</v>
      </c>
      <c r="N266" s="86">
        <f t="shared" si="82"/>
        <v>0</v>
      </c>
      <c r="BC266" s="72" t="s">
        <v>723</v>
      </c>
      <c r="BD266" s="72" t="s">
        <v>394</v>
      </c>
      <c r="BE266" s="72">
        <f t="shared" si="81"/>
        <v>0</v>
      </c>
      <c r="BF266" s="77">
        <v>9.7235527576296707E-2</v>
      </c>
    </row>
    <row r="267" spans="1:58">
      <c r="A267" s="46" t="str">
        <f>VLOOKUP(B267,[3]Sheet1!$A:$B,2,FALSE)</f>
        <v>Bournemouth</v>
      </c>
      <c r="B267" s="47" t="s">
        <v>141</v>
      </c>
      <c r="C267" s="46" t="s">
        <v>142</v>
      </c>
      <c r="D267" s="56" t="s">
        <v>841</v>
      </c>
      <c r="M267" s="49">
        <f t="shared" si="85"/>
        <v>0</v>
      </c>
      <c r="N267" s="86">
        <f t="shared" si="82"/>
        <v>0</v>
      </c>
      <c r="BC267" s="72" t="s">
        <v>764</v>
      </c>
      <c r="BD267" s="72" t="e">
        <v>#N/A</v>
      </c>
      <c r="BE267" s="72">
        <f t="shared" si="81"/>
        <v>0</v>
      </c>
      <c r="BF267" s="77" t="e">
        <v>#N/A</v>
      </c>
    </row>
    <row r="268" spans="1:58">
      <c r="A268" s="46" t="str">
        <f>VLOOKUP(B268,[3]Sheet1!$A:$B,2,FALSE)</f>
        <v>Bracknell Forest</v>
      </c>
      <c r="B268" s="47" t="s">
        <v>44</v>
      </c>
      <c r="C268" s="46" t="s">
        <v>45</v>
      </c>
      <c r="D268" s="56" t="s">
        <v>842</v>
      </c>
      <c r="M268" s="49">
        <f t="shared" si="85"/>
        <v>0</v>
      </c>
      <c r="N268" s="86">
        <f t="shared" si="82"/>
        <v>0</v>
      </c>
      <c r="BC268" s="72" t="e">
        <v>#N/A</v>
      </c>
      <c r="BD268" s="72" t="e">
        <v>#N/A</v>
      </c>
      <c r="BE268" s="72" t="e">
        <f t="shared" si="81"/>
        <v>#N/A</v>
      </c>
      <c r="BF268" s="77" t="e">
        <v>#N/A</v>
      </c>
    </row>
    <row r="269" spans="1:58">
      <c r="A269" s="46" t="str">
        <f>VLOOKUP(B269,[3]Sheet1!$A:$B,2,FALSE)</f>
        <v>Brighton and Hove</v>
      </c>
      <c r="B269" s="47" t="s">
        <v>170</v>
      </c>
      <c r="C269" s="46" t="s">
        <v>172</v>
      </c>
      <c r="D269" s="56" t="s">
        <v>843</v>
      </c>
      <c r="M269" s="49">
        <f t="shared" si="85"/>
        <v>0</v>
      </c>
      <c r="N269" s="86">
        <f t="shared" si="82"/>
        <v>0</v>
      </c>
      <c r="BC269" s="72" t="s">
        <v>719</v>
      </c>
      <c r="BD269" s="72" t="s">
        <v>170</v>
      </c>
      <c r="BE269" s="72">
        <f t="shared" si="81"/>
        <v>0</v>
      </c>
      <c r="BF269" s="77">
        <v>0.34116470882279432</v>
      </c>
    </row>
    <row r="270" spans="1:58">
      <c r="A270" s="46" t="str">
        <f>VLOOKUP(B270,[3]Sheet1!$A:$B,2,FALSE)</f>
        <v>Bristol</v>
      </c>
      <c r="B270" s="47" t="s">
        <v>57</v>
      </c>
      <c r="C270" s="46" t="s">
        <v>58</v>
      </c>
      <c r="D270" s="56" t="s">
        <v>844</v>
      </c>
      <c r="E270" s="46">
        <v>98</v>
      </c>
      <c r="G270" s="46">
        <v>62</v>
      </c>
      <c r="I270" s="46">
        <v>80</v>
      </c>
      <c r="K270" s="90">
        <v>51</v>
      </c>
      <c r="M270" s="49">
        <f t="shared" si="85"/>
        <v>291</v>
      </c>
      <c r="N270" s="86">
        <f t="shared" si="82"/>
        <v>0</v>
      </c>
      <c r="O270" s="50" t="s">
        <v>951</v>
      </c>
      <c r="Q270" s="50" t="s">
        <v>951</v>
      </c>
      <c r="S270" s="50" t="s">
        <v>951</v>
      </c>
      <c r="U270" s="50" t="s">
        <v>951</v>
      </c>
      <c r="W270" s="51" t="s">
        <v>951</v>
      </c>
      <c r="Y270" s="50">
        <v>98</v>
      </c>
      <c r="AA270" s="50">
        <v>62</v>
      </c>
      <c r="AC270" s="50">
        <v>80</v>
      </c>
      <c r="AE270" s="50">
        <v>51</v>
      </c>
      <c r="AG270" s="51">
        <v>291</v>
      </c>
      <c r="AI270" s="50">
        <v>0</v>
      </c>
      <c r="AK270" s="50">
        <v>0</v>
      </c>
      <c r="AM270" s="50">
        <v>0</v>
      </c>
      <c r="AO270" s="50">
        <v>0</v>
      </c>
      <c r="AQ270" s="51">
        <v>0</v>
      </c>
      <c r="AS270" s="50">
        <v>0</v>
      </c>
      <c r="AU270" s="50">
        <v>0</v>
      </c>
      <c r="AV270" s="82"/>
      <c r="AW270" s="50">
        <v>0</v>
      </c>
      <c r="AX270" s="82"/>
      <c r="AY270" s="50">
        <v>0</v>
      </c>
      <c r="AZ270" s="82"/>
      <c r="BA270" s="52">
        <v>0</v>
      </c>
      <c r="BC270" s="72" t="s">
        <v>57</v>
      </c>
      <c r="BD270" s="72" t="e">
        <v>#N/A</v>
      </c>
      <c r="BE270" s="72">
        <f t="shared" si="81"/>
        <v>0</v>
      </c>
      <c r="BF270" s="77" t="e">
        <v>#N/A</v>
      </c>
    </row>
    <row r="271" spans="1:58">
      <c r="A271" s="46" t="str">
        <f>VLOOKUP(B271,[3]Sheet1!$A:$B,2,FALSE)</f>
        <v>Central Bedfordshire</v>
      </c>
      <c r="B271" s="47" t="s">
        <v>39</v>
      </c>
      <c r="C271" s="46" t="s">
        <v>40</v>
      </c>
      <c r="D271" s="57" t="s">
        <v>845</v>
      </c>
      <c r="E271" s="46">
        <v>83</v>
      </c>
      <c r="G271" s="46">
        <v>78</v>
      </c>
      <c r="I271" s="46">
        <v>120</v>
      </c>
      <c r="K271" s="90">
        <v>185</v>
      </c>
      <c r="M271" s="49">
        <f t="shared" si="85"/>
        <v>466</v>
      </c>
      <c r="N271" s="86">
        <f t="shared" si="82"/>
        <v>0</v>
      </c>
      <c r="O271" s="50">
        <v>10</v>
      </c>
      <c r="Q271" s="50">
        <v>7</v>
      </c>
      <c r="S271" s="50">
        <v>7</v>
      </c>
      <c r="U271" s="50">
        <v>9</v>
      </c>
      <c r="Y271" s="50">
        <v>12</v>
      </c>
      <c r="AA271" s="50">
        <v>16</v>
      </c>
      <c r="AC271" s="50">
        <v>11</v>
      </c>
      <c r="AE271" s="50">
        <v>33</v>
      </c>
      <c r="AI271" s="50">
        <v>10</v>
      </c>
      <c r="AK271" s="50">
        <v>7</v>
      </c>
      <c r="AM271" s="50">
        <v>7</v>
      </c>
      <c r="AO271" s="50">
        <v>9</v>
      </c>
      <c r="BC271" s="72" t="e">
        <v>#N/A</v>
      </c>
      <c r="BD271" s="72" t="e">
        <v>#N/A</v>
      </c>
      <c r="BE271" s="72" t="e">
        <f t="shared" si="81"/>
        <v>#N/A</v>
      </c>
      <c r="BF271" s="77" t="e">
        <v>#N/A</v>
      </c>
    </row>
    <row r="272" spans="1:58">
      <c r="A272" s="46" t="str">
        <f>VLOOKUP(B272,[3]Sheet1!$A:$B,2,FALSE)</f>
        <v>Cheshire East</v>
      </c>
      <c r="B272" s="47" t="s">
        <v>84</v>
      </c>
      <c r="C272" s="46" t="s">
        <v>85</v>
      </c>
      <c r="D272" s="56" t="s">
        <v>846</v>
      </c>
      <c r="M272" s="49">
        <f t="shared" si="85"/>
        <v>0</v>
      </c>
      <c r="N272" s="86">
        <f t="shared" si="82"/>
        <v>0</v>
      </c>
      <c r="O272" s="50" t="s">
        <v>951</v>
      </c>
      <c r="Q272" s="50" t="s">
        <v>951</v>
      </c>
      <c r="S272" s="50" t="s">
        <v>951</v>
      </c>
      <c r="U272" s="50" t="s">
        <v>951</v>
      </c>
      <c r="W272" s="51">
        <v>0</v>
      </c>
      <c r="Y272" s="50" t="s">
        <v>951</v>
      </c>
      <c r="AA272" s="50" t="s">
        <v>951</v>
      </c>
      <c r="AC272" s="50" t="s">
        <v>951</v>
      </c>
      <c r="AE272" s="50" t="s">
        <v>951</v>
      </c>
      <c r="AG272" s="51">
        <v>0</v>
      </c>
      <c r="AI272" s="50" t="s">
        <v>951</v>
      </c>
      <c r="AK272" s="50" t="s">
        <v>951</v>
      </c>
      <c r="AM272" s="50" t="s">
        <v>951</v>
      </c>
      <c r="AO272" s="50" t="s">
        <v>951</v>
      </c>
      <c r="AQ272" s="51">
        <v>0</v>
      </c>
      <c r="BC272" s="72" t="e">
        <v>#N/A</v>
      </c>
      <c r="BD272" s="72" t="e">
        <v>#N/A</v>
      </c>
      <c r="BE272" s="72" t="e">
        <f t="shared" si="81"/>
        <v>#N/A</v>
      </c>
      <c r="BF272" s="77" t="e">
        <v>#N/A</v>
      </c>
    </row>
    <row r="273" spans="1:58">
      <c r="A273" s="46" t="str">
        <f>VLOOKUP(B273,[3]Sheet1!$A:$B,2,FALSE)</f>
        <v>Cheshire West and Chester</v>
      </c>
      <c r="B273" s="47" t="s">
        <v>86</v>
      </c>
      <c r="C273" s="46" t="s">
        <v>87</v>
      </c>
      <c r="D273" s="56" t="s">
        <v>847</v>
      </c>
      <c r="M273" s="49">
        <f t="shared" si="85"/>
        <v>0</v>
      </c>
      <c r="N273" s="86">
        <f t="shared" si="82"/>
        <v>0</v>
      </c>
      <c r="BC273" s="72" t="e">
        <v>#N/A</v>
      </c>
      <c r="BD273" s="72" t="e">
        <v>#N/A</v>
      </c>
      <c r="BE273" s="72" t="e">
        <f t="shared" si="81"/>
        <v>#N/A</v>
      </c>
      <c r="BF273" s="77" t="e">
        <v>#N/A</v>
      </c>
    </row>
    <row r="274" spans="1:58">
      <c r="A274" s="46" t="str">
        <f>VLOOKUP(B274,[3]Sheet1!$A:$B,2,FALSE)</f>
        <v>Cornwall</v>
      </c>
      <c r="B274" s="47" t="s">
        <v>95</v>
      </c>
      <c r="C274" s="46" t="s">
        <v>94</v>
      </c>
      <c r="D274" s="56" t="s">
        <v>848</v>
      </c>
      <c r="E274" s="46">
        <v>42</v>
      </c>
      <c r="G274" s="46">
        <v>140</v>
      </c>
      <c r="I274" s="46">
        <v>89</v>
      </c>
      <c r="K274" s="90">
        <v>144</v>
      </c>
      <c r="M274" s="49">
        <f t="shared" si="85"/>
        <v>415</v>
      </c>
      <c r="N274" s="86">
        <f t="shared" si="82"/>
        <v>0</v>
      </c>
      <c r="O274" s="50">
        <v>42</v>
      </c>
      <c r="Q274" s="50">
        <v>140</v>
      </c>
      <c r="S274" s="50">
        <v>89</v>
      </c>
      <c r="U274" s="50">
        <v>144</v>
      </c>
      <c r="Y274" s="50" t="s">
        <v>951</v>
      </c>
      <c r="AA274" s="50" t="s">
        <v>951</v>
      </c>
      <c r="AC274" s="50" t="s">
        <v>951</v>
      </c>
      <c r="AE274" s="50" t="s">
        <v>951</v>
      </c>
      <c r="AG274" s="51">
        <v>0</v>
      </c>
      <c r="AI274" s="50" t="s">
        <v>951</v>
      </c>
      <c r="AK274" s="50" t="s">
        <v>951</v>
      </c>
      <c r="AM274" s="50" t="s">
        <v>951</v>
      </c>
      <c r="AO274" s="50" t="s">
        <v>951</v>
      </c>
      <c r="AQ274" s="51">
        <v>0</v>
      </c>
      <c r="BC274" s="72" t="e">
        <v>#N/A</v>
      </c>
      <c r="BD274" s="72" t="e">
        <v>#N/A</v>
      </c>
      <c r="BE274" s="72" t="e">
        <f t="shared" si="81"/>
        <v>#N/A</v>
      </c>
      <c r="BF274" s="77" t="e">
        <v>#N/A</v>
      </c>
    </row>
    <row r="275" spans="1:58">
      <c r="A275" s="46" t="str">
        <f>VLOOKUP(B275,[3]Sheet1!$A:$B,2,FALSE)</f>
        <v>County Durham</v>
      </c>
      <c r="B275" s="47" t="s">
        <v>99</v>
      </c>
      <c r="C275" s="46" t="s">
        <v>98</v>
      </c>
      <c r="D275" s="56" t="s">
        <v>849</v>
      </c>
      <c r="E275" s="46">
        <v>222</v>
      </c>
      <c r="G275" s="46">
        <v>210</v>
      </c>
      <c r="I275" s="46">
        <v>195</v>
      </c>
      <c r="K275" s="90">
        <v>152</v>
      </c>
      <c r="M275" s="49">
        <f t="shared" si="85"/>
        <v>779</v>
      </c>
      <c r="N275" s="86">
        <f t="shared" si="82"/>
        <v>0</v>
      </c>
      <c r="O275" s="50" t="s">
        <v>951</v>
      </c>
      <c r="Q275" s="50" t="s">
        <v>951</v>
      </c>
      <c r="S275" s="50" t="s">
        <v>951</v>
      </c>
      <c r="U275" s="50" t="s">
        <v>951</v>
      </c>
      <c r="W275" s="51">
        <v>0</v>
      </c>
      <c r="Y275" s="50" t="s">
        <v>951</v>
      </c>
      <c r="AA275" s="50" t="s">
        <v>951</v>
      </c>
      <c r="AC275" s="50" t="s">
        <v>951</v>
      </c>
      <c r="AE275" s="50" t="s">
        <v>951</v>
      </c>
      <c r="AG275" s="51">
        <v>0</v>
      </c>
      <c r="AI275" s="50">
        <v>74</v>
      </c>
      <c r="AK275" s="50">
        <v>82</v>
      </c>
      <c r="AM275" s="50">
        <v>57</v>
      </c>
      <c r="AO275" s="50">
        <v>36</v>
      </c>
      <c r="AQ275" s="51">
        <f>SUM(AI275:AO275)</f>
        <v>249</v>
      </c>
      <c r="BC275" s="72" t="e">
        <v>#N/A</v>
      </c>
      <c r="BD275" s="72" t="e">
        <v>#N/A</v>
      </c>
      <c r="BE275" s="72" t="e">
        <f t="shared" si="81"/>
        <v>#N/A</v>
      </c>
      <c r="BF275" s="77" t="e">
        <v>#N/A</v>
      </c>
    </row>
    <row r="276" spans="1:58">
      <c r="A276" s="46" t="str">
        <f>VLOOKUP(B276,[3]Sheet1!$A:$B,2,FALSE)</f>
        <v>Darlington</v>
      </c>
      <c r="B276" s="47" t="s">
        <v>158</v>
      </c>
      <c r="C276" s="46" t="s">
        <v>159</v>
      </c>
      <c r="D276" s="56" t="s">
        <v>850</v>
      </c>
      <c r="M276" s="49">
        <f t="shared" si="85"/>
        <v>0</v>
      </c>
      <c r="N276" s="86">
        <f t="shared" si="82"/>
        <v>0</v>
      </c>
      <c r="BC276" s="72" t="e">
        <v>#N/A</v>
      </c>
      <c r="BD276" s="72" t="e">
        <v>#N/A</v>
      </c>
      <c r="BE276" s="72" t="e">
        <f t="shared" si="81"/>
        <v>#N/A</v>
      </c>
      <c r="BF276" s="77" t="e">
        <v>#N/A</v>
      </c>
    </row>
    <row r="277" spans="1:58">
      <c r="A277" s="46" t="str">
        <f>VLOOKUP(B277,[3]Sheet1!$A:$B,2,FALSE)</f>
        <v>Derby</v>
      </c>
      <c r="B277" s="47" t="s">
        <v>107</v>
      </c>
      <c r="C277" s="46" t="s">
        <v>108</v>
      </c>
      <c r="D277" s="56" t="s">
        <v>851</v>
      </c>
      <c r="M277" s="49">
        <f t="shared" si="85"/>
        <v>0</v>
      </c>
      <c r="N277" s="86">
        <f t="shared" si="82"/>
        <v>0</v>
      </c>
      <c r="O277" s="50">
        <v>2</v>
      </c>
      <c r="Q277" s="50">
        <v>6</v>
      </c>
      <c r="S277" s="50">
        <v>9</v>
      </c>
      <c r="U277" s="50">
        <v>7</v>
      </c>
      <c r="Y277" s="50" t="s">
        <v>951</v>
      </c>
      <c r="AA277" s="50">
        <v>2</v>
      </c>
      <c r="AC277" s="50">
        <v>3</v>
      </c>
      <c r="AE277" s="50">
        <v>7</v>
      </c>
      <c r="AI277" s="50" t="s">
        <v>951</v>
      </c>
      <c r="AK277" s="50">
        <v>2</v>
      </c>
      <c r="AM277" s="50">
        <v>2</v>
      </c>
      <c r="AO277" s="50">
        <v>2</v>
      </c>
      <c r="BC277" s="72" t="s">
        <v>718</v>
      </c>
      <c r="BD277" s="72" t="s">
        <v>107</v>
      </c>
      <c r="BE277" s="72">
        <f t="shared" si="81"/>
        <v>0</v>
      </c>
      <c r="BF277" s="77">
        <v>0.24399411476213831</v>
      </c>
    </row>
    <row r="278" spans="1:58">
      <c r="A278" s="46" t="str">
        <f>VLOOKUP(B278,[3]Sheet1!$A:$B,2,FALSE)</f>
        <v>East Riding of Yorkshire</v>
      </c>
      <c r="B278" s="47" t="s">
        <v>166</v>
      </c>
      <c r="C278" s="46" t="s">
        <v>165</v>
      </c>
      <c r="D278" s="56" t="s">
        <v>852</v>
      </c>
      <c r="E278" s="46">
        <v>20</v>
      </c>
      <c r="G278" s="46">
        <v>11</v>
      </c>
      <c r="I278" s="46">
        <v>15</v>
      </c>
      <c r="K278" s="90">
        <v>6</v>
      </c>
      <c r="M278" s="49">
        <f t="shared" si="85"/>
        <v>52</v>
      </c>
      <c r="N278" s="86">
        <f t="shared" si="82"/>
        <v>0</v>
      </c>
      <c r="O278" s="50" t="s">
        <v>951</v>
      </c>
      <c r="Q278" s="50" t="s">
        <v>951</v>
      </c>
      <c r="S278" s="50" t="s">
        <v>951</v>
      </c>
      <c r="U278" s="50" t="s">
        <v>951</v>
      </c>
      <c r="W278" s="51">
        <v>0</v>
      </c>
      <c r="Y278" s="50" t="s">
        <v>951</v>
      </c>
      <c r="AA278" s="50" t="s">
        <v>951</v>
      </c>
      <c r="AC278" s="50" t="s">
        <v>951</v>
      </c>
      <c r="AE278" s="50" t="s">
        <v>951</v>
      </c>
      <c r="AG278" s="51">
        <v>0</v>
      </c>
      <c r="AI278" s="50" t="s">
        <v>951</v>
      </c>
      <c r="AK278" s="50" t="s">
        <v>951</v>
      </c>
      <c r="AM278" s="50" t="s">
        <v>951</v>
      </c>
      <c r="AO278" s="50" t="s">
        <v>951</v>
      </c>
      <c r="AQ278" s="51">
        <v>0</v>
      </c>
      <c r="BC278" s="72" t="e">
        <v>#N/A</v>
      </c>
      <c r="BD278" s="72" t="e">
        <v>#N/A</v>
      </c>
      <c r="BE278" s="72" t="e">
        <f t="shared" si="81"/>
        <v>#N/A</v>
      </c>
      <c r="BF278" s="77" t="e">
        <v>#N/A</v>
      </c>
    </row>
    <row r="279" spans="1:58">
      <c r="A279" s="46" t="str">
        <f>VLOOKUP(B279,[3]Sheet1!$A:$B,2,FALSE)</f>
        <v>Halton</v>
      </c>
      <c r="B279" s="47" t="s">
        <v>88</v>
      </c>
      <c r="C279" s="46" t="s">
        <v>89</v>
      </c>
      <c r="D279" s="56" t="s">
        <v>853</v>
      </c>
      <c r="E279" s="46">
        <v>9</v>
      </c>
      <c r="G279" s="46">
        <v>8</v>
      </c>
      <c r="I279" s="46">
        <v>7</v>
      </c>
      <c r="K279" s="90">
        <v>2</v>
      </c>
      <c r="M279" s="49">
        <f t="shared" si="85"/>
        <v>26</v>
      </c>
      <c r="N279" s="86">
        <f t="shared" si="82"/>
        <v>0</v>
      </c>
      <c r="O279" s="50">
        <v>0</v>
      </c>
      <c r="Q279" s="50">
        <v>0</v>
      </c>
      <c r="S279" s="50">
        <v>0</v>
      </c>
      <c r="U279" s="50">
        <v>0</v>
      </c>
      <c r="W279" s="51">
        <v>0</v>
      </c>
      <c r="AI279" s="50">
        <v>9</v>
      </c>
      <c r="AK279" s="50">
        <v>8</v>
      </c>
      <c r="AM279" s="50">
        <v>7</v>
      </c>
      <c r="AO279" s="50">
        <v>2</v>
      </c>
      <c r="AQ279" s="51">
        <v>26</v>
      </c>
      <c r="AS279" s="50">
        <v>0</v>
      </c>
      <c r="AU279" s="50">
        <v>0</v>
      </c>
      <c r="AV279" s="82"/>
      <c r="AW279" s="50">
        <v>0</v>
      </c>
      <c r="AX279" s="82"/>
      <c r="AY279" s="50">
        <v>0</v>
      </c>
      <c r="AZ279" s="82"/>
      <c r="BA279" s="52">
        <v>0</v>
      </c>
      <c r="BC279" s="72" t="e">
        <v>#N/A</v>
      </c>
      <c r="BD279" s="72" t="e">
        <v>#N/A</v>
      </c>
      <c r="BE279" s="72" t="e">
        <f t="shared" si="81"/>
        <v>#N/A</v>
      </c>
      <c r="BF279" s="77" t="e">
        <v>#N/A</v>
      </c>
    </row>
    <row r="280" spans="1:58">
      <c r="A280" s="46" t="str">
        <f>VLOOKUP(B280,[3]Sheet1!$A:$B,2,FALSE)</f>
        <v>Hartlepool</v>
      </c>
      <c r="B280" s="47" t="s">
        <v>160</v>
      </c>
      <c r="C280" s="46" t="s">
        <v>161</v>
      </c>
      <c r="D280" s="56" t="s">
        <v>854</v>
      </c>
      <c r="M280" s="49">
        <f t="shared" si="85"/>
        <v>0</v>
      </c>
      <c r="N280" s="86">
        <f t="shared" si="82"/>
        <v>0</v>
      </c>
      <c r="BC280" s="72" t="e">
        <v>#N/A</v>
      </c>
      <c r="BD280" s="72" t="e">
        <v>#N/A</v>
      </c>
      <c r="BE280" s="72" t="e">
        <f t="shared" si="81"/>
        <v>#N/A</v>
      </c>
      <c r="BF280" s="77" t="e">
        <v>#N/A</v>
      </c>
    </row>
    <row r="281" spans="1:58">
      <c r="A281" s="46" t="str">
        <f>VLOOKUP(B281,[3]Sheet1!$A:$B,2,FALSE)</f>
        <v>Herefordshire</v>
      </c>
      <c r="B281" s="47" t="s">
        <v>341</v>
      </c>
      <c r="C281" s="46" t="s">
        <v>340</v>
      </c>
      <c r="D281" s="56" t="s">
        <v>855</v>
      </c>
      <c r="N281" s="86">
        <f t="shared" si="82"/>
        <v>0</v>
      </c>
      <c r="O281" s="50" t="s">
        <v>951</v>
      </c>
      <c r="Q281" s="50" t="s">
        <v>951</v>
      </c>
      <c r="S281" s="50" t="s">
        <v>951</v>
      </c>
      <c r="U281" s="50" t="s">
        <v>951</v>
      </c>
      <c r="W281" s="51" t="s">
        <v>951</v>
      </c>
      <c r="Y281" s="50" t="s">
        <v>951</v>
      </c>
      <c r="AA281" s="50" t="s">
        <v>951</v>
      </c>
      <c r="AC281" s="50" t="s">
        <v>951</v>
      </c>
      <c r="AE281" s="50" t="s">
        <v>951</v>
      </c>
      <c r="AG281" s="51" t="s">
        <v>951</v>
      </c>
      <c r="AI281" s="50" t="s">
        <v>951</v>
      </c>
      <c r="AK281" s="50" t="s">
        <v>951</v>
      </c>
      <c r="AM281" s="50" t="s">
        <v>951</v>
      </c>
      <c r="AO281" s="50" t="s">
        <v>951</v>
      </c>
      <c r="AQ281" s="51" t="s">
        <v>951</v>
      </c>
      <c r="AS281" s="50" t="s">
        <v>951</v>
      </c>
      <c r="AU281" s="50" t="s">
        <v>951</v>
      </c>
      <c r="AV281" s="82"/>
      <c r="AW281" s="50" t="s">
        <v>951</v>
      </c>
      <c r="AX281" s="82"/>
      <c r="AY281" s="50" t="s">
        <v>951</v>
      </c>
      <c r="AZ281" s="82"/>
      <c r="BA281" s="52" t="s">
        <v>951</v>
      </c>
      <c r="BC281" s="72" t="e">
        <v>#N/A</v>
      </c>
      <c r="BD281" s="72" t="e">
        <v>#N/A</v>
      </c>
      <c r="BE281" s="72" t="e">
        <f t="shared" si="81"/>
        <v>#N/A</v>
      </c>
      <c r="BF281" s="77" t="e">
        <v>#N/A</v>
      </c>
    </row>
    <row r="282" spans="1:58">
      <c r="A282" s="46" t="str">
        <f>VLOOKUP(B282,[3]Sheet1!$A:$B,2,FALSE)</f>
        <v>Isle of Wight</v>
      </c>
      <c r="B282" s="47" t="s">
        <v>363</v>
      </c>
      <c r="C282" s="46" t="s">
        <v>362</v>
      </c>
      <c r="D282" s="56" t="s">
        <v>856</v>
      </c>
      <c r="M282" s="49">
        <f t="shared" ref="M282:M287" si="86">SUM(E282:K282)</f>
        <v>0</v>
      </c>
      <c r="N282" s="86">
        <f t="shared" si="82"/>
        <v>0</v>
      </c>
      <c r="BC282" s="72" t="e">
        <v>#N/A</v>
      </c>
      <c r="BD282" s="72" t="e">
        <v>#N/A</v>
      </c>
      <c r="BE282" s="72" t="e">
        <f t="shared" si="81"/>
        <v>#N/A</v>
      </c>
      <c r="BF282" s="77" t="e">
        <v>#N/A</v>
      </c>
    </row>
    <row r="283" spans="1:58">
      <c r="A283" s="46" t="str">
        <f>VLOOKUP(B283,[3]Sheet1!$A:$B,2,FALSE)</f>
        <v>Kingston upon Hull</v>
      </c>
      <c r="B283" s="53" t="s">
        <v>167</v>
      </c>
      <c r="C283" s="46" t="s">
        <v>168</v>
      </c>
      <c r="D283" s="56" t="s">
        <v>857</v>
      </c>
      <c r="G283" s="46">
        <v>139</v>
      </c>
      <c r="I283" s="46">
        <v>285</v>
      </c>
      <c r="K283" s="90">
        <v>191</v>
      </c>
      <c r="M283" s="49">
        <f t="shared" si="86"/>
        <v>615</v>
      </c>
      <c r="N283" s="86">
        <f t="shared" si="82"/>
        <v>0</v>
      </c>
      <c r="O283" s="50" t="s">
        <v>951</v>
      </c>
      <c r="Q283" s="50">
        <v>46</v>
      </c>
      <c r="S283" s="50">
        <v>52</v>
      </c>
      <c r="U283" s="50">
        <v>31</v>
      </c>
      <c r="Y283" s="50" t="s">
        <v>951</v>
      </c>
      <c r="AA283" s="50" t="s">
        <v>951</v>
      </c>
      <c r="AC283" s="50" t="s">
        <v>951</v>
      </c>
      <c r="AE283" s="50" t="s">
        <v>951</v>
      </c>
      <c r="AG283" s="51">
        <v>0</v>
      </c>
      <c r="AI283" s="50" t="s">
        <v>951</v>
      </c>
      <c r="AK283" s="50" t="s">
        <v>951</v>
      </c>
      <c r="AM283" s="50" t="s">
        <v>951</v>
      </c>
      <c r="AO283" s="50" t="s">
        <v>951</v>
      </c>
      <c r="AQ283" s="51">
        <v>0</v>
      </c>
      <c r="BC283" s="72" t="e">
        <v>#N/A</v>
      </c>
      <c r="BD283" s="72" t="e">
        <v>#N/A</v>
      </c>
      <c r="BE283" s="72" t="e">
        <f t="shared" si="81"/>
        <v>#N/A</v>
      </c>
      <c r="BF283" s="77" t="e">
        <v>#N/A</v>
      </c>
    </row>
    <row r="284" spans="1:58">
      <c r="A284" s="46" t="str">
        <f>VLOOKUP(B284,[3]Sheet1!$A:$B,2,FALSE)</f>
        <v>Leicester</v>
      </c>
      <c r="B284" s="47" t="s">
        <v>429</v>
      </c>
      <c r="C284" s="46" t="s">
        <v>430</v>
      </c>
      <c r="D284" s="56" t="s">
        <v>858</v>
      </c>
      <c r="G284" s="46">
        <v>6</v>
      </c>
      <c r="I284" s="46">
        <v>15</v>
      </c>
      <c r="K284" s="90">
        <v>13</v>
      </c>
      <c r="M284" s="49">
        <f t="shared" si="86"/>
        <v>34</v>
      </c>
      <c r="N284" s="86">
        <f t="shared" si="82"/>
        <v>0</v>
      </c>
      <c r="O284" s="50" t="s">
        <v>951</v>
      </c>
      <c r="Q284" s="50" t="s">
        <v>951</v>
      </c>
      <c r="S284" s="50" t="s">
        <v>951</v>
      </c>
      <c r="U284" s="50" t="s">
        <v>951</v>
      </c>
      <c r="W284" s="51">
        <v>0</v>
      </c>
      <c r="Y284" s="50" t="s">
        <v>951</v>
      </c>
      <c r="AA284" s="50" t="s">
        <v>951</v>
      </c>
      <c r="AC284" s="50" t="s">
        <v>951</v>
      </c>
      <c r="AE284" s="50" t="s">
        <v>951</v>
      </c>
      <c r="AG284" s="51">
        <v>0</v>
      </c>
      <c r="AI284" s="50" t="s">
        <v>951</v>
      </c>
      <c r="AK284" s="50" t="s">
        <v>951</v>
      </c>
      <c r="AM284" s="50" t="s">
        <v>951</v>
      </c>
      <c r="AO284" s="50" t="s">
        <v>951</v>
      </c>
      <c r="AQ284" s="51">
        <v>0</v>
      </c>
      <c r="BC284" s="72" t="s">
        <v>776</v>
      </c>
      <c r="BD284" s="72" t="e">
        <v>#N/A</v>
      </c>
      <c r="BE284" s="72">
        <f t="shared" si="81"/>
        <v>0</v>
      </c>
      <c r="BF284" s="77" t="e">
        <v>#N/A</v>
      </c>
    </row>
    <row r="285" spans="1:58">
      <c r="A285" s="46" t="str">
        <f>VLOOKUP(B285,[3]Sheet1!$A:$B,2,FALSE)</f>
        <v>Luton</v>
      </c>
      <c r="B285" s="47" t="s">
        <v>41</v>
      </c>
      <c r="C285" s="46" t="s">
        <v>42</v>
      </c>
      <c r="D285" s="56" t="s">
        <v>859</v>
      </c>
      <c r="M285" s="49">
        <f t="shared" si="86"/>
        <v>0</v>
      </c>
      <c r="N285" s="86">
        <f t="shared" si="82"/>
        <v>0</v>
      </c>
      <c r="BC285" s="72" t="e">
        <v>#N/A</v>
      </c>
      <c r="BD285" s="72" t="e">
        <v>#N/A</v>
      </c>
      <c r="BE285" s="72" t="e">
        <f t="shared" si="81"/>
        <v>#N/A</v>
      </c>
      <c r="BF285" s="77" t="e">
        <v>#N/A</v>
      </c>
    </row>
    <row r="286" spans="1:58">
      <c r="A286" s="46" t="str">
        <f>VLOOKUP(B286,[3]Sheet1!$A:$B,2,FALSE)</f>
        <v>Medway</v>
      </c>
      <c r="B286" s="47" t="s">
        <v>377</v>
      </c>
      <c r="C286" s="46" t="s">
        <v>378</v>
      </c>
      <c r="D286" s="56" t="s">
        <v>860</v>
      </c>
      <c r="M286" s="49">
        <f t="shared" si="86"/>
        <v>0</v>
      </c>
      <c r="N286" s="86">
        <f t="shared" si="82"/>
        <v>0</v>
      </c>
      <c r="BC286" s="72" t="s">
        <v>722</v>
      </c>
      <c r="BD286" s="72" t="s">
        <v>377</v>
      </c>
      <c r="BE286" s="72">
        <f t="shared" si="81"/>
        <v>0</v>
      </c>
      <c r="BF286" s="77">
        <v>0.15299757421739632</v>
      </c>
    </row>
    <row r="287" spans="1:58">
      <c r="A287" s="46" t="str">
        <f>VLOOKUP(B287,[3]Sheet1!$A:$B,2,FALSE)</f>
        <v>Middlesbrough</v>
      </c>
      <c r="B287" s="47" t="s">
        <v>489</v>
      </c>
      <c r="C287" s="46" t="s">
        <v>490</v>
      </c>
      <c r="D287" s="56" t="s">
        <v>861</v>
      </c>
      <c r="E287" s="46">
        <v>45</v>
      </c>
      <c r="G287" s="46">
        <v>64</v>
      </c>
      <c r="I287" s="46">
        <v>49</v>
      </c>
      <c r="K287" s="90">
        <v>89</v>
      </c>
      <c r="M287" s="49">
        <f t="shared" si="86"/>
        <v>247</v>
      </c>
      <c r="N287" s="86">
        <f t="shared" si="82"/>
        <v>0</v>
      </c>
      <c r="O287" s="50">
        <v>15</v>
      </c>
      <c r="Q287" s="50">
        <v>14</v>
      </c>
      <c r="S287" s="50">
        <v>22</v>
      </c>
      <c r="U287" s="50">
        <v>25</v>
      </c>
      <c r="Y287" s="50">
        <v>30</v>
      </c>
      <c r="AA287" s="50">
        <v>50</v>
      </c>
      <c r="AC287" s="50">
        <v>27</v>
      </c>
      <c r="AE287" s="50">
        <v>44</v>
      </c>
      <c r="AI287" s="50">
        <v>0</v>
      </c>
      <c r="AK287" s="50">
        <v>0</v>
      </c>
      <c r="AM287" s="50">
        <v>0</v>
      </c>
      <c r="AO287" s="50">
        <v>0</v>
      </c>
      <c r="AQ287" s="51">
        <v>0</v>
      </c>
      <c r="BC287" s="72" t="s">
        <v>783</v>
      </c>
      <c r="BD287" s="72" t="e">
        <v>#N/A</v>
      </c>
      <c r="BE287" s="72">
        <f t="shared" si="81"/>
        <v>0</v>
      </c>
      <c r="BF287" s="77" t="e">
        <v>#N/A</v>
      </c>
    </row>
    <row r="288" spans="1:58">
      <c r="A288" s="46" t="str">
        <f>VLOOKUP(B288,[3]Sheet1!$A:$B,2,FALSE)</f>
        <v>Milton Keynes</v>
      </c>
      <c r="B288" s="47" t="s">
        <v>64</v>
      </c>
      <c r="C288" s="46" t="s">
        <v>65</v>
      </c>
      <c r="D288" s="56" t="s">
        <v>862</v>
      </c>
      <c r="M288" s="49">
        <v>0</v>
      </c>
      <c r="N288" s="86">
        <f t="shared" si="82"/>
        <v>0</v>
      </c>
      <c r="O288" s="50" t="s">
        <v>951</v>
      </c>
      <c r="Q288" s="50" t="s">
        <v>951</v>
      </c>
      <c r="S288" s="50" t="s">
        <v>951</v>
      </c>
      <c r="U288" s="50" t="s">
        <v>951</v>
      </c>
      <c r="W288" s="51">
        <v>0</v>
      </c>
      <c r="Y288" s="50" t="s">
        <v>951</v>
      </c>
      <c r="AA288" s="50" t="s">
        <v>951</v>
      </c>
      <c r="AC288" s="50" t="s">
        <v>951</v>
      </c>
      <c r="AE288" s="50" t="s">
        <v>951</v>
      </c>
      <c r="AG288" s="51">
        <v>0</v>
      </c>
      <c r="AI288" s="50" t="s">
        <v>951</v>
      </c>
      <c r="AK288" s="50" t="s">
        <v>951</v>
      </c>
      <c r="AM288" s="50" t="s">
        <v>951</v>
      </c>
      <c r="AO288" s="50" t="s">
        <v>951</v>
      </c>
      <c r="AQ288" s="51">
        <v>0</v>
      </c>
      <c r="BC288" s="72" t="s">
        <v>755</v>
      </c>
      <c r="BD288" s="72" t="e">
        <v>#N/A</v>
      </c>
      <c r="BE288" s="72">
        <f t="shared" si="81"/>
        <v>0</v>
      </c>
      <c r="BF288" s="77" t="e">
        <v>#N/A</v>
      </c>
    </row>
    <row r="289" spans="1:58">
      <c r="A289" s="46" t="str">
        <f>VLOOKUP(B289,[3]Sheet1!$A:$B,2,FALSE)</f>
        <v>North East Lincolnshire</v>
      </c>
      <c r="B289" s="47" t="s">
        <v>444</v>
      </c>
      <c r="C289" s="46" t="s">
        <v>445</v>
      </c>
      <c r="D289" s="56" t="s">
        <v>863</v>
      </c>
      <c r="M289" s="49">
        <f>SUM(E289:K289)</f>
        <v>0</v>
      </c>
      <c r="N289" s="86">
        <f t="shared" si="82"/>
        <v>0</v>
      </c>
      <c r="BC289" s="72" t="s">
        <v>778</v>
      </c>
      <c r="BD289" s="72" t="e">
        <v>#N/A</v>
      </c>
      <c r="BE289" s="72">
        <f t="shared" si="81"/>
        <v>0</v>
      </c>
      <c r="BF289" s="77" t="e">
        <v>#N/A</v>
      </c>
    </row>
    <row r="290" spans="1:58">
      <c r="A290" s="46" t="str">
        <f>VLOOKUP(B290,[3]Sheet1!$A:$B,2,FALSE)</f>
        <v>North Lincolnshire</v>
      </c>
      <c r="B290" s="47" t="s">
        <v>448</v>
      </c>
      <c r="C290" s="46" t="s">
        <v>449</v>
      </c>
      <c r="D290" s="56" t="s">
        <v>864</v>
      </c>
      <c r="M290" s="49">
        <v>14</v>
      </c>
      <c r="N290" s="86">
        <f t="shared" si="82"/>
        <v>0</v>
      </c>
      <c r="O290" s="50" t="s">
        <v>951</v>
      </c>
      <c r="Q290" s="50" t="s">
        <v>951</v>
      </c>
      <c r="S290" s="50" t="s">
        <v>951</v>
      </c>
      <c r="U290" s="50">
        <v>0</v>
      </c>
      <c r="W290" s="51">
        <v>0</v>
      </c>
      <c r="Y290" s="50" t="s">
        <v>951</v>
      </c>
      <c r="AA290" s="50" t="s">
        <v>951</v>
      </c>
      <c r="AC290" s="50" t="s">
        <v>951</v>
      </c>
      <c r="AE290" s="50">
        <v>14</v>
      </c>
      <c r="AG290" s="51">
        <v>14</v>
      </c>
      <c r="AI290" s="50" t="s">
        <v>951</v>
      </c>
      <c r="AK290" s="50" t="s">
        <v>951</v>
      </c>
      <c r="AM290" s="50" t="s">
        <v>951</v>
      </c>
      <c r="AO290" s="50">
        <v>0</v>
      </c>
      <c r="AQ290" s="51">
        <v>0</v>
      </c>
      <c r="AS290" s="50" t="s">
        <v>951</v>
      </c>
      <c r="AU290" s="50" t="s">
        <v>951</v>
      </c>
      <c r="AV290" s="82"/>
      <c r="AW290" s="50" t="s">
        <v>951</v>
      </c>
      <c r="AX290" s="82"/>
      <c r="AY290" s="50">
        <v>0</v>
      </c>
      <c r="AZ290" s="82"/>
      <c r="BA290" s="52">
        <v>0</v>
      </c>
      <c r="BC290" s="72" t="s">
        <v>778</v>
      </c>
      <c r="BD290" s="72" t="e">
        <v>#N/A</v>
      </c>
      <c r="BE290" s="72">
        <f t="shared" si="81"/>
        <v>0</v>
      </c>
      <c r="BF290" s="77" t="e">
        <v>#N/A</v>
      </c>
    </row>
    <row r="291" spans="1:58">
      <c r="A291" s="46" t="str">
        <f>VLOOKUP(B291,[3]Sheet1!$A:$B,2,FALSE)</f>
        <v>North Somerset</v>
      </c>
      <c r="B291" s="47" t="s">
        <v>559</v>
      </c>
      <c r="C291" s="46" t="s">
        <v>560</v>
      </c>
      <c r="D291" s="56" t="s">
        <v>865</v>
      </c>
      <c r="E291" s="46">
        <v>144</v>
      </c>
      <c r="G291" s="46">
        <v>154</v>
      </c>
      <c r="I291" s="46">
        <v>120</v>
      </c>
      <c r="K291" s="90">
        <v>114</v>
      </c>
      <c r="M291" s="49">
        <f t="shared" ref="M291:M303" si="87">SUM(E291:K291)</f>
        <v>532</v>
      </c>
      <c r="N291" s="86">
        <f t="shared" si="82"/>
        <v>0</v>
      </c>
      <c r="O291" s="50" t="s">
        <v>951</v>
      </c>
      <c r="Q291" s="50" t="s">
        <v>951</v>
      </c>
      <c r="S291" s="50" t="s">
        <v>951</v>
      </c>
      <c r="U291" s="50" t="s">
        <v>951</v>
      </c>
      <c r="W291" s="51">
        <v>0</v>
      </c>
      <c r="Y291" s="50" t="s">
        <v>951</v>
      </c>
      <c r="AA291" s="50" t="s">
        <v>951</v>
      </c>
      <c r="AC291" s="50" t="s">
        <v>951</v>
      </c>
      <c r="AE291" s="50" t="s">
        <v>951</v>
      </c>
      <c r="AG291" s="51">
        <v>0</v>
      </c>
      <c r="AI291" s="50" t="s">
        <v>951</v>
      </c>
      <c r="AK291" s="50" t="s">
        <v>951</v>
      </c>
      <c r="AM291" s="50" t="s">
        <v>951</v>
      </c>
      <c r="AO291" s="50" t="s">
        <v>951</v>
      </c>
      <c r="AQ291" s="51">
        <v>0</v>
      </c>
      <c r="BC291" s="72" t="s">
        <v>727</v>
      </c>
      <c r="BD291" s="72" t="s">
        <v>559</v>
      </c>
      <c r="BE291" s="72">
        <f t="shared" si="81"/>
        <v>0</v>
      </c>
      <c r="BF291" s="77">
        <v>0.22313777191825973</v>
      </c>
    </row>
    <row r="292" spans="1:58" ht="15">
      <c r="A292" s="46" t="str">
        <f>VLOOKUP(B292,[3]Sheet1!$A:$B,2,FALSE)</f>
        <v>Northumberland</v>
      </c>
      <c r="B292" s="23" t="s">
        <v>518</v>
      </c>
      <c r="C292" s="46" t="s">
        <v>519</v>
      </c>
      <c r="D292" s="56" t="s">
        <v>866</v>
      </c>
      <c r="E292" s="46">
        <v>11</v>
      </c>
      <c r="G292" s="46">
        <v>7</v>
      </c>
      <c r="I292" s="46">
        <v>2</v>
      </c>
      <c r="K292" s="90">
        <v>5</v>
      </c>
      <c r="M292" s="49">
        <f t="shared" si="87"/>
        <v>25</v>
      </c>
      <c r="N292" s="86">
        <f t="shared" si="82"/>
        <v>0</v>
      </c>
      <c r="O292" s="50" t="s">
        <v>951</v>
      </c>
      <c r="Q292" s="50" t="s">
        <v>951</v>
      </c>
      <c r="S292" s="50" t="s">
        <v>951</v>
      </c>
      <c r="U292" s="50" t="s">
        <v>951</v>
      </c>
      <c r="W292" s="51">
        <v>0</v>
      </c>
      <c r="Y292" s="50" t="s">
        <v>951</v>
      </c>
      <c r="AA292" s="50" t="s">
        <v>951</v>
      </c>
      <c r="AC292" s="50" t="s">
        <v>951</v>
      </c>
      <c r="AE292" s="50" t="s">
        <v>951</v>
      </c>
      <c r="AG292" s="51">
        <v>0</v>
      </c>
      <c r="AI292" s="50" t="s">
        <v>951</v>
      </c>
      <c r="AK292" s="50" t="s">
        <v>951</v>
      </c>
      <c r="AM292" s="50" t="s">
        <v>951</v>
      </c>
      <c r="AO292" s="50" t="s">
        <v>951</v>
      </c>
      <c r="AQ292" s="51">
        <v>0</v>
      </c>
      <c r="BC292" s="72" t="s">
        <v>518</v>
      </c>
      <c r="BD292" s="72" t="e">
        <v>#N/A</v>
      </c>
      <c r="BE292" s="72">
        <f t="shared" si="81"/>
        <v>0</v>
      </c>
      <c r="BF292" s="77" t="e">
        <v>#N/A</v>
      </c>
    </row>
    <row r="293" spans="1:58">
      <c r="A293" s="46" t="str">
        <f>VLOOKUP(B293,[3]Sheet1!$A:$B,2,FALSE)</f>
        <v>Nottingham</v>
      </c>
      <c r="B293" s="47" t="s">
        <v>533</v>
      </c>
      <c r="C293" s="46" t="s">
        <v>534</v>
      </c>
      <c r="D293" s="56" t="s">
        <v>867</v>
      </c>
      <c r="E293" s="46">
        <v>520</v>
      </c>
      <c r="G293" s="46">
        <v>440</v>
      </c>
      <c r="I293" s="46">
        <v>215</v>
      </c>
      <c r="K293" s="90">
        <v>211</v>
      </c>
      <c r="M293" s="49">
        <f t="shared" si="87"/>
        <v>1386</v>
      </c>
      <c r="N293" s="86">
        <f t="shared" si="82"/>
        <v>0</v>
      </c>
      <c r="O293" s="50" t="s">
        <v>951</v>
      </c>
      <c r="Q293" s="50" t="s">
        <v>951</v>
      </c>
      <c r="S293" s="50" t="s">
        <v>951</v>
      </c>
      <c r="U293" s="50" t="s">
        <v>951</v>
      </c>
      <c r="W293" s="51">
        <v>0</v>
      </c>
      <c r="Y293" s="50" t="s">
        <v>951</v>
      </c>
      <c r="AA293" s="50" t="s">
        <v>951</v>
      </c>
      <c r="AC293" s="50" t="s">
        <v>951</v>
      </c>
      <c r="AE293" s="50" t="s">
        <v>951</v>
      </c>
      <c r="AG293" s="51">
        <v>0</v>
      </c>
      <c r="AI293" s="50" t="s">
        <v>951</v>
      </c>
      <c r="AK293" s="50" t="s">
        <v>951</v>
      </c>
      <c r="AM293" s="50" t="s">
        <v>951</v>
      </c>
      <c r="AO293" s="50" t="s">
        <v>951</v>
      </c>
      <c r="AQ293" s="51">
        <v>0</v>
      </c>
      <c r="BC293" s="72" t="s">
        <v>725</v>
      </c>
      <c r="BD293" s="72" t="s">
        <v>533</v>
      </c>
      <c r="BE293" s="72">
        <f t="shared" ref="BE293:BE352" si="88">VLOOKUP(BC293,B:M,7,FALSE)</f>
        <v>0</v>
      </c>
      <c r="BF293" s="77">
        <v>0.27865395195305337</v>
      </c>
    </row>
    <row r="294" spans="1:58">
      <c r="A294" s="46" t="str">
        <f>VLOOKUP(B294,[3]Sheet1!$A:$B,2,FALSE)</f>
        <v>Peterborough</v>
      </c>
      <c r="B294" s="47" t="s">
        <v>79</v>
      </c>
      <c r="C294" s="46" t="s">
        <v>80</v>
      </c>
      <c r="D294" s="56" t="s">
        <v>868</v>
      </c>
      <c r="E294" s="46">
        <v>123</v>
      </c>
      <c r="G294" s="46">
        <v>55</v>
      </c>
      <c r="I294" s="46">
        <v>45</v>
      </c>
      <c r="K294" s="90">
        <v>25</v>
      </c>
      <c r="M294" s="49">
        <f t="shared" si="87"/>
        <v>248</v>
      </c>
      <c r="N294" s="86">
        <f t="shared" ref="N294:N354" si="89">F294+H294+J294+L294</f>
        <v>0</v>
      </c>
      <c r="O294" s="50">
        <v>123</v>
      </c>
      <c r="Q294" s="50">
        <v>55</v>
      </c>
      <c r="S294" s="50">
        <v>0</v>
      </c>
      <c r="U294" s="50">
        <v>0</v>
      </c>
      <c r="Y294" s="50">
        <v>0</v>
      </c>
      <c r="AA294" s="50">
        <v>0</v>
      </c>
      <c r="AC294" s="50">
        <v>0</v>
      </c>
      <c r="AE294" s="50">
        <v>0</v>
      </c>
      <c r="AI294" s="50">
        <v>0</v>
      </c>
      <c r="AK294" s="50">
        <v>0</v>
      </c>
      <c r="AM294" s="50">
        <v>45</v>
      </c>
      <c r="AO294" s="50">
        <v>25</v>
      </c>
      <c r="BC294" s="72" t="s">
        <v>757</v>
      </c>
      <c r="BD294" s="72" t="e">
        <v>#N/A</v>
      </c>
      <c r="BE294" s="72">
        <f t="shared" si="88"/>
        <v>0</v>
      </c>
      <c r="BF294" s="77" t="e">
        <v>#N/A</v>
      </c>
    </row>
    <row r="295" spans="1:58">
      <c r="A295" s="46" t="str">
        <f>VLOOKUP(B295,[3]Sheet1!$A:$B,2,FALSE)</f>
        <v>Plymouth</v>
      </c>
      <c r="B295" s="47" t="s">
        <v>128</v>
      </c>
      <c r="C295" s="46" t="s">
        <v>129</v>
      </c>
      <c r="D295" s="56" t="s">
        <v>869</v>
      </c>
      <c r="G295" s="46">
        <v>165</v>
      </c>
      <c r="I295" s="46">
        <v>164</v>
      </c>
      <c r="K295" s="90">
        <v>190</v>
      </c>
      <c r="M295" s="49">
        <f t="shared" si="87"/>
        <v>519</v>
      </c>
      <c r="N295" s="86">
        <f t="shared" si="89"/>
        <v>0</v>
      </c>
      <c r="O295" s="50" t="s">
        <v>951</v>
      </c>
      <c r="Q295" s="50" t="s">
        <v>951</v>
      </c>
      <c r="S295" s="50" t="s">
        <v>951</v>
      </c>
      <c r="U295" s="50" t="s">
        <v>951</v>
      </c>
      <c r="W295" s="51">
        <v>0</v>
      </c>
      <c r="Y295" s="50" t="s">
        <v>951</v>
      </c>
      <c r="AA295" s="50" t="s">
        <v>951</v>
      </c>
      <c r="AC295" s="50" t="s">
        <v>951</v>
      </c>
      <c r="AE295" s="50" t="s">
        <v>951</v>
      </c>
      <c r="AG295" s="51">
        <v>0</v>
      </c>
      <c r="AI295" s="50" t="s">
        <v>951</v>
      </c>
      <c r="AK295" s="50">
        <v>91</v>
      </c>
      <c r="AM295" s="50">
        <v>64</v>
      </c>
      <c r="AO295" s="50">
        <v>58</v>
      </c>
      <c r="BC295" s="72" t="s">
        <v>762</v>
      </c>
      <c r="BD295" s="72" t="e">
        <v>#N/A</v>
      </c>
      <c r="BE295" s="72">
        <f t="shared" si="88"/>
        <v>0</v>
      </c>
      <c r="BF295" s="77" t="e">
        <v>#N/A</v>
      </c>
    </row>
    <row r="296" spans="1:58">
      <c r="A296" s="46" t="str">
        <f>VLOOKUP(B296,[3]Sheet1!$A:$B,2,FALSE)</f>
        <v>Poole</v>
      </c>
      <c r="B296" s="47" t="s">
        <v>149</v>
      </c>
      <c r="C296" s="46" t="s">
        <v>150</v>
      </c>
      <c r="D296" s="56" t="s">
        <v>870</v>
      </c>
      <c r="K296" s="90">
        <v>76</v>
      </c>
      <c r="M296" s="49">
        <f t="shared" si="87"/>
        <v>76</v>
      </c>
      <c r="N296" s="86">
        <f t="shared" si="89"/>
        <v>0</v>
      </c>
      <c r="O296" s="50" t="s">
        <v>951</v>
      </c>
      <c r="Q296" s="50" t="s">
        <v>951</v>
      </c>
      <c r="S296" s="50" t="s">
        <v>951</v>
      </c>
      <c r="U296" s="50" t="s">
        <v>951</v>
      </c>
      <c r="W296" s="51" t="s">
        <v>951</v>
      </c>
      <c r="Y296" s="50" t="s">
        <v>951</v>
      </c>
      <c r="AA296" s="50" t="s">
        <v>951</v>
      </c>
      <c r="AC296" s="50" t="s">
        <v>951</v>
      </c>
      <c r="AE296" s="50" t="s">
        <v>951</v>
      </c>
      <c r="AG296" s="51" t="s">
        <v>951</v>
      </c>
      <c r="AI296" s="50" t="s">
        <v>951</v>
      </c>
      <c r="AK296" s="50" t="s">
        <v>951</v>
      </c>
      <c r="AM296" s="50" t="s">
        <v>951</v>
      </c>
      <c r="AO296" s="50">
        <v>42</v>
      </c>
      <c r="AQ296" s="51">
        <v>42</v>
      </c>
      <c r="AS296" s="50" t="s">
        <v>951</v>
      </c>
      <c r="AU296" s="50" t="s">
        <v>951</v>
      </c>
      <c r="AV296" s="82"/>
      <c r="AW296" s="50" t="s">
        <v>951</v>
      </c>
      <c r="AX296" s="82"/>
      <c r="AY296" s="50" t="s">
        <v>951</v>
      </c>
      <c r="AZ296" s="82"/>
      <c r="BA296" s="52" t="s">
        <v>951</v>
      </c>
      <c r="BC296" s="72" t="s">
        <v>764</v>
      </c>
      <c r="BD296" s="72" t="e">
        <v>#N/A</v>
      </c>
      <c r="BE296" s="72">
        <f t="shared" si="88"/>
        <v>0</v>
      </c>
      <c r="BF296" s="77" t="e">
        <v>#N/A</v>
      </c>
    </row>
    <row r="297" spans="1:58">
      <c r="A297" s="46" t="str">
        <f>VLOOKUP(B297,[3]Sheet1!$A:$B,2,FALSE)</f>
        <v>Portsmouth</v>
      </c>
      <c r="B297" s="47" t="s">
        <v>330</v>
      </c>
      <c r="C297" s="46" t="s">
        <v>331</v>
      </c>
      <c r="D297" s="56" t="s">
        <v>871</v>
      </c>
      <c r="E297" s="46">
        <v>49</v>
      </c>
      <c r="G297" s="46">
        <v>47</v>
      </c>
      <c r="I297" s="46">
        <v>42</v>
      </c>
      <c r="K297" s="90">
        <v>22</v>
      </c>
      <c r="M297" s="49">
        <f t="shared" si="87"/>
        <v>160</v>
      </c>
      <c r="N297" s="86">
        <f t="shared" si="89"/>
        <v>0</v>
      </c>
      <c r="O297" s="50" t="s">
        <v>951</v>
      </c>
      <c r="Q297" s="50" t="s">
        <v>951</v>
      </c>
      <c r="S297" s="50" t="s">
        <v>951</v>
      </c>
      <c r="U297" s="50">
        <v>0</v>
      </c>
      <c r="W297" s="51">
        <v>0</v>
      </c>
      <c r="Y297" s="50" t="s">
        <v>951</v>
      </c>
      <c r="AA297" s="50" t="s">
        <v>951</v>
      </c>
      <c r="AC297" s="50" t="s">
        <v>951</v>
      </c>
      <c r="AE297" s="50">
        <v>0</v>
      </c>
      <c r="AG297" s="51">
        <v>0</v>
      </c>
      <c r="AI297" s="50" t="s">
        <v>951</v>
      </c>
      <c r="AK297" s="50" t="s">
        <v>951</v>
      </c>
      <c r="AM297" s="50" t="s">
        <v>951</v>
      </c>
      <c r="AO297" s="50">
        <v>22</v>
      </c>
      <c r="AQ297" s="51">
        <v>22</v>
      </c>
      <c r="BC297" s="72" t="s">
        <v>721</v>
      </c>
      <c r="BD297" s="72" t="s">
        <v>330</v>
      </c>
      <c r="BE297" s="72">
        <f t="shared" si="88"/>
        <v>0</v>
      </c>
      <c r="BF297" s="77">
        <v>0.11646631889317305</v>
      </c>
    </row>
    <row r="298" spans="1:58">
      <c r="A298" s="46" t="str">
        <f>VLOOKUP(B298,[3]Sheet1!$A:$B,2,FALSE)</f>
        <v>Reading</v>
      </c>
      <c r="B298" s="47" t="s">
        <v>46</v>
      </c>
      <c r="C298" s="46" t="s">
        <v>47</v>
      </c>
      <c r="D298" s="56" t="s">
        <v>872</v>
      </c>
      <c r="M298" s="49">
        <f t="shared" si="87"/>
        <v>0</v>
      </c>
      <c r="N298" s="86">
        <f t="shared" si="89"/>
        <v>0</v>
      </c>
      <c r="BC298" s="72" t="e">
        <v>#N/A</v>
      </c>
      <c r="BD298" s="72" t="e">
        <v>#N/A</v>
      </c>
      <c r="BE298" s="72" t="e">
        <f t="shared" si="88"/>
        <v>#N/A</v>
      </c>
      <c r="BF298" s="77" t="e">
        <v>#N/A</v>
      </c>
    </row>
    <row r="299" spans="1:58">
      <c r="A299" s="46" t="str">
        <f>VLOOKUP(B299,[3]Sheet1!$A:$B,2,FALSE)</f>
        <v>Redcar and Cleveland</v>
      </c>
      <c r="B299" s="47" t="s">
        <v>491</v>
      </c>
      <c r="C299" s="46" t="s">
        <v>492</v>
      </c>
      <c r="D299" s="56" t="s">
        <v>873</v>
      </c>
      <c r="E299" s="46">
        <v>71</v>
      </c>
      <c r="G299" s="46">
        <v>61</v>
      </c>
      <c r="I299" s="46">
        <v>42</v>
      </c>
      <c r="K299" s="90">
        <v>28</v>
      </c>
      <c r="M299" s="49">
        <f t="shared" si="87"/>
        <v>202</v>
      </c>
      <c r="N299" s="86">
        <f t="shared" si="89"/>
        <v>0</v>
      </c>
      <c r="O299" s="50" t="s">
        <v>951</v>
      </c>
      <c r="Q299" s="50" t="s">
        <v>951</v>
      </c>
      <c r="S299" s="50" t="s">
        <v>951</v>
      </c>
      <c r="U299" s="50" t="s">
        <v>951</v>
      </c>
      <c r="W299" s="51">
        <v>0</v>
      </c>
      <c r="Y299" s="50" t="s">
        <v>951</v>
      </c>
      <c r="AA299" s="50" t="s">
        <v>951</v>
      </c>
      <c r="AC299" s="50" t="s">
        <v>951</v>
      </c>
      <c r="AE299" s="50" t="s">
        <v>951</v>
      </c>
      <c r="AG299" s="51">
        <v>0</v>
      </c>
      <c r="AI299" s="50" t="s">
        <v>951</v>
      </c>
      <c r="AK299" s="50" t="s">
        <v>951</v>
      </c>
      <c r="AM299" s="50" t="s">
        <v>951</v>
      </c>
      <c r="AO299" s="50" t="s">
        <v>951</v>
      </c>
      <c r="AQ299" s="51">
        <v>0</v>
      </c>
      <c r="BC299" s="72" t="s">
        <v>783</v>
      </c>
      <c r="BD299" s="72" t="e">
        <v>#N/A</v>
      </c>
      <c r="BE299" s="72">
        <f t="shared" si="88"/>
        <v>0</v>
      </c>
      <c r="BF299" s="77" t="e">
        <v>#N/A</v>
      </c>
    </row>
    <row r="300" spans="1:58">
      <c r="A300" s="46" t="str">
        <f>VLOOKUP(B300,[3]Sheet1!$A:$B,2,FALSE)</f>
        <v>Rutland</v>
      </c>
      <c r="B300" s="47" t="s">
        <v>549</v>
      </c>
      <c r="C300" s="46" t="s">
        <v>548</v>
      </c>
      <c r="D300" s="56" t="s">
        <v>874</v>
      </c>
      <c r="E300" s="46">
        <v>1</v>
      </c>
      <c r="G300" s="46">
        <v>5</v>
      </c>
      <c r="I300" s="46">
        <v>3</v>
      </c>
      <c r="K300" s="90">
        <v>3</v>
      </c>
      <c r="M300" s="49">
        <f t="shared" si="87"/>
        <v>12</v>
      </c>
      <c r="N300" s="86">
        <f t="shared" si="89"/>
        <v>0</v>
      </c>
      <c r="O300" s="50">
        <v>0</v>
      </c>
      <c r="Q300" s="50">
        <v>0</v>
      </c>
      <c r="S300" s="50">
        <v>0</v>
      </c>
      <c r="U300" s="50">
        <v>0</v>
      </c>
      <c r="W300" s="51">
        <v>0</v>
      </c>
      <c r="Y300" s="50">
        <v>0</v>
      </c>
      <c r="AA300" s="50">
        <v>0</v>
      </c>
      <c r="AC300" s="50">
        <v>0</v>
      </c>
      <c r="AE300" s="50">
        <v>0</v>
      </c>
      <c r="AG300" s="51">
        <v>0</v>
      </c>
      <c r="AI300" s="50">
        <v>1</v>
      </c>
      <c r="AK300" s="50">
        <v>5</v>
      </c>
      <c r="AM300" s="50">
        <v>3</v>
      </c>
      <c r="AO300" s="50">
        <v>3</v>
      </c>
      <c r="BC300" s="72" t="e">
        <v>#N/A</v>
      </c>
      <c r="BD300" s="72" t="e">
        <v>#N/A</v>
      </c>
      <c r="BE300" s="72" t="e">
        <f t="shared" si="88"/>
        <v>#N/A</v>
      </c>
      <c r="BF300" s="77" t="e">
        <v>#N/A</v>
      </c>
    </row>
    <row r="301" spans="1:58">
      <c r="A301" s="46" t="str">
        <f>VLOOKUP(B301,[3]Sheet1!$A:$B,2,FALSE)</f>
        <v>Shropshire</v>
      </c>
      <c r="B301" s="47" t="s">
        <v>551</v>
      </c>
      <c r="C301" s="46" t="s">
        <v>550</v>
      </c>
      <c r="D301" s="56" t="s">
        <v>875</v>
      </c>
      <c r="M301" s="49">
        <f t="shared" si="87"/>
        <v>0</v>
      </c>
      <c r="N301" s="86">
        <f t="shared" si="89"/>
        <v>0</v>
      </c>
      <c r="BC301" s="72" t="e">
        <v>#N/A</v>
      </c>
      <c r="BD301" s="72" t="e">
        <v>#N/A</v>
      </c>
      <c r="BE301" s="72" t="e">
        <f t="shared" si="88"/>
        <v>#N/A</v>
      </c>
      <c r="BF301" s="77" t="e">
        <v>#N/A</v>
      </c>
    </row>
    <row r="302" spans="1:58">
      <c r="A302" s="46" t="str">
        <f>VLOOKUP(B302,[3]Sheet1!$A:$B,2,FALSE)</f>
        <v>Slough</v>
      </c>
      <c r="B302" s="47" t="s">
        <v>48</v>
      </c>
      <c r="C302" s="46" t="s">
        <v>49</v>
      </c>
      <c r="D302" s="56" t="s">
        <v>876</v>
      </c>
      <c r="K302" s="90">
        <v>23</v>
      </c>
      <c r="M302" s="49">
        <f t="shared" si="87"/>
        <v>23</v>
      </c>
      <c r="N302" s="86">
        <f t="shared" si="89"/>
        <v>0</v>
      </c>
      <c r="O302" s="50" t="s">
        <v>951</v>
      </c>
      <c r="Q302" s="50" t="s">
        <v>951</v>
      </c>
      <c r="S302" s="50" t="s">
        <v>951</v>
      </c>
      <c r="U302" s="50">
        <v>4</v>
      </c>
      <c r="W302" s="51">
        <v>4</v>
      </c>
      <c r="Y302" s="50" t="s">
        <v>951</v>
      </c>
      <c r="AA302" s="50" t="s">
        <v>951</v>
      </c>
      <c r="AC302" s="50" t="s">
        <v>951</v>
      </c>
      <c r="AE302" s="50">
        <v>18</v>
      </c>
      <c r="AG302" s="51">
        <v>18</v>
      </c>
      <c r="AI302" s="50" t="s">
        <v>951</v>
      </c>
      <c r="AK302" s="50" t="s">
        <v>951</v>
      </c>
      <c r="AM302" s="50" t="s">
        <v>951</v>
      </c>
      <c r="AO302" s="50">
        <v>1</v>
      </c>
      <c r="AQ302" s="51">
        <v>1</v>
      </c>
      <c r="BC302" s="72" t="e">
        <v>#N/A</v>
      </c>
      <c r="BD302" s="72" t="e">
        <v>#N/A</v>
      </c>
      <c r="BE302" s="72" t="e">
        <f t="shared" si="88"/>
        <v>#N/A</v>
      </c>
      <c r="BF302" s="77" t="e">
        <v>#N/A</v>
      </c>
    </row>
    <row r="303" spans="1:58">
      <c r="A303" s="46" t="str">
        <f>VLOOKUP(B303,[3]Sheet1!$A:$B,2,FALSE)</f>
        <v>Southampton</v>
      </c>
      <c r="B303" s="47" t="s">
        <v>334</v>
      </c>
      <c r="C303" s="46" t="s">
        <v>335</v>
      </c>
      <c r="D303" s="56" t="s">
        <v>877</v>
      </c>
      <c r="E303" s="46">
        <v>326</v>
      </c>
      <c r="G303" s="46">
        <v>276</v>
      </c>
      <c r="I303" s="46">
        <v>261</v>
      </c>
      <c r="K303" s="90">
        <v>268</v>
      </c>
      <c r="M303" s="49">
        <f t="shared" si="87"/>
        <v>1131</v>
      </c>
      <c r="N303" s="86">
        <f t="shared" si="89"/>
        <v>0</v>
      </c>
      <c r="O303" s="50" t="s">
        <v>951</v>
      </c>
      <c r="Q303" s="50" t="s">
        <v>951</v>
      </c>
      <c r="S303" s="50" t="s">
        <v>951</v>
      </c>
      <c r="U303" s="50" t="s">
        <v>951</v>
      </c>
      <c r="W303" s="51">
        <v>0</v>
      </c>
      <c r="Y303" s="50" t="s">
        <v>951</v>
      </c>
      <c r="AA303" s="50" t="s">
        <v>951</v>
      </c>
      <c r="AC303" s="50" t="s">
        <v>951</v>
      </c>
      <c r="AE303" s="50" t="s">
        <v>951</v>
      </c>
      <c r="AG303" s="51">
        <v>0</v>
      </c>
      <c r="AI303" s="50" t="s">
        <v>951</v>
      </c>
      <c r="AK303" s="50" t="s">
        <v>951</v>
      </c>
      <c r="AM303" s="50" t="s">
        <v>951</v>
      </c>
      <c r="AO303" s="50" t="s">
        <v>951</v>
      </c>
      <c r="AQ303" s="51">
        <v>0</v>
      </c>
      <c r="BC303" s="72" t="s">
        <v>721</v>
      </c>
      <c r="BD303" s="72" t="s">
        <v>334</v>
      </c>
      <c r="BE303" s="72">
        <f t="shared" si="88"/>
        <v>0</v>
      </c>
      <c r="BF303" s="77">
        <v>0.1337604899070084</v>
      </c>
    </row>
    <row r="304" spans="1:58">
      <c r="A304" s="46" t="str">
        <f>VLOOKUP(B304,[3]Sheet1!$A:$B,2,FALSE)</f>
        <v>Southend on Sea</v>
      </c>
      <c r="B304" s="47" t="s">
        <v>204</v>
      </c>
      <c r="C304" s="46" t="s">
        <v>878</v>
      </c>
      <c r="D304" s="56" t="s">
        <v>879</v>
      </c>
      <c r="M304" s="49">
        <v>0</v>
      </c>
      <c r="N304" s="86">
        <f t="shared" si="89"/>
        <v>0</v>
      </c>
      <c r="O304" s="50" t="s">
        <v>951</v>
      </c>
      <c r="Q304" s="50" t="s">
        <v>951</v>
      </c>
      <c r="S304" s="50" t="s">
        <v>951</v>
      </c>
      <c r="U304" s="50" t="s">
        <v>951</v>
      </c>
      <c r="W304" s="51">
        <v>0</v>
      </c>
      <c r="Y304" s="50" t="s">
        <v>951</v>
      </c>
      <c r="AA304" s="50" t="s">
        <v>951</v>
      </c>
      <c r="AC304" s="50" t="s">
        <v>951</v>
      </c>
      <c r="AE304" s="50" t="s">
        <v>951</v>
      </c>
      <c r="AG304" s="51">
        <v>0</v>
      </c>
      <c r="AI304" s="50" t="s">
        <v>951</v>
      </c>
      <c r="AK304" s="50" t="s">
        <v>951</v>
      </c>
      <c r="AM304" s="50" t="s">
        <v>951</v>
      </c>
      <c r="AO304" s="50" t="s">
        <v>951</v>
      </c>
      <c r="AQ304" s="51">
        <v>0</v>
      </c>
      <c r="BC304" s="72" t="s">
        <v>767</v>
      </c>
      <c r="BD304" s="72" t="e">
        <v>#N/A</v>
      </c>
      <c r="BE304" s="72">
        <f t="shared" si="88"/>
        <v>0</v>
      </c>
      <c r="BF304" s="77" t="e">
        <v>#N/A</v>
      </c>
    </row>
    <row r="305" spans="1:58">
      <c r="A305" s="46" t="str">
        <f>VLOOKUP(B305,[3]Sheet1!$A:$B,2,FALSE)</f>
        <v>South Gloucestershire</v>
      </c>
      <c r="B305" s="47" t="s">
        <v>221</v>
      </c>
      <c r="C305" s="46" t="s">
        <v>222</v>
      </c>
      <c r="D305" s="56" t="s">
        <v>880</v>
      </c>
      <c r="M305" s="49">
        <f>SUM(E305:K305)</f>
        <v>0</v>
      </c>
      <c r="N305" s="86">
        <f t="shared" si="89"/>
        <v>0</v>
      </c>
      <c r="BC305" s="72" t="s">
        <v>720</v>
      </c>
      <c r="BD305" s="72" t="s">
        <v>221</v>
      </c>
      <c r="BE305" s="72">
        <f t="shared" si="88"/>
        <v>0</v>
      </c>
      <c r="BF305" s="77">
        <v>0.30567482882673785</v>
      </c>
    </row>
    <row r="306" spans="1:58">
      <c r="A306" s="46" t="str">
        <f>VLOOKUP(B306,[3]Sheet1!$A:$B,2,FALSE)</f>
        <v>Stockton on Tees</v>
      </c>
      <c r="B306" s="47" t="s">
        <v>163</v>
      </c>
      <c r="C306" s="46" t="s">
        <v>881</v>
      </c>
      <c r="D306" s="56" t="s">
        <v>882</v>
      </c>
      <c r="M306" s="49">
        <f>SUM(E306:K306)</f>
        <v>0</v>
      </c>
      <c r="N306" s="86">
        <f t="shared" si="89"/>
        <v>0</v>
      </c>
      <c r="BC306" s="72" t="e">
        <v>#N/A</v>
      </c>
      <c r="BD306" s="72" t="e">
        <v>#N/A</v>
      </c>
      <c r="BE306" s="72" t="e">
        <f t="shared" si="88"/>
        <v>#N/A</v>
      </c>
      <c r="BF306" s="77" t="e">
        <v>#N/A</v>
      </c>
    </row>
    <row r="307" spans="1:58">
      <c r="A307" s="46" t="str">
        <f>VLOOKUP(B307,[3]Sheet1!$A:$B,2,FALSE)</f>
        <v>Stoke on Trent</v>
      </c>
      <c r="B307" s="47" t="s">
        <v>593</v>
      </c>
      <c r="C307" s="46" t="s">
        <v>883</v>
      </c>
      <c r="D307" s="56" t="s">
        <v>884</v>
      </c>
      <c r="M307" s="49">
        <f>SUM(E307:K307)</f>
        <v>0</v>
      </c>
      <c r="N307" s="86">
        <f t="shared" si="89"/>
        <v>0</v>
      </c>
      <c r="BC307" s="72" t="s">
        <v>788</v>
      </c>
      <c r="BD307" s="72" t="e">
        <v>#N/A</v>
      </c>
      <c r="BE307" s="72">
        <f t="shared" si="88"/>
        <v>0</v>
      </c>
      <c r="BF307" s="77" t="e">
        <v>#N/A</v>
      </c>
    </row>
    <row r="308" spans="1:58">
      <c r="A308" s="46" t="str">
        <f>VLOOKUP(B308,[3]Sheet1!$A:$B,2,FALSE)</f>
        <v>Swindon</v>
      </c>
      <c r="B308" s="47" t="s">
        <v>699</v>
      </c>
      <c r="C308" s="46" t="s">
        <v>700</v>
      </c>
      <c r="D308" s="56" t="s">
        <v>885</v>
      </c>
      <c r="M308" s="49">
        <v>0</v>
      </c>
      <c r="N308" s="86">
        <f t="shared" si="89"/>
        <v>0</v>
      </c>
      <c r="O308" s="50" t="s">
        <v>951</v>
      </c>
      <c r="Q308" s="50" t="s">
        <v>951</v>
      </c>
      <c r="S308" s="50" t="s">
        <v>951</v>
      </c>
      <c r="U308" s="50" t="s">
        <v>951</v>
      </c>
      <c r="W308" s="51">
        <v>0</v>
      </c>
      <c r="Y308" s="50" t="s">
        <v>951</v>
      </c>
      <c r="AA308" s="50" t="s">
        <v>951</v>
      </c>
      <c r="AC308" s="50" t="s">
        <v>951</v>
      </c>
      <c r="AE308" s="50" t="s">
        <v>951</v>
      </c>
      <c r="AG308" s="51">
        <v>0</v>
      </c>
      <c r="AI308" s="50" t="s">
        <v>951</v>
      </c>
      <c r="AK308" s="50" t="s">
        <v>951</v>
      </c>
      <c r="AM308" s="50" t="s">
        <v>951</v>
      </c>
      <c r="AO308" s="50" t="s">
        <v>951</v>
      </c>
      <c r="AQ308" s="51">
        <v>0</v>
      </c>
      <c r="BC308" s="72" t="e">
        <v>#N/A</v>
      </c>
      <c r="BD308" s="72" t="e">
        <v>#N/A</v>
      </c>
      <c r="BE308" s="72" t="e">
        <f t="shared" si="88"/>
        <v>#N/A</v>
      </c>
      <c r="BF308" s="77" t="e">
        <v>#N/A</v>
      </c>
    </row>
    <row r="309" spans="1:58">
      <c r="A309" s="46" t="str">
        <f>VLOOKUP(B309,[3]Sheet1!$A:$B,2,FALSE)</f>
        <v>Telford and Wrekin</v>
      </c>
      <c r="B309" s="53" t="s">
        <v>552</v>
      </c>
      <c r="C309" s="46" t="s">
        <v>553</v>
      </c>
      <c r="D309" s="56" t="s">
        <v>886</v>
      </c>
      <c r="E309" s="46">
        <v>70</v>
      </c>
      <c r="G309" s="46">
        <v>61</v>
      </c>
      <c r="I309" s="46">
        <v>73</v>
      </c>
      <c r="K309" s="90">
        <v>55</v>
      </c>
      <c r="M309" s="49">
        <f>SUM(E309:K309)</f>
        <v>259</v>
      </c>
      <c r="N309" s="86">
        <f t="shared" si="89"/>
        <v>0</v>
      </c>
      <c r="O309" s="50" t="s">
        <v>951</v>
      </c>
      <c r="Q309" s="50" t="s">
        <v>951</v>
      </c>
      <c r="S309" s="50" t="s">
        <v>951</v>
      </c>
      <c r="U309" s="50" t="s">
        <v>951</v>
      </c>
      <c r="W309" s="51">
        <v>0</v>
      </c>
      <c r="Y309" s="50" t="s">
        <v>951</v>
      </c>
      <c r="AA309" s="50" t="s">
        <v>951</v>
      </c>
      <c r="AC309" s="50" t="s">
        <v>951</v>
      </c>
      <c r="AE309" s="50" t="s">
        <v>951</v>
      </c>
      <c r="AG309" s="51">
        <v>0</v>
      </c>
      <c r="AI309" s="50" t="s">
        <v>951</v>
      </c>
      <c r="AK309" s="50" t="s">
        <v>951</v>
      </c>
      <c r="AM309" s="50" t="s">
        <v>951</v>
      </c>
      <c r="AO309" s="50" t="s">
        <v>951</v>
      </c>
      <c r="AQ309" s="51">
        <v>0</v>
      </c>
      <c r="BC309" s="72" t="e">
        <v>#N/A</v>
      </c>
      <c r="BD309" s="72" t="e">
        <v>#N/A</v>
      </c>
      <c r="BE309" s="72" t="e">
        <f t="shared" si="88"/>
        <v>#N/A</v>
      </c>
      <c r="BF309" s="77" t="e">
        <v>#N/A</v>
      </c>
    </row>
    <row r="310" spans="1:58">
      <c r="A310" s="46" t="str">
        <f>VLOOKUP(B310,[3]Sheet1!$A:$B,2,FALSE)</f>
        <v>Thurrock</v>
      </c>
      <c r="B310" s="47" t="s">
        <v>208</v>
      </c>
      <c r="C310" s="46" t="s">
        <v>209</v>
      </c>
      <c r="D310" s="56" t="s">
        <v>887</v>
      </c>
      <c r="E310" s="46">
        <v>73</v>
      </c>
      <c r="G310" s="46">
        <v>22</v>
      </c>
      <c r="I310" s="46">
        <v>22</v>
      </c>
      <c r="K310" s="90">
        <v>38</v>
      </c>
      <c r="M310" s="49">
        <v>155</v>
      </c>
      <c r="N310" s="86">
        <f t="shared" si="89"/>
        <v>0</v>
      </c>
      <c r="W310" s="51">
        <v>57</v>
      </c>
      <c r="Y310" s="50">
        <v>73</v>
      </c>
      <c r="AA310" s="50">
        <v>22</v>
      </c>
      <c r="AC310" s="50">
        <v>22</v>
      </c>
      <c r="AE310" s="50">
        <v>38</v>
      </c>
      <c r="AG310" s="51">
        <v>155</v>
      </c>
      <c r="AI310" s="50">
        <v>73</v>
      </c>
      <c r="AK310" s="50">
        <v>22</v>
      </c>
      <c r="AM310" s="50">
        <v>22</v>
      </c>
      <c r="AO310" s="50">
        <v>38</v>
      </c>
      <c r="AQ310" s="51">
        <v>155</v>
      </c>
      <c r="BC310" s="72" t="s">
        <v>767</v>
      </c>
      <c r="BD310" s="72" t="e">
        <v>#N/A</v>
      </c>
      <c r="BE310" s="72">
        <f t="shared" si="88"/>
        <v>0</v>
      </c>
      <c r="BF310" s="77" t="e">
        <v>#N/A</v>
      </c>
    </row>
    <row r="311" spans="1:58">
      <c r="A311" s="46" t="str">
        <f>VLOOKUP(B311,[3]Sheet1!$A:$B,2,FALSE)</f>
        <v>Torbay</v>
      </c>
      <c r="B311" s="47" t="s">
        <v>134</v>
      </c>
      <c r="C311" s="46" t="s">
        <v>135</v>
      </c>
      <c r="D311" s="56" t="s">
        <v>888</v>
      </c>
      <c r="M311" s="49">
        <v>0</v>
      </c>
      <c r="N311" s="86">
        <f t="shared" si="89"/>
        <v>0</v>
      </c>
      <c r="O311" s="50" t="s">
        <v>951</v>
      </c>
      <c r="Q311" s="50" t="s">
        <v>951</v>
      </c>
      <c r="S311" s="50" t="s">
        <v>951</v>
      </c>
      <c r="U311" s="50" t="s">
        <v>951</v>
      </c>
      <c r="W311" s="51">
        <v>0</v>
      </c>
      <c r="Y311" s="50" t="s">
        <v>951</v>
      </c>
      <c r="AA311" s="50" t="s">
        <v>951</v>
      </c>
      <c r="AC311" s="50" t="s">
        <v>951</v>
      </c>
      <c r="AE311" s="50" t="s">
        <v>951</v>
      </c>
      <c r="AG311" s="51">
        <v>0</v>
      </c>
      <c r="AI311" s="50" t="s">
        <v>951</v>
      </c>
      <c r="AK311" s="50" t="s">
        <v>951</v>
      </c>
      <c r="AM311" s="50" t="s">
        <v>951</v>
      </c>
      <c r="AO311" s="50" t="s">
        <v>951</v>
      </c>
      <c r="AQ311" s="51">
        <v>0</v>
      </c>
      <c r="BC311" s="72" t="s">
        <v>762</v>
      </c>
      <c r="BD311" s="72" t="e">
        <v>#N/A</v>
      </c>
      <c r="BE311" s="72">
        <f t="shared" si="88"/>
        <v>0</v>
      </c>
      <c r="BF311" s="77" t="e">
        <v>#N/A</v>
      </c>
    </row>
    <row r="312" spans="1:58">
      <c r="A312" s="46" t="str">
        <f>VLOOKUP(B312,[3]Sheet1!$A:$B,2,FALSE)</f>
        <v>Warrington</v>
      </c>
      <c r="B312" s="47" t="s">
        <v>90</v>
      </c>
      <c r="C312" s="46" t="s">
        <v>91</v>
      </c>
      <c r="D312" s="56" t="s">
        <v>889</v>
      </c>
      <c r="M312" s="49">
        <v>290</v>
      </c>
      <c r="N312" s="86">
        <f t="shared" si="89"/>
        <v>0</v>
      </c>
      <c r="U312" s="50">
        <v>0</v>
      </c>
      <c r="W312" s="51">
        <v>108</v>
      </c>
      <c r="AE312" s="50">
        <v>8</v>
      </c>
      <c r="AG312" s="51">
        <v>108</v>
      </c>
      <c r="AO312" s="50">
        <v>52</v>
      </c>
      <c r="AQ312" s="51">
        <v>52</v>
      </c>
      <c r="BC312" s="72" t="e">
        <v>#N/A</v>
      </c>
      <c r="BD312" s="72" t="e">
        <v>#N/A</v>
      </c>
      <c r="BE312" s="72" t="e">
        <f t="shared" si="88"/>
        <v>#N/A</v>
      </c>
      <c r="BF312" s="77" t="e">
        <v>#N/A</v>
      </c>
    </row>
    <row r="313" spans="1:58">
      <c r="A313" s="46" t="str">
        <f>VLOOKUP(B313,[3]Sheet1!$A:$B,2,FALSE)</f>
        <v>West Berkshire</v>
      </c>
      <c r="B313" s="47" t="s">
        <v>50</v>
      </c>
      <c r="C313" s="46" t="s">
        <v>51</v>
      </c>
      <c r="D313" s="56" t="s">
        <v>890</v>
      </c>
      <c r="M313" s="49">
        <v>0</v>
      </c>
      <c r="N313" s="86">
        <f t="shared" si="89"/>
        <v>0</v>
      </c>
      <c r="O313" s="50" t="s">
        <v>951</v>
      </c>
      <c r="Q313" s="50" t="s">
        <v>951</v>
      </c>
      <c r="S313" s="50" t="s">
        <v>951</v>
      </c>
      <c r="U313" s="50" t="s">
        <v>951</v>
      </c>
      <c r="W313" s="51">
        <v>0</v>
      </c>
      <c r="Y313" s="50" t="s">
        <v>951</v>
      </c>
      <c r="AA313" s="50" t="s">
        <v>951</v>
      </c>
      <c r="AC313" s="50" t="s">
        <v>951</v>
      </c>
      <c r="AE313" s="50" t="s">
        <v>951</v>
      </c>
      <c r="AG313" s="51">
        <v>0</v>
      </c>
      <c r="AI313" s="50" t="s">
        <v>951</v>
      </c>
      <c r="AK313" s="50" t="s">
        <v>951</v>
      </c>
      <c r="AM313" s="50" t="s">
        <v>951</v>
      </c>
      <c r="AO313" s="50" t="s">
        <v>951</v>
      </c>
      <c r="AQ313" s="51">
        <v>0</v>
      </c>
      <c r="BC313" s="72" t="e">
        <v>#N/A</v>
      </c>
      <c r="BD313" s="72" t="e">
        <v>#N/A</v>
      </c>
      <c r="BE313" s="72" t="e">
        <f t="shared" si="88"/>
        <v>#N/A</v>
      </c>
      <c r="BF313" s="77" t="e">
        <v>#N/A</v>
      </c>
    </row>
    <row r="314" spans="1:58">
      <c r="A314" s="46" t="str">
        <f>VLOOKUP(B314,[3]Sheet1!$A:$B,2,FALSE)</f>
        <v>Wiltshire</v>
      </c>
      <c r="B314" s="47" t="s">
        <v>701</v>
      </c>
      <c r="C314" s="46" t="s">
        <v>698</v>
      </c>
      <c r="D314" s="56" t="s">
        <v>891</v>
      </c>
      <c r="M314" s="49">
        <f>SUM(E314:K314)</f>
        <v>0</v>
      </c>
      <c r="N314" s="86">
        <f t="shared" si="89"/>
        <v>0</v>
      </c>
      <c r="BC314" s="72" t="e">
        <v>#N/A</v>
      </c>
      <c r="BD314" s="72" t="e">
        <v>#N/A</v>
      </c>
      <c r="BE314" s="72" t="e">
        <f t="shared" si="88"/>
        <v>#N/A</v>
      </c>
      <c r="BF314" s="77" t="e">
        <v>#N/A</v>
      </c>
    </row>
    <row r="315" spans="1:58">
      <c r="A315" s="46" t="str">
        <f>VLOOKUP(B315,[3]Sheet1!$A:$B,2,FALSE)</f>
        <v>Windsor and Maidenhead</v>
      </c>
      <c r="B315" s="47" t="s">
        <v>52</v>
      </c>
      <c r="C315" s="46" t="s">
        <v>53</v>
      </c>
      <c r="D315" s="56" t="s">
        <v>892</v>
      </c>
      <c r="M315" s="49">
        <f>SUM(E315:K315)</f>
        <v>0</v>
      </c>
      <c r="N315" s="86">
        <f t="shared" si="89"/>
        <v>0</v>
      </c>
      <c r="O315" s="50" t="s">
        <v>951</v>
      </c>
      <c r="Q315" s="50" t="s">
        <v>951</v>
      </c>
      <c r="S315" s="50" t="s">
        <v>951</v>
      </c>
      <c r="U315" s="50" t="s">
        <v>951</v>
      </c>
      <c r="W315" s="51">
        <v>0</v>
      </c>
      <c r="Y315" s="50">
        <v>0</v>
      </c>
      <c r="AA315" s="50">
        <v>0</v>
      </c>
      <c r="AC315" s="50">
        <v>0</v>
      </c>
      <c r="AE315" s="50">
        <v>0</v>
      </c>
      <c r="AG315" s="51">
        <v>0</v>
      </c>
      <c r="AI315" s="50" t="s">
        <v>951</v>
      </c>
      <c r="AK315" s="50" t="s">
        <v>951</v>
      </c>
      <c r="AM315" s="50" t="s">
        <v>951</v>
      </c>
      <c r="AO315" s="50" t="s">
        <v>951</v>
      </c>
      <c r="AQ315" s="51">
        <v>0</v>
      </c>
      <c r="BC315" s="72" t="e">
        <v>#N/A</v>
      </c>
      <c r="BD315" s="72" t="e">
        <v>#N/A</v>
      </c>
      <c r="BE315" s="72" t="e">
        <f t="shared" si="88"/>
        <v>#N/A</v>
      </c>
      <c r="BF315" s="77" t="e">
        <v>#N/A</v>
      </c>
    </row>
    <row r="316" spans="1:58">
      <c r="A316" s="46" t="str">
        <f>VLOOKUP(B316,[3]Sheet1!$A:$B,2,FALSE)</f>
        <v>Wokingham</v>
      </c>
      <c r="B316" s="47" t="s">
        <v>54</v>
      </c>
      <c r="C316" s="46" t="s">
        <v>55</v>
      </c>
      <c r="D316" s="56" t="s">
        <v>893</v>
      </c>
      <c r="E316" s="46" t="s">
        <v>56</v>
      </c>
      <c r="G316" s="46" t="s">
        <v>56</v>
      </c>
      <c r="I316" s="46" t="s">
        <v>56</v>
      </c>
      <c r="K316" s="90" t="s">
        <v>56</v>
      </c>
      <c r="M316" s="49">
        <f>SUM(E316:K316)</f>
        <v>0</v>
      </c>
      <c r="N316" s="86">
        <f t="shared" si="89"/>
        <v>0</v>
      </c>
      <c r="O316" s="50">
        <v>0</v>
      </c>
      <c r="Q316" s="50">
        <v>0</v>
      </c>
      <c r="S316" s="50">
        <v>0</v>
      </c>
      <c r="U316" s="50">
        <v>0</v>
      </c>
      <c r="W316" s="51">
        <v>0</v>
      </c>
      <c r="Y316" s="50">
        <v>0</v>
      </c>
      <c r="AA316" s="50">
        <v>0</v>
      </c>
      <c r="AC316" s="50">
        <v>0</v>
      </c>
      <c r="AE316" s="50">
        <v>0</v>
      </c>
      <c r="AG316" s="51">
        <v>0</v>
      </c>
      <c r="AI316" s="50" t="s">
        <v>56</v>
      </c>
      <c r="AK316" s="50" t="s">
        <v>56</v>
      </c>
      <c r="AM316" s="50" t="s">
        <v>56</v>
      </c>
      <c r="AO316" s="50" t="s">
        <v>56</v>
      </c>
      <c r="BC316" s="72" t="e">
        <v>#N/A</v>
      </c>
      <c r="BD316" s="72" t="e">
        <v>#N/A</v>
      </c>
      <c r="BE316" s="72" t="e">
        <f t="shared" si="88"/>
        <v>#N/A</v>
      </c>
      <c r="BF316" s="77" t="e">
        <v>#N/A</v>
      </c>
    </row>
    <row r="317" spans="1:58">
      <c r="A317" s="46" t="str">
        <f>VLOOKUP(B317,[3]Sheet1!$A:$B,2,FALSE)</f>
        <v>York</v>
      </c>
      <c r="B317" s="47" t="s">
        <v>501</v>
      </c>
      <c r="C317" s="46" t="s">
        <v>502</v>
      </c>
      <c r="D317" s="56" t="s">
        <v>894</v>
      </c>
      <c r="E317" s="46">
        <v>49</v>
      </c>
      <c r="G317" s="46">
        <v>22</v>
      </c>
      <c r="I317" s="46">
        <v>2</v>
      </c>
      <c r="K317" s="90">
        <v>1</v>
      </c>
      <c r="M317" s="49">
        <f>SUM(E317:K317)</f>
        <v>74</v>
      </c>
      <c r="N317" s="86">
        <f t="shared" si="89"/>
        <v>0</v>
      </c>
      <c r="O317" s="50" t="s">
        <v>951</v>
      </c>
      <c r="Q317" s="50" t="s">
        <v>951</v>
      </c>
      <c r="S317" s="50" t="s">
        <v>951</v>
      </c>
      <c r="U317" s="50" t="s">
        <v>951</v>
      </c>
      <c r="W317" s="51">
        <v>0</v>
      </c>
      <c r="Y317" s="50" t="s">
        <v>951</v>
      </c>
      <c r="AA317" s="50" t="s">
        <v>951</v>
      </c>
      <c r="AC317" s="50" t="s">
        <v>951</v>
      </c>
      <c r="AE317" s="50" t="s">
        <v>951</v>
      </c>
      <c r="AG317" s="51">
        <v>0</v>
      </c>
      <c r="AI317" s="50" t="s">
        <v>951</v>
      </c>
      <c r="AK317" s="50" t="s">
        <v>951</v>
      </c>
      <c r="AM317" s="50">
        <v>66</v>
      </c>
      <c r="AO317" s="50">
        <v>61</v>
      </c>
      <c r="BC317" s="72" t="s">
        <v>783</v>
      </c>
      <c r="BD317" s="72" t="e">
        <v>#N/A</v>
      </c>
      <c r="BE317" s="72">
        <f t="shared" si="88"/>
        <v>0</v>
      </c>
      <c r="BF317" s="77" t="e">
        <v>#N/A</v>
      </c>
    </row>
    <row r="318" spans="1:58">
      <c r="A318" s="46" t="str">
        <f>VLOOKUP(B318,[3]Sheet1!$A:$B,2,FALSE)</f>
        <v>Manchester</v>
      </c>
      <c r="B318" s="47" t="s">
        <v>297</v>
      </c>
      <c r="C318" s="46" t="s">
        <v>298</v>
      </c>
      <c r="D318" s="58" t="s">
        <v>895</v>
      </c>
      <c r="N318" s="86">
        <f t="shared" si="89"/>
        <v>0</v>
      </c>
      <c r="O318" s="50" t="s">
        <v>951</v>
      </c>
      <c r="Q318" s="50" t="s">
        <v>951</v>
      </c>
      <c r="S318" s="50" t="s">
        <v>951</v>
      </c>
      <c r="U318" s="50" t="s">
        <v>951</v>
      </c>
      <c r="W318" s="51" t="s">
        <v>951</v>
      </c>
      <c r="Y318" s="50" t="s">
        <v>951</v>
      </c>
      <c r="AA318" s="50" t="s">
        <v>951</v>
      </c>
      <c r="AC318" s="50" t="s">
        <v>951</v>
      </c>
      <c r="AE318" s="50" t="s">
        <v>951</v>
      </c>
      <c r="AG318" s="51" t="s">
        <v>951</v>
      </c>
      <c r="AI318" s="50" t="s">
        <v>951</v>
      </c>
      <c r="AK318" s="50" t="s">
        <v>951</v>
      </c>
      <c r="AM318" s="50" t="s">
        <v>951</v>
      </c>
      <c r="AO318" s="50" t="s">
        <v>951</v>
      </c>
      <c r="AQ318" s="51" t="s">
        <v>951</v>
      </c>
      <c r="AS318" s="50" t="s">
        <v>951</v>
      </c>
      <c r="AU318" s="50" t="s">
        <v>951</v>
      </c>
      <c r="AV318" s="82"/>
      <c r="AW318" s="50" t="s">
        <v>951</v>
      </c>
      <c r="AX318" s="82"/>
      <c r="AY318" s="50" t="s">
        <v>951</v>
      </c>
      <c r="AZ318" s="82"/>
      <c r="BA318" s="52" t="s">
        <v>951</v>
      </c>
      <c r="BC318" s="72" t="e">
        <v>#N/A</v>
      </c>
      <c r="BD318" s="72" t="e">
        <v>#N/A</v>
      </c>
      <c r="BE318" s="72" t="e">
        <f t="shared" si="88"/>
        <v>#N/A</v>
      </c>
      <c r="BF318" s="77" t="e">
        <v>#N/A</v>
      </c>
    </row>
    <row r="319" spans="1:58">
      <c r="A319" s="46" t="str">
        <f>VLOOKUP(B319,[3]Sheet1!$A:$B,2,FALSE)</f>
        <v>Bolton</v>
      </c>
      <c r="B319" s="47" t="s">
        <v>293</v>
      </c>
      <c r="C319" s="46" t="s">
        <v>294</v>
      </c>
      <c r="D319" s="58" t="s">
        <v>896</v>
      </c>
      <c r="G319" s="46">
        <v>19</v>
      </c>
      <c r="I319" s="46">
        <v>39</v>
      </c>
      <c r="K319" s="90">
        <v>28</v>
      </c>
      <c r="M319" s="49">
        <f>SUM(E319:K319)</f>
        <v>86</v>
      </c>
      <c r="N319" s="86">
        <f t="shared" si="89"/>
        <v>0</v>
      </c>
      <c r="O319" s="50">
        <v>0</v>
      </c>
      <c r="Q319" s="50">
        <v>0</v>
      </c>
      <c r="S319" s="50">
        <v>0</v>
      </c>
      <c r="U319" s="50">
        <v>0</v>
      </c>
      <c r="W319" s="51">
        <v>0</v>
      </c>
      <c r="Y319" s="50" t="s">
        <v>951</v>
      </c>
      <c r="AA319" s="50">
        <v>12</v>
      </c>
      <c r="AC319" s="50">
        <v>15</v>
      </c>
      <c r="AE319" s="50">
        <v>15</v>
      </c>
      <c r="AG319" s="51">
        <v>42</v>
      </c>
      <c r="AI319" s="50">
        <v>0</v>
      </c>
      <c r="AK319" s="50">
        <v>0</v>
      </c>
      <c r="AM319" s="50">
        <v>0</v>
      </c>
      <c r="AO319" s="50">
        <v>0</v>
      </c>
      <c r="AQ319" s="51">
        <v>0</v>
      </c>
      <c r="AS319" s="50" t="s">
        <v>951</v>
      </c>
      <c r="AU319" s="46" t="s">
        <v>951</v>
      </c>
      <c r="AW319" s="46" t="s">
        <v>951</v>
      </c>
      <c r="AY319" s="46" t="s">
        <v>951</v>
      </c>
      <c r="BA319" s="52" t="s">
        <v>951</v>
      </c>
      <c r="BC319" s="72" t="e">
        <v>#N/A</v>
      </c>
      <c r="BD319" s="72" t="e">
        <v>#N/A</v>
      </c>
      <c r="BE319" s="72" t="e">
        <f t="shared" si="88"/>
        <v>#N/A</v>
      </c>
      <c r="BF319" s="77" t="e">
        <v>#N/A</v>
      </c>
    </row>
    <row r="320" spans="1:58">
      <c r="A320" s="46" t="str">
        <f>VLOOKUP(B320,[3]Sheet1!$A:$B,2,FALSE)</f>
        <v>Bury</v>
      </c>
      <c r="B320" s="47" t="s">
        <v>295</v>
      </c>
      <c r="C320" s="46" t="s">
        <v>296</v>
      </c>
      <c r="D320" s="58" t="s">
        <v>897</v>
      </c>
      <c r="E320" s="46">
        <v>3</v>
      </c>
      <c r="G320" s="46">
        <v>9</v>
      </c>
      <c r="I320" s="46">
        <v>6</v>
      </c>
      <c r="K320" s="90">
        <v>5</v>
      </c>
      <c r="M320" s="49">
        <f>SUM(E320:K320)</f>
        <v>23</v>
      </c>
      <c r="N320" s="86">
        <f t="shared" si="89"/>
        <v>0</v>
      </c>
      <c r="O320" s="50" t="s">
        <v>951</v>
      </c>
      <c r="Q320" s="50" t="s">
        <v>951</v>
      </c>
      <c r="S320" s="50" t="s">
        <v>951</v>
      </c>
      <c r="U320" s="50" t="s">
        <v>951</v>
      </c>
      <c r="W320" s="51">
        <v>0</v>
      </c>
      <c r="Y320" s="50">
        <v>0</v>
      </c>
      <c r="AA320" s="50">
        <v>0</v>
      </c>
      <c r="AC320" s="50">
        <v>5</v>
      </c>
      <c r="AE320" s="50" t="s">
        <v>951</v>
      </c>
      <c r="AI320" s="50" t="s">
        <v>951</v>
      </c>
      <c r="AK320" s="50" t="s">
        <v>951</v>
      </c>
      <c r="AM320" s="50" t="s">
        <v>951</v>
      </c>
      <c r="AO320" s="50" t="s">
        <v>951</v>
      </c>
      <c r="AQ320" s="51">
        <v>0</v>
      </c>
      <c r="BC320" s="72" t="e">
        <v>#N/A</v>
      </c>
      <c r="BD320" s="72" t="e">
        <v>#N/A</v>
      </c>
      <c r="BE320" s="72" t="e">
        <f t="shared" si="88"/>
        <v>#N/A</v>
      </c>
      <c r="BF320" s="77" t="e">
        <v>#N/A</v>
      </c>
    </row>
    <row r="321" spans="1:58">
      <c r="A321" s="46" t="str">
        <f>VLOOKUP(B321,[3]Sheet1!$A:$B,2,FALSE)</f>
        <v>Oldham</v>
      </c>
      <c r="B321" s="47" t="s">
        <v>299</v>
      </c>
      <c r="C321" s="46" t="s">
        <v>300</v>
      </c>
      <c r="D321" s="58" t="s">
        <v>898</v>
      </c>
      <c r="E321" s="46">
        <v>15</v>
      </c>
      <c r="G321" s="46">
        <v>39</v>
      </c>
      <c r="I321" s="46">
        <v>59</v>
      </c>
      <c r="K321" s="90">
        <v>64</v>
      </c>
      <c r="M321" s="49">
        <f>SUM(E321:K321)</f>
        <v>177</v>
      </c>
      <c r="N321" s="86">
        <f t="shared" si="89"/>
        <v>0</v>
      </c>
      <c r="O321" s="50">
        <v>0</v>
      </c>
      <c r="Q321" s="50">
        <v>0</v>
      </c>
      <c r="S321" s="50">
        <v>0</v>
      </c>
      <c r="U321" s="50">
        <v>0</v>
      </c>
      <c r="W321" s="51">
        <v>0</v>
      </c>
      <c r="Y321" s="50">
        <v>0</v>
      </c>
      <c r="AA321" s="50">
        <v>0</v>
      </c>
      <c r="AC321" s="50">
        <v>0</v>
      </c>
      <c r="AE321" s="50">
        <v>0</v>
      </c>
      <c r="AG321" s="51">
        <v>0</v>
      </c>
      <c r="AI321" s="50">
        <v>15</v>
      </c>
      <c r="AK321" s="50">
        <v>39</v>
      </c>
      <c r="AM321" s="50">
        <v>59</v>
      </c>
      <c r="AO321" s="50">
        <v>64</v>
      </c>
      <c r="BC321" s="72" t="e">
        <v>#N/A</v>
      </c>
      <c r="BD321" s="72" t="e">
        <v>#N/A</v>
      </c>
      <c r="BE321" s="72" t="e">
        <f t="shared" si="88"/>
        <v>#N/A</v>
      </c>
      <c r="BF321" s="77" t="e">
        <v>#N/A</v>
      </c>
    </row>
    <row r="322" spans="1:58">
      <c r="A322" s="46" t="str">
        <f>VLOOKUP(B322,[3]Sheet1!$A:$B,2,FALSE)</f>
        <v>Rochdale</v>
      </c>
      <c r="B322" s="47" t="s">
        <v>301</v>
      </c>
      <c r="C322" s="46" t="s">
        <v>302</v>
      </c>
      <c r="D322" s="58" t="s">
        <v>899</v>
      </c>
      <c r="M322" s="49">
        <v>0</v>
      </c>
      <c r="N322" s="86">
        <f t="shared" si="89"/>
        <v>0</v>
      </c>
      <c r="O322" s="50" t="s">
        <v>951</v>
      </c>
      <c r="Q322" s="50" t="s">
        <v>951</v>
      </c>
      <c r="S322" s="50" t="s">
        <v>951</v>
      </c>
      <c r="U322" s="50" t="s">
        <v>951</v>
      </c>
      <c r="W322" s="51">
        <v>0</v>
      </c>
      <c r="Y322" s="50" t="s">
        <v>951</v>
      </c>
      <c r="AA322" s="50" t="s">
        <v>951</v>
      </c>
      <c r="AC322" s="50" t="s">
        <v>951</v>
      </c>
      <c r="AE322" s="50" t="s">
        <v>951</v>
      </c>
      <c r="AG322" s="51">
        <v>0</v>
      </c>
      <c r="AI322" s="50" t="s">
        <v>951</v>
      </c>
      <c r="AK322" s="50" t="s">
        <v>951</v>
      </c>
      <c r="AM322" s="50" t="s">
        <v>951</v>
      </c>
      <c r="AO322" s="50" t="s">
        <v>951</v>
      </c>
      <c r="AQ322" s="51">
        <v>0</v>
      </c>
      <c r="BC322" s="72" t="e">
        <v>#N/A</v>
      </c>
      <c r="BD322" s="72" t="e">
        <v>#N/A</v>
      </c>
      <c r="BE322" s="72" t="e">
        <f t="shared" si="88"/>
        <v>#N/A</v>
      </c>
      <c r="BF322" s="77" t="e">
        <v>#N/A</v>
      </c>
    </row>
    <row r="323" spans="1:58">
      <c r="A323" s="46" t="str">
        <f>VLOOKUP(B323,[3]Sheet1!$A:$B,2,FALSE)</f>
        <v>Salford</v>
      </c>
      <c r="B323" s="47" t="s">
        <v>303</v>
      </c>
      <c r="C323" s="46" t="s">
        <v>304</v>
      </c>
      <c r="D323" s="58" t="s">
        <v>900</v>
      </c>
      <c r="M323" s="49">
        <f t="shared" ref="M323:M345" si="90">SUM(E323:K323)</f>
        <v>0</v>
      </c>
      <c r="N323" s="86">
        <f t="shared" si="89"/>
        <v>0</v>
      </c>
      <c r="BC323" s="72" t="e">
        <v>#N/A</v>
      </c>
      <c r="BD323" s="72" t="e">
        <v>#N/A</v>
      </c>
      <c r="BE323" s="72" t="e">
        <f t="shared" si="88"/>
        <v>#N/A</v>
      </c>
      <c r="BF323" s="77" t="e">
        <v>#N/A</v>
      </c>
    </row>
    <row r="324" spans="1:58">
      <c r="A324" s="46" t="str">
        <f>VLOOKUP(B324,[3]Sheet1!$A:$B,2,FALSE)</f>
        <v>Stockport</v>
      </c>
      <c r="B324" s="47" t="s">
        <v>305</v>
      </c>
      <c r="C324" s="46" t="s">
        <v>306</v>
      </c>
      <c r="D324" s="58" t="s">
        <v>901</v>
      </c>
      <c r="E324" s="46">
        <f>31+17+29</f>
        <v>77</v>
      </c>
      <c r="G324" s="46">
        <f>12+1+20</f>
        <v>33</v>
      </c>
      <c r="I324" s="46">
        <f>21+3+29</f>
        <v>53</v>
      </c>
      <c r="K324" s="90">
        <f>16+10+15</f>
        <v>41</v>
      </c>
      <c r="M324" s="49">
        <f t="shared" si="90"/>
        <v>204</v>
      </c>
      <c r="N324" s="86">
        <f t="shared" si="89"/>
        <v>0</v>
      </c>
      <c r="O324" s="50">
        <v>17</v>
      </c>
      <c r="Q324" s="50">
        <v>1</v>
      </c>
      <c r="S324" s="50">
        <v>3</v>
      </c>
      <c r="U324" s="50">
        <v>10</v>
      </c>
      <c r="Y324" s="50">
        <v>29</v>
      </c>
      <c r="AA324" s="50">
        <v>20</v>
      </c>
      <c r="AC324" s="50">
        <v>29</v>
      </c>
      <c r="AE324" s="50">
        <v>15</v>
      </c>
      <c r="AI324" s="50">
        <v>31</v>
      </c>
      <c r="AK324" s="50">
        <v>12</v>
      </c>
      <c r="AM324" s="50">
        <v>21</v>
      </c>
      <c r="AO324" s="50">
        <v>16</v>
      </c>
      <c r="BC324" s="72" t="e">
        <v>#N/A</v>
      </c>
      <c r="BD324" s="72" t="e">
        <v>#N/A</v>
      </c>
      <c r="BE324" s="72" t="e">
        <f t="shared" si="88"/>
        <v>#N/A</v>
      </c>
      <c r="BF324" s="77" t="e">
        <v>#N/A</v>
      </c>
    </row>
    <row r="325" spans="1:58">
      <c r="A325" s="46" t="str">
        <f>VLOOKUP(B325,[3]Sheet1!$A:$B,2,FALSE)</f>
        <v>Tameside</v>
      </c>
      <c r="B325" s="47" t="s">
        <v>307</v>
      </c>
      <c r="C325" s="46" t="s">
        <v>308</v>
      </c>
      <c r="D325" s="58" t="s">
        <v>902</v>
      </c>
      <c r="E325" s="46">
        <v>76</v>
      </c>
      <c r="G325" s="46">
        <v>66</v>
      </c>
      <c r="I325" s="46">
        <v>89</v>
      </c>
      <c r="K325" s="90">
        <v>57</v>
      </c>
      <c r="M325" s="49">
        <f t="shared" si="90"/>
        <v>288</v>
      </c>
      <c r="N325" s="86">
        <f t="shared" si="89"/>
        <v>0</v>
      </c>
      <c r="O325" s="50" t="s">
        <v>951</v>
      </c>
      <c r="Q325" s="50">
        <v>21</v>
      </c>
      <c r="S325" s="50">
        <v>0</v>
      </c>
      <c r="U325" s="50">
        <v>57</v>
      </c>
      <c r="Y325" s="50" t="s">
        <v>951</v>
      </c>
      <c r="AA325" s="50">
        <v>21</v>
      </c>
      <c r="AC325" s="50">
        <v>0</v>
      </c>
      <c r="AE325" s="50">
        <v>57</v>
      </c>
      <c r="AI325" s="50">
        <v>0</v>
      </c>
      <c r="AK325" s="50">
        <v>20</v>
      </c>
      <c r="AM325" s="50">
        <v>89</v>
      </c>
      <c r="AO325" s="50">
        <v>0</v>
      </c>
      <c r="BC325" s="72" t="e">
        <v>#N/A</v>
      </c>
      <c r="BD325" s="72" t="e">
        <v>#N/A</v>
      </c>
      <c r="BE325" s="72" t="e">
        <f t="shared" si="88"/>
        <v>#N/A</v>
      </c>
      <c r="BF325" s="77" t="e">
        <v>#N/A</v>
      </c>
    </row>
    <row r="326" spans="1:58">
      <c r="A326" s="46" t="str">
        <f>VLOOKUP(B326,[3]Sheet1!$A:$B,2,FALSE)</f>
        <v>Trafford</v>
      </c>
      <c r="B326" s="47" t="s">
        <v>309</v>
      </c>
      <c r="C326" s="46" t="s">
        <v>310</v>
      </c>
      <c r="D326" s="58" t="s">
        <v>903</v>
      </c>
      <c r="M326" s="49">
        <f t="shared" si="90"/>
        <v>0</v>
      </c>
      <c r="N326" s="86">
        <f t="shared" si="89"/>
        <v>0</v>
      </c>
      <c r="BC326" s="72" t="e">
        <v>#N/A</v>
      </c>
      <c r="BD326" s="72" t="e">
        <v>#N/A</v>
      </c>
      <c r="BE326" s="72" t="e">
        <f t="shared" si="88"/>
        <v>#N/A</v>
      </c>
      <c r="BF326" s="77" t="e">
        <v>#N/A</v>
      </c>
    </row>
    <row r="327" spans="1:58">
      <c r="A327" s="46" t="str">
        <f>VLOOKUP(B327,[3]Sheet1!$A:$B,2,FALSE)</f>
        <v>Wigan</v>
      </c>
      <c r="B327" s="47" t="s">
        <v>311</v>
      </c>
      <c r="C327" s="46" t="s">
        <v>312</v>
      </c>
      <c r="D327" s="58" t="s">
        <v>904</v>
      </c>
      <c r="E327" s="46">
        <v>10</v>
      </c>
      <c r="G327" s="46">
        <v>30</v>
      </c>
      <c r="I327" s="46">
        <v>16</v>
      </c>
      <c r="K327" s="90">
        <v>13</v>
      </c>
      <c r="M327" s="49">
        <f t="shared" si="90"/>
        <v>69</v>
      </c>
      <c r="N327" s="86">
        <f t="shared" si="89"/>
        <v>0</v>
      </c>
      <c r="O327" s="50">
        <v>10</v>
      </c>
      <c r="Q327" s="50">
        <v>30</v>
      </c>
      <c r="S327" s="50">
        <v>16</v>
      </c>
      <c r="U327" s="50">
        <v>13</v>
      </c>
      <c r="W327" s="51">
        <v>69</v>
      </c>
      <c r="Y327" s="50" t="s">
        <v>951</v>
      </c>
      <c r="AA327" s="50" t="s">
        <v>951</v>
      </c>
      <c r="AC327" s="50" t="s">
        <v>951</v>
      </c>
      <c r="AE327" s="50" t="s">
        <v>951</v>
      </c>
      <c r="AG327" s="51">
        <v>0</v>
      </c>
      <c r="AI327" s="50">
        <v>0</v>
      </c>
      <c r="AK327" s="50">
        <v>0</v>
      </c>
      <c r="AM327" s="50">
        <v>0</v>
      </c>
      <c r="AO327" s="50">
        <v>0</v>
      </c>
      <c r="AQ327" s="51">
        <v>0</v>
      </c>
      <c r="BC327" s="72" t="e">
        <v>#N/A</v>
      </c>
      <c r="BD327" s="72" t="e">
        <v>#N/A</v>
      </c>
      <c r="BE327" s="72" t="e">
        <f t="shared" si="88"/>
        <v>#N/A</v>
      </c>
      <c r="BF327" s="77" t="e">
        <v>#N/A</v>
      </c>
    </row>
    <row r="328" spans="1:58">
      <c r="A328" s="46" t="str">
        <f>VLOOKUP(B328,[3]Sheet1!$A:$B,2,FALSE)</f>
        <v>Liverpool</v>
      </c>
      <c r="B328" s="47" t="s">
        <v>459</v>
      </c>
      <c r="C328" s="46" t="s">
        <v>460</v>
      </c>
      <c r="D328" s="58" t="s">
        <v>905</v>
      </c>
      <c r="E328" s="46">
        <v>30</v>
      </c>
      <c r="G328" s="46">
        <v>55</v>
      </c>
      <c r="I328" s="46">
        <v>61</v>
      </c>
      <c r="K328" s="90">
        <v>41</v>
      </c>
      <c r="M328" s="49">
        <f t="shared" si="90"/>
        <v>187</v>
      </c>
      <c r="N328" s="86">
        <f t="shared" si="89"/>
        <v>0</v>
      </c>
      <c r="O328" s="50">
        <v>0</v>
      </c>
      <c r="Q328" s="50">
        <v>0</v>
      </c>
      <c r="S328" s="50">
        <v>0</v>
      </c>
      <c r="U328" s="50">
        <v>0</v>
      </c>
      <c r="W328" s="51">
        <v>0</v>
      </c>
      <c r="Y328" s="50">
        <v>0</v>
      </c>
      <c r="AA328" s="50">
        <v>0</v>
      </c>
      <c r="AC328" s="50">
        <v>0</v>
      </c>
      <c r="AE328" s="50">
        <v>0</v>
      </c>
      <c r="AG328" s="51">
        <v>0</v>
      </c>
      <c r="AI328" s="50">
        <v>30</v>
      </c>
      <c r="AK328" s="50">
        <v>55</v>
      </c>
      <c r="AM328" s="50">
        <v>61</v>
      </c>
      <c r="AO328" s="50">
        <v>41</v>
      </c>
      <c r="BC328" s="72" t="e">
        <v>#N/A</v>
      </c>
      <c r="BD328" s="72" t="e">
        <v>#N/A</v>
      </c>
      <c r="BE328" s="72" t="e">
        <f t="shared" si="88"/>
        <v>#N/A</v>
      </c>
      <c r="BF328" s="77" t="e">
        <v>#N/A</v>
      </c>
    </row>
    <row r="329" spans="1:58">
      <c r="A329" s="46" t="str">
        <f>VLOOKUP(B329,[3]Sheet1!$A:$B,2,FALSE)</f>
        <v>Knowsley</v>
      </c>
      <c r="B329" s="47" t="s">
        <v>457</v>
      </c>
      <c r="C329" s="46" t="s">
        <v>458</v>
      </c>
      <c r="D329" s="58" t="s">
        <v>906</v>
      </c>
      <c r="K329" s="90">
        <v>47</v>
      </c>
      <c r="M329" s="49">
        <f t="shared" si="90"/>
        <v>47</v>
      </c>
      <c r="N329" s="86">
        <f t="shared" si="89"/>
        <v>0</v>
      </c>
      <c r="O329" s="50" t="s">
        <v>951</v>
      </c>
      <c r="Q329" s="50" t="s">
        <v>951</v>
      </c>
      <c r="S329" s="50" t="s">
        <v>951</v>
      </c>
      <c r="U329" s="50">
        <v>27</v>
      </c>
      <c r="W329" s="51">
        <v>27</v>
      </c>
      <c r="Y329" s="50" t="s">
        <v>951</v>
      </c>
      <c r="AA329" s="50" t="s">
        <v>951</v>
      </c>
      <c r="AC329" s="50" t="s">
        <v>951</v>
      </c>
      <c r="AE329" s="50">
        <v>13</v>
      </c>
      <c r="AG329" s="51">
        <v>13</v>
      </c>
      <c r="AI329" s="50" t="s">
        <v>951</v>
      </c>
      <c r="AK329" s="50" t="s">
        <v>951</v>
      </c>
      <c r="AM329" s="50" t="s">
        <v>951</v>
      </c>
      <c r="AO329" s="50">
        <v>0</v>
      </c>
      <c r="AQ329" s="51">
        <v>0</v>
      </c>
      <c r="AS329" s="50" t="s">
        <v>951</v>
      </c>
      <c r="AU329" s="50" t="s">
        <v>951</v>
      </c>
      <c r="AV329" s="82"/>
      <c r="AW329" s="50" t="s">
        <v>951</v>
      </c>
      <c r="AX329" s="82"/>
      <c r="AY329" s="50" t="s">
        <v>951</v>
      </c>
      <c r="AZ329" s="82"/>
      <c r="BA329" s="52" t="s">
        <v>951</v>
      </c>
      <c r="BC329" s="72" t="e">
        <v>#N/A</v>
      </c>
      <c r="BD329" s="72" t="e">
        <v>#N/A</v>
      </c>
      <c r="BE329" s="72" t="e">
        <f t="shared" si="88"/>
        <v>#N/A</v>
      </c>
      <c r="BF329" s="77" t="e">
        <v>#N/A</v>
      </c>
    </row>
    <row r="330" spans="1:58">
      <c r="A330" s="46" t="str">
        <f>VLOOKUP(B330,[3]Sheet1!$A:$B,2,FALSE)</f>
        <v>St Helens</v>
      </c>
      <c r="B330" s="47" t="s">
        <v>463</v>
      </c>
      <c r="C330" s="46" t="s">
        <v>464</v>
      </c>
      <c r="D330" s="58" t="s">
        <v>907</v>
      </c>
      <c r="E330" s="46">
        <v>106</v>
      </c>
      <c r="G330" s="46">
        <v>116</v>
      </c>
      <c r="I330" s="46">
        <v>121</v>
      </c>
      <c r="K330" s="90">
        <v>97</v>
      </c>
      <c r="M330" s="49">
        <f t="shared" si="90"/>
        <v>440</v>
      </c>
      <c r="N330" s="86">
        <f t="shared" si="89"/>
        <v>0</v>
      </c>
      <c r="O330" s="50" t="s">
        <v>951</v>
      </c>
      <c r="Q330" s="50" t="s">
        <v>951</v>
      </c>
      <c r="S330" s="50" t="s">
        <v>951</v>
      </c>
      <c r="U330" s="50">
        <v>0</v>
      </c>
      <c r="W330" s="51">
        <v>0</v>
      </c>
      <c r="Y330" s="50" t="s">
        <v>951</v>
      </c>
      <c r="AA330" s="50" t="s">
        <v>951</v>
      </c>
      <c r="AC330" s="50" t="s">
        <v>951</v>
      </c>
      <c r="AE330" s="50">
        <v>0</v>
      </c>
      <c r="AG330" s="51">
        <v>0</v>
      </c>
      <c r="AI330" s="50" t="s">
        <v>951</v>
      </c>
      <c r="AK330" s="50" t="s">
        <v>951</v>
      </c>
      <c r="AM330" s="50" t="s">
        <v>951</v>
      </c>
      <c r="AO330" s="50">
        <v>97</v>
      </c>
      <c r="AQ330" s="51">
        <v>97</v>
      </c>
      <c r="BC330" s="72" t="e">
        <v>#N/A</v>
      </c>
      <c r="BD330" s="72" t="e">
        <v>#N/A</v>
      </c>
      <c r="BE330" s="72" t="e">
        <f t="shared" si="88"/>
        <v>#N/A</v>
      </c>
      <c r="BF330" s="77" t="e">
        <v>#N/A</v>
      </c>
    </row>
    <row r="331" spans="1:58">
      <c r="A331" s="46" t="str">
        <f>VLOOKUP(B331,[3]Sheet1!$A:$B,2,FALSE)</f>
        <v>Sefton</v>
      </c>
      <c r="B331" s="47" t="s">
        <v>461</v>
      </c>
      <c r="C331" s="46" t="s">
        <v>462</v>
      </c>
      <c r="D331" s="58" t="s">
        <v>908</v>
      </c>
      <c r="M331" s="49">
        <f t="shared" si="90"/>
        <v>0</v>
      </c>
      <c r="N331" s="86">
        <f t="shared" si="89"/>
        <v>0</v>
      </c>
      <c r="BC331" s="72" t="e">
        <v>#N/A</v>
      </c>
      <c r="BD331" s="72" t="e">
        <v>#N/A</v>
      </c>
      <c r="BE331" s="72" t="e">
        <f t="shared" si="88"/>
        <v>#N/A</v>
      </c>
      <c r="BF331" s="77" t="e">
        <v>#N/A</v>
      </c>
    </row>
    <row r="332" spans="1:58">
      <c r="A332" s="46" t="str">
        <f>VLOOKUP(B332,[3]Sheet1!$A:$B,2,FALSE)</f>
        <v>Wirral</v>
      </c>
      <c r="B332" s="47" t="s">
        <v>465</v>
      </c>
      <c r="C332" s="46" t="s">
        <v>466</v>
      </c>
      <c r="D332" s="58" t="s">
        <v>909</v>
      </c>
      <c r="M332" s="49">
        <f t="shared" si="90"/>
        <v>0</v>
      </c>
      <c r="N332" s="86">
        <f t="shared" si="89"/>
        <v>0</v>
      </c>
      <c r="BC332" s="72" t="e">
        <v>#N/A</v>
      </c>
      <c r="BD332" s="72" t="e">
        <v>#N/A</v>
      </c>
      <c r="BE332" s="72" t="e">
        <f t="shared" si="88"/>
        <v>#N/A</v>
      </c>
      <c r="BF332" s="77" t="e">
        <v>#N/A</v>
      </c>
    </row>
    <row r="333" spans="1:58">
      <c r="A333" s="46" t="str">
        <f>VLOOKUP(B333,[3]Sheet1!$A:$B,2,FALSE)</f>
        <v>Sheffield</v>
      </c>
      <c r="B333" s="47" t="s">
        <v>576</v>
      </c>
      <c r="C333" s="46" t="s">
        <v>577</v>
      </c>
      <c r="D333" s="58" t="s">
        <v>910</v>
      </c>
      <c r="E333" s="46">
        <v>308</v>
      </c>
      <c r="G333" s="46">
        <v>247</v>
      </c>
      <c r="I333" s="46">
        <v>227</v>
      </c>
      <c r="K333" s="90">
        <v>165</v>
      </c>
      <c r="M333" s="49">
        <f t="shared" si="90"/>
        <v>947</v>
      </c>
      <c r="N333" s="86">
        <f t="shared" si="89"/>
        <v>0</v>
      </c>
      <c r="O333" s="50">
        <v>228</v>
      </c>
      <c r="Q333" s="50">
        <v>100</v>
      </c>
      <c r="S333" s="50">
        <v>48</v>
      </c>
      <c r="U333" s="50">
        <v>47</v>
      </c>
      <c r="Y333" s="50">
        <v>26</v>
      </c>
      <c r="AA333" s="50">
        <v>46</v>
      </c>
      <c r="AC333" s="50">
        <v>44</v>
      </c>
      <c r="AE333" s="50">
        <v>22</v>
      </c>
      <c r="AI333" s="50">
        <v>57</v>
      </c>
      <c r="AK333" s="50">
        <v>107</v>
      </c>
      <c r="AM333" s="50">
        <v>137</v>
      </c>
      <c r="AO333" s="50">
        <v>98</v>
      </c>
      <c r="BC333" s="72" t="e">
        <v>#N/A</v>
      </c>
      <c r="BD333" s="72" t="e">
        <v>#N/A</v>
      </c>
      <c r="BE333" s="72" t="e">
        <f t="shared" si="88"/>
        <v>#N/A</v>
      </c>
      <c r="BF333" s="77" t="e">
        <v>#N/A</v>
      </c>
    </row>
    <row r="334" spans="1:58">
      <c r="A334" s="46" t="str">
        <f>VLOOKUP(B334,[3]Sheet1!$A:$B,2,FALSE)</f>
        <v>Barnsley</v>
      </c>
      <c r="B334" s="47" t="s">
        <v>570</v>
      </c>
      <c r="C334" s="46" t="s">
        <v>571</v>
      </c>
      <c r="D334" s="58" t="s">
        <v>911</v>
      </c>
      <c r="E334" s="46">
        <v>51</v>
      </c>
      <c r="G334" s="46">
        <v>25</v>
      </c>
      <c r="I334" s="46">
        <v>24</v>
      </c>
      <c r="K334" s="90">
        <v>35</v>
      </c>
      <c r="M334" s="49">
        <f t="shared" si="90"/>
        <v>135</v>
      </c>
      <c r="N334" s="86">
        <f t="shared" si="89"/>
        <v>0</v>
      </c>
      <c r="O334" s="50">
        <v>51</v>
      </c>
      <c r="Q334" s="50">
        <v>25</v>
      </c>
      <c r="S334" s="50">
        <v>24</v>
      </c>
      <c r="U334" s="50">
        <v>35</v>
      </c>
      <c r="AI334" s="50">
        <v>0</v>
      </c>
      <c r="AK334" s="50">
        <v>0</v>
      </c>
      <c r="AM334" s="50">
        <v>0</v>
      </c>
      <c r="AO334" s="50">
        <v>0</v>
      </c>
      <c r="AQ334" s="51">
        <v>0</v>
      </c>
      <c r="AS334" s="50">
        <v>0</v>
      </c>
      <c r="AU334" s="50">
        <v>0</v>
      </c>
      <c r="AV334" s="82"/>
      <c r="AW334" s="50">
        <v>0</v>
      </c>
      <c r="AX334" s="82"/>
      <c r="AY334" s="50">
        <v>0</v>
      </c>
      <c r="AZ334" s="82"/>
      <c r="BA334" s="52">
        <v>0</v>
      </c>
      <c r="BC334" s="72" t="e">
        <v>#N/A</v>
      </c>
      <c r="BD334" s="72" t="e">
        <v>#N/A</v>
      </c>
      <c r="BE334" s="72" t="e">
        <f t="shared" si="88"/>
        <v>#N/A</v>
      </c>
      <c r="BF334" s="77" t="e">
        <v>#N/A</v>
      </c>
    </row>
    <row r="335" spans="1:58">
      <c r="A335" s="46" t="str">
        <f>VLOOKUP(B335,[3]Sheet1!$A:$B,2,FALSE)</f>
        <v>Doncaster</v>
      </c>
      <c r="B335" s="47" t="s">
        <v>572</v>
      </c>
      <c r="C335" s="46" t="s">
        <v>573</v>
      </c>
      <c r="D335" s="58" t="s">
        <v>912</v>
      </c>
      <c r="E335" s="46">
        <v>0</v>
      </c>
      <c r="G335" s="46">
        <v>0</v>
      </c>
      <c r="I335" s="46">
        <v>4</v>
      </c>
      <c r="K335" s="90">
        <v>24</v>
      </c>
      <c r="M335" s="49">
        <f t="shared" si="90"/>
        <v>28</v>
      </c>
      <c r="N335" s="86">
        <f t="shared" si="89"/>
        <v>0</v>
      </c>
      <c r="O335" s="50" t="s">
        <v>951</v>
      </c>
      <c r="Q335" s="50" t="s">
        <v>951</v>
      </c>
      <c r="S335" s="50" t="s">
        <v>951</v>
      </c>
      <c r="U335" s="50" t="s">
        <v>951</v>
      </c>
      <c r="W335" s="51">
        <v>0</v>
      </c>
      <c r="Y335" s="50" t="s">
        <v>951</v>
      </c>
      <c r="AA335" s="50" t="s">
        <v>951</v>
      </c>
      <c r="AC335" s="50" t="s">
        <v>951</v>
      </c>
      <c r="AE335" s="50" t="s">
        <v>951</v>
      </c>
      <c r="AG335" s="51">
        <v>0</v>
      </c>
      <c r="AI335" s="50" t="s">
        <v>951</v>
      </c>
      <c r="AK335" s="50" t="s">
        <v>951</v>
      </c>
      <c r="AM335" s="50" t="s">
        <v>951</v>
      </c>
      <c r="AO335" s="50" t="s">
        <v>951</v>
      </c>
      <c r="AQ335" s="51">
        <v>0</v>
      </c>
      <c r="BC335" s="72" t="e">
        <v>#N/A</v>
      </c>
      <c r="BD335" s="72" t="e">
        <v>#N/A</v>
      </c>
      <c r="BE335" s="72" t="e">
        <f t="shared" si="88"/>
        <v>#N/A</v>
      </c>
      <c r="BF335" s="77" t="e">
        <v>#N/A</v>
      </c>
    </row>
    <row r="336" spans="1:58">
      <c r="A336" s="46" t="str">
        <f>VLOOKUP(B336,[3]Sheet1!$A:$B,2,FALSE)</f>
        <v>Rotherham</v>
      </c>
      <c r="B336" s="47" t="s">
        <v>574</v>
      </c>
      <c r="C336" s="46" t="s">
        <v>575</v>
      </c>
      <c r="D336" s="58" t="s">
        <v>913</v>
      </c>
      <c r="M336" s="49">
        <f t="shared" si="90"/>
        <v>0</v>
      </c>
      <c r="N336" s="86">
        <f t="shared" si="89"/>
        <v>0</v>
      </c>
      <c r="BC336" s="72" t="e">
        <v>#N/A</v>
      </c>
      <c r="BD336" s="72" t="e">
        <v>#N/A</v>
      </c>
      <c r="BE336" s="72" t="e">
        <f t="shared" si="88"/>
        <v>#N/A</v>
      </c>
      <c r="BF336" s="77" t="e">
        <v>#N/A</v>
      </c>
    </row>
    <row r="337" spans="1:64" s="73" customFormat="1">
      <c r="A337" s="46" t="str">
        <f>VLOOKUP(B337,[3]Sheet1!$A:$B,2,FALSE)</f>
        <v>Newcastle upon Tyne</v>
      </c>
      <c r="B337" s="47" t="s">
        <v>638</v>
      </c>
      <c r="C337" s="46" t="s">
        <v>914</v>
      </c>
      <c r="D337" s="58" t="s">
        <v>915</v>
      </c>
      <c r="E337" s="46">
        <v>181</v>
      </c>
      <c r="F337" s="79"/>
      <c r="G337" s="46">
        <v>168</v>
      </c>
      <c r="H337" s="79"/>
      <c r="I337" s="46">
        <f>105+32</f>
        <v>137</v>
      </c>
      <c r="J337" s="79"/>
      <c r="K337" s="90">
        <f>69+35+2</f>
        <v>106</v>
      </c>
      <c r="L337" s="80"/>
      <c r="M337" s="49">
        <f t="shared" si="90"/>
        <v>592</v>
      </c>
      <c r="N337" s="86">
        <f t="shared" si="89"/>
        <v>0</v>
      </c>
      <c r="O337" s="50">
        <v>181</v>
      </c>
      <c r="P337" s="82"/>
      <c r="Q337" s="50">
        <v>168</v>
      </c>
      <c r="R337" s="82"/>
      <c r="S337" s="50">
        <v>105</v>
      </c>
      <c r="T337" s="82"/>
      <c r="U337" s="50">
        <v>69</v>
      </c>
      <c r="V337" s="82"/>
      <c r="W337" s="51"/>
      <c r="X337" s="82"/>
      <c r="Y337" s="50" t="s">
        <v>951</v>
      </c>
      <c r="Z337" s="82"/>
      <c r="AA337" s="50" t="s">
        <v>951</v>
      </c>
      <c r="AB337" s="82"/>
      <c r="AC337" s="50" t="s">
        <v>951</v>
      </c>
      <c r="AD337" s="82"/>
      <c r="AE337" s="50">
        <v>2</v>
      </c>
      <c r="AF337" s="82"/>
      <c r="AG337" s="51">
        <v>2</v>
      </c>
      <c r="AH337" s="82"/>
      <c r="AI337" s="50" t="s">
        <v>951</v>
      </c>
      <c r="AJ337" s="82"/>
      <c r="AK337" s="50" t="s">
        <v>951</v>
      </c>
      <c r="AL337" s="82"/>
      <c r="AM337" s="50">
        <v>32</v>
      </c>
      <c r="AN337" s="82"/>
      <c r="AO337" s="50">
        <v>35</v>
      </c>
      <c r="AP337" s="82"/>
      <c r="AQ337" s="51"/>
      <c r="AR337" s="82"/>
      <c r="AS337" s="50"/>
      <c r="AT337" s="82"/>
      <c r="AU337" s="46"/>
      <c r="AV337" s="79"/>
      <c r="AW337" s="46"/>
      <c r="AX337" s="79"/>
      <c r="AY337" s="46"/>
      <c r="AZ337" s="79"/>
      <c r="BA337" s="52"/>
      <c r="BB337" s="79"/>
      <c r="BC337" s="72" t="e">
        <v>#N/A</v>
      </c>
      <c r="BD337" s="72" t="e">
        <v>#N/A</v>
      </c>
      <c r="BE337" s="72" t="e">
        <f t="shared" si="88"/>
        <v>#N/A</v>
      </c>
      <c r="BF337" s="77" t="e">
        <v>#N/A</v>
      </c>
      <c r="BG337" s="72"/>
      <c r="BH337" s="72"/>
      <c r="BI337" s="72"/>
      <c r="BJ337" s="72"/>
      <c r="BK337" s="72"/>
      <c r="BL337" s="72"/>
    </row>
    <row r="338" spans="1:64" s="73" customFormat="1" ht="15">
      <c r="A338" s="46" t="str">
        <f>VLOOKUP(B338,[3]Sheet1!$A:$B,2,FALSE)</f>
        <v>Gateshead</v>
      </c>
      <c r="B338" s="23" t="s">
        <v>636</v>
      </c>
      <c r="C338" s="46" t="s">
        <v>637</v>
      </c>
      <c r="D338" s="58" t="s">
        <v>916</v>
      </c>
      <c r="E338" s="46">
        <v>11</v>
      </c>
      <c r="F338" s="79"/>
      <c r="G338" s="46">
        <v>73</v>
      </c>
      <c r="H338" s="79"/>
      <c r="I338" s="46">
        <v>49</v>
      </c>
      <c r="J338" s="79"/>
      <c r="K338" s="90">
        <v>27</v>
      </c>
      <c r="L338" s="80"/>
      <c r="M338" s="49">
        <f t="shared" si="90"/>
        <v>160</v>
      </c>
      <c r="N338" s="86">
        <f t="shared" si="89"/>
        <v>0</v>
      </c>
      <c r="O338" s="50">
        <v>0</v>
      </c>
      <c r="P338" s="82"/>
      <c r="Q338" s="50">
        <v>0</v>
      </c>
      <c r="R338" s="82"/>
      <c r="S338" s="50">
        <v>0</v>
      </c>
      <c r="T338" s="82"/>
      <c r="U338" s="50">
        <v>0</v>
      </c>
      <c r="V338" s="82"/>
      <c r="W338" s="51">
        <v>0</v>
      </c>
      <c r="X338" s="82"/>
      <c r="Y338" s="50">
        <v>0</v>
      </c>
      <c r="Z338" s="82"/>
      <c r="AA338" s="50">
        <v>0</v>
      </c>
      <c r="AB338" s="82"/>
      <c r="AC338" s="50">
        <v>0</v>
      </c>
      <c r="AD338" s="82"/>
      <c r="AE338" s="50">
        <v>0</v>
      </c>
      <c r="AF338" s="82"/>
      <c r="AG338" s="51">
        <v>0</v>
      </c>
      <c r="AH338" s="82"/>
      <c r="AI338" s="50">
        <v>11</v>
      </c>
      <c r="AJ338" s="82"/>
      <c r="AK338" s="50">
        <v>73</v>
      </c>
      <c r="AL338" s="82"/>
      <c r="AM338" s="50">
        <v>49</v>
      </c>
      <c r="AN338" s="82"/>
      <c r="AO338" s="50">
        <v>27</v>
      </c>
      <c r="AP338" s="82"/>
      <c r="AQ338" s="51">
        <f>SUM(AI338:AO338)</f>
        <v>160</v>
      </c>
      <c r="AR338" s="82"/>
      <c r="AS338" s="50"/>
      <c r="AT338" s="82"/>
      <c r="AU338" s="46"/>
      <c r="AV338" s="79"/>
      <c r="AW338" s="46"/>
      <c r="AX338" s="79"/>
      <c r="AY338" s="46"/>
      <c r="AZ338" s="79"/>
      <c r="BA338" s="52"/>
      <c r="BB338" s="79"/>
      <c r="BC338" s="72" t="e">
        <v>#N/A</v>
      </c>
      <c r="BD338" s="72" t="e">
        <v>#N/A</v>
      </c>
      <c r="BE338" s="72" t="e">
        <f t="shared" si="88"/>
        <v>#N/A</v>
      </c>
      <c r="BF338" s="77" t="e">
        <v>#N/A</v>
      </c>
      <c r="BG338" s="72"/>
      <c r="BH338" s="72"/>
      <c r="BI338" s="72"/>
      <c r="BJ338" s="72"/>
      <c r="BK338" s="72"/>
      <c r="BL338" s="72"/>
    </row>
    <row r="339" spans="1:64" s="73" customFormat="1">
      <c r="A339" s="46" t="str">
        <f>VLOOKUP(B339,[3]Sheet1!$A:$B,2,FALSE)</f>
        <v>South Tyneside</v>
      </c>
      <c r="B339" s="47" t="s">
        <v>642</v>
      </c>
      <c r="C339" s="46" t="s">
        <v>643</v>
      </c>
      <c r="D339" s="58" t="s">
        <v>917</v>
      </c>
      <c r="E339" s="46"/>
      <c r="F339" s="79"/>
      <c r="G339" s="46"/>
      <c r="H339" s="79"/>
      <c r="I339" s="46"/>
      <c r="J339" s="79"/>
      <c r="K339" s="90"/>
      <c r="L339" s="80"/>
      <c r="M339" s="49">
        <f t="shared" si="90"/>
        <v>0</v>
      </c>
      <c r="N339" s="86">
        <f t="shared" si="89"/>
        <v>0</v>
      </c>
      <c r="O339" s="50"/>
      <c r="P339" s="82"/>
      <c r="Q339" s="50"/>
      <c r="R339" s="82"/>
      <c r="S339" s="50"/>
      <c r="T339" s="82"/>
      <c r="U339" s="50"/>
      <c r="V339" s="82"/>
      <c r="W339" s="51"/>
      <c r="X339" s="82"/>
      <c r="Y339" s="50"/>
      <c r="Z339" s="82"/>
      <c r="AA339" s="50"/>
      <c r="AB339" s="82"/>
      <c r="AC339" s="50"/>
      <c r="AD339" s="82"/>
      <c r="AE339" s="50"/>
      <c r="AF339" s="82"/>
      <c r="AG339" s="51"/>
      <c r="AH339" s="82"/>
      <c r="AI339" s="50"/>
      <c r="AJ339" s="82"/>
      <c r="AK339" s="50"/>
      <c r="AL339" s="82"/>
      <c r="AM339" s="50"/>
      <c r="AN339" s="82"/>
      <c r="AO339" s="50"/>
      <c r="AP339" s="82"/>
      <c r="AQ339" s="51"/>
      <c r="AR339" s="82"/>
      <c r="AS339" s="50"/>
      <c r="AT339" s="82"/>
      <c r="AU339" s="46"/>
      <c r="AV339" s="79"/>
      <c r="AW339" s="46"/>
      <c r="AX339" s="79"/>
      <c r="AY339" s="46"/>
      <c r="AZ339" s="79"/>
      <c r="BA339" s="52"/>
      <c r="BB339" s="79"/>
      <c r="BC339" s="72" t="e">
        <v>#N/A</v>
      </c>
      <c r="BD339" s="72" t="e">
        <v>#N/A</v>
      </c>
      <c r="BE339" s="72" t="e">
        <f t="shared" si="88"/>
        <v>#N/A</v>
      </c>
      <c r="BF339" s="77" t="e">
        <v>#N/A</v>
      </c>
      <c r="BG339" s="72"/>
      <c r="BH339" s="72"/>
      <c r="BI339" s="72"/>
      <c r="BJ339" s="72"/>
      <c r="BK339" s="72"/>
      <c r="BL339" s="72"/>
    </row>
    <row r="340" spans="1:64" s="73" customFormat="1">
      <c r="A340" s="46" t="str">
        <f>VLOOKUP(B340,[3]Sheet1!$A:$B,2,FALSE)</f>
        <v>North Tyneside</v>
      </c>
      <c r="B340" s="47" t="s">
        <v>640</v>
      </c>
      <c r="C340" s="46" t="s">
        <v>641</v>
      </c>
      <c r="D340" s="58" t="s">
        <v>918</v>
      </c>
      <c r="E340" s="46">
        <v>125</v>
      </c>
      <c r="F340" s="79"/>
      <c r="G340" s="46"/>
      <c r="H340" s="79"/>
      <c r="I340" s="46">
        <v>138</v>
      </c>
      <c r="J340" s="79"/>
      <c r="K340" s="90">
        <v>110</v>
      </c>
      <c r="L340" s="80"/>
      <c r="M340" s="49">
        <f t="shared" si="90"/>
        <v>373</v>
      </c>
      <c r="N340" s="86">
        <f t="shared" si="89"/>
        <v>0</v>
      </c>
      <c r="O340" s="50" t="s">
        <v>951</v>
      </c>
      <c r="P340" s="82"/>
      <c r="Q340" s="50" t="s">
        <v>951</v>
      </c>
      <c r="R340" s="82"/>
      <c r="S340" s="50" t="s">
        <v>951</v>
      </c>
      <c r="T340" s="82"/>
      <c r="U340" s="50" t="s">
        <v>951</v>
      </c>
      <c r="V340" s="82"/>
      <c r="W340" s="51">
        <v>0</v>
      </c>
      <c r="X340" s="82"/>
      <c r="Y340" s="50" t="s">
        <v>951</v>
      </c>
      <c r="Z340" s="82"/>
      <c r="AA340" s="50" t="s">
        <v>951</v>
      </c>
      <c r="AB340" s="82"/>
      <c r="AC340" s="50" t="s">
        <v>951</v>
      </c>
      <c r="AD340" s="82"/>
      <c r="AE340" s="50" t="s">
        <v>951</v>
      </c>
      <c r="AF340" s="82"/>
      <c r="AG340" s="51">
        <v>0</v>
      </c>
      <c r="AH340" s="82"/>
      <c r="AI340" s="50">
        <v>0</v>
      </c>
      <c r="AJ340" s="82"/>
      <c r="AK340" s="50">
        <v>0</v>
      </c>
      <c r="AL340" s="82"/>
      <c r="AM340" s="50">
        <v>0</v>
      </c>
      <c r="AN340" s="82"/>
      <c r="AO340" s="50">
        <v>0</v>
      </c>
      <c r="AP340" s="82"/>
      <c r="AQ340" s="51">
        <v>0</v>
      </c>
      <c r="AR340" s="82"/>
      <c r="AS340" s="50"/>
      <c r="AT340" s="82"/>
      <c r="AU340" s="46"/>
      <c r="AV340" s="79"/>
      <c r="AW340" s="46"/>
      <c r="AX340" s="79"/>
      <c r="AY340" s="46"/>
      <c r="AZ340" s="79"/>
      <c r="BA340" s="52"/>
      <c r="BB340" s="79"/>
      <c r="BC340" s="72" t="e">
        <v>#N/A</v>
      </c>
      <c r="BD340" s="72" t="e">
        <v>#N/A</v>
      </c>
      <c r="BE340" s="72" t="e">
        <f t="shared" si="88"/>
        <v>#N/A</v>
      </c>
      <c r="BF340" s="77" t="e">
        <v>#N/A</v>
      </c>
      <c r="BG340" s="72"/>
      <c r="BH340" s="72"/>
      <c r="BI340" s="72"/>
      <c r="BJ340" s="72"/>
      <c r="BK340" s="72"/>
      <c r="BL340" s="72"/>
    </row>
    <row r="341" spans="1:64" s="73" customFormat="1">
      <c r="A341" s="46" t="str">
        <f>VLOOKUP(B341,[3]Sheet1!$A:$B,2,FALSE)</f>
        <v>Sunderland</v>
      </c>
      <c r="B341" s="47" t="s">
        <v>644</v>
      </c>
      <c r="C341" s="46" t="s">
        <v>645</v>
      </c>
      <c r="D341" s="58" t="s">
        <v>919</v>
      </c>
      <c r="E341" s="46">
        <v>174</v>
      </c>
      <c r="F341" s="79"/>
      <c r="G341" s="46">
        <v>134</v>
      </c>
      <c r="H341" s="79"/>
      <c r="I341" s="46">
        <v>93</v>
      </c>
      <c r="J341" s="79"/>
      <c r="K341" s="90">
        <v>86</v>
      </c>
      <c r="L341" s="80"/>
      <c r="M341" s="49">
        <f t="shared" si="90"/>
        <v>487</v>
      </c>
      <c r="N341" s="86">
        <f t="shared" si="89"/>
        <v>0</v>
      </c>
      <c r="O341" s="50">
        <v>105</v>
      </c>
      <c r="P341" s="82"/>
      <c r="Q341" s="50">
        <v>65</v>
      </c>
      <c r="R341" s="82"/>
      <c r="S341" s="50">
        <v>43</v>
      </c>
      <c r="T341" s="82"/>
      <c r="U341" s="50">
        <v>37</v>
      </c>
      <c r="V341" s="82"/>
      <c r="W341" s="51"/>
      <c r="X341" s="82"/>
      <c r="Y341" s="50">
        <v>84</v>
      </c>
      <c r="Z341" s="82"/>
      <c r="AA341" s="50">
        <v>58</v>
      </c>
      <c r="AB341" s="82"/>
      <c r="AC341" s="50">
        <v>34</v>
      </c>
      <c r="AD341" s="82"/>
      <c r="AE341" s="50">
        <v>34</v>
      </c>
      <c r="AF341" s="82"/>
      <c r="AG341" s="51"/>
      <c r="AH341" s="82"/>
      <c r="AI341" s="50">
        <v>84</v>
      </c>
      <c r="AJ341" s="82"/>
      <c r="AK341" s="50">
        <v>58</v>
      </c>
      <c r="AL341" s="82"/>
      <c r="AM341" s="50">
        <v>34</v>
      </c>
      <c r="AN341" s="82"/>
      <c r="AO341" s="50">
        <v>34</v>
      </c>
      <c r="AP341" s="82"/>
      <c r="AQ341" s="51"/>
      <c r="AR341" s="82"/>
      <c r="AS341" s="50"/>
      <c r="AT341" s="82"/>
      <c r="AU341" s="46"/>
      <c r="AV341" s="79"/>
      <c r="AW341" s="46"/>
      <c r="AX341" s="79"/>
      <c r="AY341" s="46"/>
      <c r="AZ341" s="79"/>
      <c r="BA341" s="52"/>
      <c r="BB341" s="79"/>
      <c r="BC341" s="72" t="e">
        <v>#N/A</v>
      </c>
      <c r="BD341" s="72" t="e">
        <v>#N/A</v>
      </c>
      <c r="BE341" s="72" t="e">
        <f t="shared" si="88"/>
        <v>#N/A</v>
      </c>
      <c r="BF341" s="77" t="e">
        <v>#N/A</v>
      </c>
      <c r="BG341" s="72"/>
      <c r="BH341" s="72"/>
      <c r="BI341" s="72"/>
      <c r="BJ341" s="72"/>
      <c r="BK341" s="72"/>
      <c r="BL341" s="72"/>
    </row>
    <row r="342" spans="1:64" s="73" customFormat="1">
      <c r="A342" s="46" t="str">
        <f>VLOOKUP(B342,[3]Sheet1!$A:$B,2,FALSE)</f>
        <v>Birmingham</v>
      </c>
      <c r="B342" s="47" t="s">
        <v>658</v>
      </c>
      <c r="C342" s="46" t="s">
        <v>659</v>
      </c>
      <c r="D342" s="58" t="s">
        <v>920</v>
      </c>
      <c r="E342" s="46">
        <v>451</v>
      </c>
      <c r="F342" s="79"/>
      <c r="G342" s="46">
        <v>322</v>
      </c>
      <c r="H342" s="79"/>
      <c r="I342" s="46">
        <v>196</v>
      </c>
      <c r="J342" s="79"/>
      <c r="K342" s="90">
        <v>159</v>
      </c>
      <c r="L342" s="80"/>
      <c r="M342" s="49">
        <f t="shared" si="90"/>
        <v>1128</v>
      </c>
      <c r="N342" s="86">
        <f t="shared" si="89"/>
        <v>0</v>
      </c>
      <c r="O342" s="50" t="s">
        <v>951</v>
      </c>
      <c r="P342" s="82"/>
      <c r="Q342" s="50" t="s">
        <v>951</v>
      </c>
      <c r="R342" s="82"/>
      <c r="S342" s="50" t="s">
        <v>951</v>
      </c>
      <c r="T342" s="82"/>
      <c r="U342" s="50" t="s">
        <v>951</v>
      </c>
      <c r="V342" s="82"/>
      <c r="W342" s="51">
        <v>0</v>
      </c>
      <c r="X342" s="82"/>
      <c r="Y342" s="50" t="s">
        <v>951</v>
      </c>
      <c r="Z342" s="82"/>
      <c r="AA342" s="50" t="s">
        <v>951</v>
      </c>
      <c r="AB342" s="82"/>
      <c r="AC342" s="50">
        <v>130</v>
      </c>
      <c r="AD342" s="82"/>
      <c r="AE342" s="50">
        <v>126</v>
      </c>
      <c r="AF342" s="82"/>
      <c r="AG342" s="51"/>
      <c r="AH342" s="82"/>
      <c r="AI342" s="50">
        <v>451</v>
      </c>
      <c r="AJ342" s="82"/>
      <c r="AK342" s="50">
        <v>322</v>
      </c>
      <c r="AL342" s="82"/>
      <c r="AM342" s="50">
        <v>196</v>
      </c>
      <c r="AN342" s="82"/>
      <c r="AO342" s="50">
        <v>159</v>
      </c>
      <c r="AP342" s="82"/>
      <c r="AQ342" s="51"/>
      <c r="AR342" s="82"/>
      <c r="AS342" s="50"/>
      <c r="AT342" s="82"/>
      <c r="AU342" s="46"/>
      <c r="AV342" s="79"/>
      <c r="AW342" s="46"/>
      <c r="AX342" s="79"/>
      <c r="AY342" s="46"/>
      <c r="AZ342" s="79"/>
      <c r="BA342" s="52"/>
      <c r="BB342" s="79"/>
      <c r="BC342" s="72" t="e">
        <v>#N/A</v>
      </c>
      <c r="BD342" s="72" t="e">
        <v>#N/A</v>
      </c>
      <c r="BE342" s="72" t="e">
        <f t="shared" si="88"/>
        <v>#N/A</v>
      </c>
      <c r="BF342" s="77" t="e">
        <v>#N/A</v>
      </c>
      <c r="BG342" s="72"/>
      <c r="BH342" s="72"/>
      <c r="BI342" s="72"/>
      <c r="BJ342" s="72"/>
      <c r="BK342" s="72"/>
      <c r="BL342" s="72"/>
    </row>
    <row r="343" spans="1:64" s="73" customFormat="1">
      <c r="A343" s="46" t="str">
        <f>VLOOKUP(B343,[3]Sheet1!$A:$B,2,FALSE)</f>
        <v>Coventry</v>
      </c>
      <c r="B343" s="47" t="s">
        <v>660</v>
      </c>
      <c r="C343" s="46" t="s">
        <v>661</v>
      </c>
      <c r="D343" s="58" t="s">
        <v>921</v>
      </c>
      <c r="E343" s="46"/>
      <c r="F343" s="79"/>
      <c r="G343" s="46"/>
      <c r="H343" s="79"/>
      <c r="I343" s="46"/>
      <c r="J343" s="79"/>
      <c r="K343" s="90"/>
      <c r="L343" s="80"/>
      <c r="M343" s="49">
        <f t="shared" si="90"/>
        <v>0</v>
      </c>
      <c r="N343" s="86">
        <f t="shared" si="89"/>
        <v>0</v>
      </c>
      <c r="O343" s="50"/>
      <c r="P343" s="82"/>
      <c r="Q343" s="50"/>
      <c r="R343" s="82"/>
      <c r="S343" s="50"/>
      <c r="T343" s="82"/>
      <c r="U343" s="50"/>
      <c r="V343" s="82"/>
      <c r="W343" s="51"/>
      <c r="X343" s="82"/>
      <c r="Y343" s="50"/>
      <c r="Z343" s="82"/>
      <c r="AA343" s="50"/>
      <c r="AB343" s="82"/>
      <c r="AC343" s="50"/>
      <c r="AD343" s="82"/>
      <c r="AE343" s="50"/>
      <c r="AF343" s="82"/>
      <c r="AG343" s="51"/>
      <c r="AH343" s="82"/>
      <c r="AI343" s="50"/>
      <c r="AJ343" s="82"/>
      <c r="AK343" s="50"/>
      <c r="AL343" s="82"/>
      <c r="AM343" s="50"/>
      <c r="AN343" s="82"/>
      <c r="AO343" s="50"/>
      <c r="AP343" s="82"/>
      <c r="AQ343" s="51"/>
      <c r="AR343" s="82"/>
      <c r="AS343" s="50"/>
      <c r="AT343" s="82"/>
      <c r="AU343" s="46"/>
      <c r="AV343" s="79"/>
      <c r="AW343" s="46"/>
      <c r="AX343" s="79"/>
      <c r="AY343" s="46"/>
      <c r="AZ343" s="79"/>
      <c r="BA343" s="52"/>
      <c r="BB343" s="79"/>
      <c r="BC343" s="72" t="e">
        <v>#N/A</v>
      </c>
      <c r="BD343" s="72" t="e">
        <v>#N/A</v>
      </c>
      <c r="BE343" s="72" t="e">
        <f t="shared" si="88"/>
        <v>#N/A</v>
      </c>
      <c r="BF343" s="77" t="e">
        <v>#N/A</v>
      </c>
      <c r="BG343" s="72"/>
      <c r="BH343" s="72"/>
      <c r="BI343" s="72"/>
      <c r="BJ343" s="72"/>
      <c r="BK343" s="72"/>
      <c r="BL343" s="72"/>
    </row>
    <row r="344" spans="1:64" s="73" customFormat="1">
      <c r="A344" s="46" t="str">
        <f>VLOOKUP(B344,[3]Sheet1!$A:$B,2,FALSE)</f>
        <v>Dudley</v>
      </c>
      <c r="B344" s="47" t="s">
        <v>662</v>
      </c>
      <c r="C344" s="46" t="s">
        <v>663</v>
      </c>
      <c r="D344" s="58" t="s">
        <v>922</v>
      </c>
      <c r="E344" s="46"/>
      <c r="F344" s="79"/>
      <c r="G344" s="46"/>
      <c r="H344" s="79"/>
      <c r="I344" s="46"/>
      <c r="J344" s="79"/>
      <c r="K344" s="90"/>
      <c r="L344" s="80"/>
      <c r="M344" s="49">
        <f t="shared" si="90"/>
        <v>0</v>
      </c>
      <c r="N344" s="86">
        <f t="shared" si="89"/>
        <v>0</v>
      </c>
      <c r="O344" s="50"/>
      <c r="P344" s="82"/>
      <c r="Q344" s="50"/>
      <c r="R344" s="82"/>
      <c r="S344" s="50"/>
      <c r="T344" s="82"/>
      <c r="U344" s="50"/>
      <c r="V344" s="82"/>
      <c r="W344" s="51"/>
      <c r="X344" s="82"/>
      <c r="Y344" s="50"/>
      <c r="Z344" s="82"/>
      <c r="AA344" s="50"/>
      <c r="AB344" s="82"/>
      <c r="AC344" s="50"/>
      <c r="AD344" s="82"/>
      <c r="AE344" s="50"/>
      <c r="AF344" s="82"/>
      <c r="AG344" s="51"/>
      <c r="AH344" s="82"/>
      <c r="AI344" s="50"/>
      <c r="AJ344" s="82"/>
      <c r="AK344" s="50"/>
      <c r="AL344" s="82"/>
      <c r="AM344" s="50"/>
      <c r="AN344" s="82"/>
      <c r="AO344" s="50"/>
      <c r="AP344" s="82"/>
      <c r="AQ344" s="51"/>
      <c r="AR344" s="82"/>
      <c r="AS344" s="50"/>
      <c r="AT344" s="82"/>
      <c r="AU344" s="46"/>
      <c r="AV344" s="79"/>
      <c r="AW344" s="46"/>
      <c r="AX344" s="79"/>
      <c r="AY344" s="46"/>
      <c r="AZ344" s="79"/>
      <c r="BA344" s="52"/>
      <c r="BB344" s="79"/>
      <c r="BC344" s="72" t="e">
        <v>#N/A</v>
      </c>
      <c r="BD344" s="72" t="e">
        <v>#N/A</v>
      </c>
      <c r="BE344" s="72" t="e">
        <f t="shared" si="88"/>
        <v>#N/A</v>
      </c>
      <c r="BF344" s="77" t="e">
        <v>#N/A</v>
      </c>
      <c r="BG344" s="72"/>
      <c r="BH344" s="72"/>
      <c r="BI344" s="72"/>
      <c r="BJ344" s="72"/>
      <c r="BK344" s="72"/>
      <c r="BL344" s="72"/>
    </row>
    <row r="345" spans="1:64" s="73" customFormat="1">
      <c r="A345" s="46" t="str">
        <f>VLOOKUP(B345,[3]Sheet1!$A:$B,2,FALSE)</f>
        <v>Sandwell</v>
      </c>
      <c r="B345" s="47" t="s">
        <v>664</v>
      </c>
      <c r="C345" s="46" t="s">
        <v>665</v>
      </c>
      <c r="D345" s="58" t="s">
        <v>923</v>
      </c>
      <c r="E345" s="46"/>
      <c r="F345" s="79"/>
      <c r="G345" s="46"/>
      <c r="H345" s="79"/>
      <c r="I345" s="46"/>
      <c r="J345" s="79"/>
      <c r="K345" s="90"/>
      <c r="L345" s="80"/>
      <c r="M345" s="49">
        <f t="shared" si="90"/>
        <v>0</v>
      </c>
      <c r="N345" s="86">
        <f t="shared" si="89"/>
        <v>0</v>
      </c>
      <c r="O345" s="50"/>
      <c r="P345" s="82"/>
      <c r="Q345" s="50"/>
      <c r="R345" s="82"/>
      <c r="S345" s="50"/>
      <c r="T345" s="82"/>
      <c r="U345" s="50"/>
      <c r="V345" s="82"/>
      <c r="W345" s="51"/>
      <c r="X345" s="82"/>
      <c r="Y345" s="50"/>
      <c r="Z345" s="82"/>
      <c r="AA345" s="50"/>
      <c r="AB345" s="82"/>
      <c r="AC345" s="50"/>
      <c r="AD345" s="82"/>
      <c r="AE345" s="50"/>
      <c r="AF345" s="82"/>
      <c r="AG345" s="51"/>
      <c r="AH345" s="82"/>
      <c r="AI345" s="50"/>
      <c r="AJ345" s="82"/>
      <c r="AK345" s="50"/>
      <c r="AL345" s="82"/>
      <c r="AM345" s="50"/>
      <c r="AN345" s="82"/>
      <c r="AO345" s="50"/>
      <c r="AP345" s="82"/>
      <c r="AQ345" s="51"/>
      <c r="AR345" s="82"/>
      <c r="AS345" s="50"/>
      <c r="AT345" s="82"/>
      <c r="AU345" s="46"/>
      <c r="AV345" s="79"/>
      <c r="AW345" s="46"/>
      <c r="AX345" s="79"/>
      <c r="AY345" s="46"/>
      <c r="AZ345" s="79"/>
      <c r="BA345" s="52"/>
      <c r="BB345" s="79"/>
      <c r="BC345" s="72" t="e">
        <v>#N/A</v>
      </c>
      <c r="BD345" s="72" t="e">
        <v>#N/A</v>
      </c>
      <c r="BE345" s="72" t="e">
        <f t="shared" si="88"/>
        <v>#N/A</v>
      </c>
      <c r="BF345" s="77" t="e">
        <v>#N/A</v>
      </c>
      <c r="BG345" s="72"/>
      <c r="BH345" s="72"/>
      <c r="BI345" s="72"/>
      <c r="BJ345" s="72"/>
      <c r="BK345" s="72"/>
      <c r="BL345" s="72"/>
    </row>
    <row r="346" spans="1:64" s="73" customFormat="1">
      <c r="A346" s="46" t="str">
        <f>VLOOKUP(B346,[3]Sheet1!$A:$B,2,FALSE)</f>
        <v>Solihull</v>
      </c>
      <c r="B346" s="47" t="s">
        <v>666</v>
      </c>
      <c r="C346" s="46" t="s">
        <v>667</v>
      </c>
      <c r="D346" s="58" t="s">
        <v>924</v>
      </c>
      <c r="E346" s="46"/>
      <c r="F346" s="79"/>
      <c r="G346" s="46"/>
      <c r="H346" s="79"/>
      <c r="I346" s="46"/>
      <c r="J346" s="79"/>
      <c r="K346" s="90"/>
      <c r="L346" s="80"/>
      <c r="M346" s="49">
        <v>0</v>
      </c>
      <c r="N346" s="86">
        <f t="shared" si="89"/>
        <v>0</v>
      </c>
      <c r="O346" s="50" t="s">
        <v>951</v>
      </c>
      <c r="P346" s="82"/>
      <c r="Q346" s="50" t="s">
        <v>951</v>
      </c>
      <c r="R346" s="82"/>
      <c r="S346" s="50" t="s">
        <v>951</v>
      </c>
      <c r="T346" s="82"/>
      <c r="U346" s="50" t="s">
        <v>951</v>
      </c>
      <c r="V346" s="82"/>
      <c r="W346" s="51">
        <v>0</v>
      </c>
      <c r="X346" s="82"/>
      <c r="Y346" s="50" t="s">
        <v>951</v>
      </c>
      <c r="Z346" s="82"/>
      <c r="AA346" s="50" t="s">
        <v>951</v>
      </c>
      <c r="AB346" s="82"/>
      <c r="AC346" s="50" t="s">
        <v>951</v>
      </c>
      <c r="AD346" s="82"/>
      <c r="AE346" s="50" t="s">
        <v>951</v>
      </c>
      <c r="AF346" s="82"/>
      <c r="AG346" s="51">
        <v>0</v>
      </c>
      <c r="AH346" s="82"/>
      <c r="AI346" s="50" t="s">
        <v>951</v>
      </c>
      <c r="AJ346" s="82"/>
      <c r="AK346" s="50" t="s">
        <v>951</v>
      </c>
      <c r="AL346" s="82"/>
      <c r="AM346" s="50" t="s">
        <v>951</v>
      </c>
      <c r="AN346" s="82"/>
      <c r="AO346" s="50" t="s">
        <v>951</v>
      </c>
      <c r="AP346" s="82"/>
      <c r="AQ346" s="51">
        <v>0</v>
      </c>
      <c r="AR346" s="82"/>
      <c r="AS346" s="50"/>
      <c r="AT346" s="82"/>
      <c r="AU346" s="46"/>
      <c r="AV346" s="79"/>
      <c r="AW346" s="46"/>
      <c r="AX346" s="79"/>
      <c r="AY346" s="46"/>
      <c r="AZ346" s="79"/>
      <c r="BA346" s="52"/>
      <c r="BB346" s="79"/>
      <c r="BC346" s="72" t="e">
        <v>#N/A</v>
      </c>
      <c r="BD346" s="72" t="e">
        <v>#N/A</v>
      </c>
      <c r="BE346" s="72" t="e">
        <f t="shared" si="88"/>
        <v>#N/A</v>
      </c>
      <c r="BF346" s="77" t="e">
        <v>#N/A</v>
      </c>
      <c r="BG346" s="72"/>
      <c r="BH346" s="72"/>
      <c r="BI346" s="72"/>
      <c r="BJ346" s="72"/>
      <c r="BK346" s="72"/>
      <c r="BL346" s="72"/>
    </row>
    <row r="347" spans="1:64" s="73" customFormat="1">
      <c r="A347" s="46" t="str">
        <f>VLOOKUP(B347,[3]Sheet1!$A:$B,2,FALSE)</f>
        <v>Walsall</v>
      </c>
      <c r="B347" s="47" t="s">
        <v>668</v>
      </c>
      <c r="C347" s="46" t="s">
        <v>669</v>
      </c>
      <c r="D347" s="58" t="s">
        <v>925</v>
      </c>
      <c r="E347" s="46"/>
      <c r="F347" s="79"/>
      <c r="G347" s="46"/>
      <c r="H347" s="79"/>
      <c r="I347" s="46"/>
      <c r="J347" s="79"/>
      <c r="K347" s="90"/>
      <c r="L347" s="80"/>
      <c r="M347" s="49">
        <f t="shared" ref="M347:M354" si="91">SUM(E347:K347)</f>
        <v>0</v>
      </c>
      <c r="N347" s="86">
        <f t="shared" si="89"/>
        <v>0</v>
      </c>
      <c r="O347" s="50"/>
      <c r="P347" s="82"/>
      <c r="Q347" s="50"/>
      <c r="R347" s="82"/>
      <c r="S347" s="50"/>
      <c r="T347" s="82"/>
      <c r="U347" s="50"/>
      <c r="V347" s="82"/>
      <c r="W347" s="51"/>
      <c r="X347" s="82"/>
      <c r="Y347" s="50"/>
      <c r="Z347" s="82"/>
      <c r="AA347" s="50"/>
      <c r="AB347" s="82"/>
      <c r="AC347" s="50"/>
      <c r="AD347" s="82"/>
      <c r="AE347" s="50"/>
      <c r="AF347" s="82"/>
      <c r="AG347" s="51"/>
      <c r="AH347" s="82"/>
      <c r="AI347" s="50"/>
      <c r="AJ347" s="82"/>
      <c r="AK347" s="50"/>
      <c r="AL347" s="82"/>
      <c r="AM347" s="50"/>
      <c r="AN347" s="82"/>
      <c r="AO347" s="50"/>
      <c r="AP347" s="82"/>
      <c r="AQ347" s="51"/>
      <c r="AR347" s="82"/>
      <c r="AS347" s="50"/>
      <c r="AT347" s="82"/>
      <c r="AU347" s="46"/>
      <c r="AV347" s="79"/>
      <c r="AW347" s="46"/>
      <c r="AX347" s="79"/>
      <c r="AY347" s="46"/>
      <c r="AZ347" s="79"/>
      <c r="BA347" s="52"/>
      <c r="BB347" s="79"/>
      <c r="BC347" s="72" t="e">
        <v>#N/A</v>
      </c>
      <c r="BD347" s="72" t="e">
        <v>#N/A</v>
      </c>
      <c r="BE347" s="72" t="e">
        <f t="shared" si="88"/>
        <v>#N/A</v>
      </c>
      <c r="BF347" s="77" t="e">
        <v>#N/A</v>
      </c>
      <c r="BG347" s="72"/>
      <c r="BH347" s="72"/>
      <c r="BI347" s="72"/>
      <c r="BJ347" s="72"/>
      <c r="BK347" s="72"/>
      <c r="BL347" s="72"/>
    </row>
    <row r="348" spans="1:64" s="73" customFormat="1">
      <c r="A348" s="46" t="str">
        <f>VLOOKUP(B348,[3]Sheet1!$A:$B,2,FALSE)</f>
        <v>Wolverhampton</v>
      </c>
      <c r="B348" s="47" t="s">
        <v>670</v>
      </c>
      <c r="C348" s="46" t="s">
        <v>671</v>
      </c>
      <c r="D348" s="58" t="s">
        <v>926</v>
      </c>
      <c r="E348" s="46">
        <v>98</v>
      </c>
      <c r="F348" s="79"/>
      <c r="G348" s="46">
        <v>103</v>
      </c>
      <c r="H348" s="79"/>
      <c r="I348" s="46">
        <v>99</v>
      </c>
      <c r="J348" s="79"/>
      <c r="K348" s="90">
        <v>108</v>
      </c>
      <c r="L348" s="80"/>
      <c r="M348" s="49">
        <f t="shared" si="91"/>
        <v>408</v>
      </c>
      <c r="N348" s="86">
        <f t="shared" si="89"/>
        <v>0</v>
      </c>
      <c r="O348" s="50">
        <v>0</v>
      </c>
      <c r="P348" s="82"/>
      <c r="Q348" s="50">
        <v>0</v>
      </c>
      <c r="R348" s="82"/>
      <c r="S348" s="50">
        <v>0</v>
      </c>
      <c r="T348" s="82"/>
      <c r="U348" s="50">
        <v>0</v>
      </c>
      <c r="V348" s="82"/>
      <c r="W348" s="51">
        <v>0</v>
      </c>
      <c r="X348" s="82"/>
      <c r="Y348" s="50">
        <v>0</v>
      </c>
      <c r="Z348" s="82"/>
      <c r="AA348" s="50">
        <v>0</v>
      </c>
      <c r="AB348" s="82"/>
      <c r="AC348" s="50">
        <v>0</v>
      </c>
      <c r="AD348" s="82"/>
      <c r="AE348" s="50">
        <v>0</v>
      </c>
      <c r="AF348" s="82"/>
      <c r="AG348" s="51">
        <v>0</v>
      </c>
      <c r="AH348" s="82"/>
      <c r="AI348" s="50">
        <v>98</v>
      </c>
      <c r="AJ348" s="82"/>
      <c r="AK348" s="50">
        <v>103</v>
      </c>
      <c r="AL348" s="82"/>
      <c r="AM348" s="50">
        <v>99</v>
      </c>
      <c r="AN348" s="82"/>
      <c r="AO348" s="50">
        <v>108</v>
      </c>
      <c r="AP348" s="82"/>
      <c r="AQ348" s="51"/>
      <c r="AR348" s="82"/>
      <c r="AS348" s="50"/>
      <c r="AT348" s="82"/>
      <c r="AU348" s="46"/>
      <c r="AV348" s="79"/>
      <c r="AW348" s="46"/>
      <c r="AX348" s="79"/>
      <c r="AY348" s="46"/>
      <c r="AZ348" s="79"/>
      <c r="BA348" s="52"/>
      <c r="BB348" s="79"/>
      <c r="BC348" s="72" t="e">
        <v>#N/A</v>
      </c>
      <c r="BD348" s="72" t="e">
        <v>#N/A</v>
      </c>
      <c r="BE348" s="72" t="e">
        <f t="shared" si="88"/>
        <v>#N/A</v>
      </c>
      <c r="BF348" s="77" t="e">
        <v>#N/A</v>
      </c>
      <c r="BG348" s="72"/>
      <c r="BH348" s="72"/>
      <c r="BI348" s="72"/>
      <c r="BJ348" s="72"/>
      <c r="BK348" s="72"/>
      <c r="BL348" s="72"/>
    </row>
    <row r="349" spans="1:64" s="73" customFormat="1">
      <c r="A349" s="46" t="str">
        <f>VLOOKUP(B349,[3]Sheet1!$A:$B,2,FALSE)</f>
        <v>Leeds</v>
      </c>
      <c r="B349" s="47" t="s">
        <v>694</v>
      </c>
      <c r="C349" s="46" t="s">
        <v>695</v>
      </c>
      <c r="D349" s="58" t="s">
        <v>927</v>
      </c>
      <c r="E349" s="46"/>
      <c r="F349" s="79"/>
      <c r="G349" s="46"/>
      <c r="H349" s="79"/>
      <c r="I349" s="46"/>
      <c r="J349" s="79"/>
      <c r="K349" s="90"/>
      <c r="L349" s="80"/>
      <c r="M349" s="49">
        <f t="shared" si="91"/>
        <v>0</v>
      </c>
      <c r="N349" s="86">
        <f t="shared" si="89"/>
        <v>0</v>
      </c>
      <c r="O349" s="50"/>
      <c r="P349" s="82"/>
      <c r="Q349" s="50"/>
      <c r="R349" s="82"/>
      <c r="S349" s="50"/>
      <c r="T349" s="82"/>
      <c r="U349" s="50"/>
      <c r="V349" s="82"/>
      <c r="W349" s="51"/>
      <c r="X349" s="82"/>
      <c r="Y349" s="50"/>
      <c r="Z349" s="82"/>
      <c r="AA349" s="50"/>
      <c r="AB349" s="82"/>
      <c r="AC349" s="50"/>
      <c r="AD349" s="82"/>
      <c r="AE349" s="50"/>
      <c r="AF349" s="82"/>
      <c r="AG349" s="51"/>
      <c r="AH349" s="82"/>
      <c r="AI349" s="50"/>
      <c r="AJ349" s="82"/>
      <c r="AK349" s="50"/>
      <c r="AL349" s="82"/>
      <c r="AM349" s="50"/>
      <c r="AN349" s="82"/>
      <c r="AO349" s="50"/>
      <c r="AP349" s="82"/>
      <c r="AQ349" s="51"/>
      <c r="AR349" s="82"/>
      <c r="AS349" s="50"/>
      <c r="AT349" s="82"/>
      <c r="AU349" s="46"/>
      <c r="AV349" s="79"/>
      <c r="AW349" s="46"/>
      <c r="AX349" s="79"/>
      <c r="AY349" s="46"/>
      <c r="AZ349" s="79"/>
      <c r="BA349" s="52"/>
      <c r="BB349" s="79"/>
      <c r="BC349" s="72" t="e">
        <v>#N/A</v>
      </c>
      <c r="BD349" s="72" t="e">
        <v>#N/A</v>
      </c>
      <c r="BE349" s="72" t="e">
        <f t="shared" si="88"/>
        <v>#N/A</v>
      </c>
      <c r="BF349" s="77" t="e">
        <v>#N/A</v>
      </c>
      <c r="BG349" s="72"/>
      <c r="BH349" s="72"/>
      <c r="BI349" s="72"/>
      <c r="BJ349" s="72"/>
      <c r="BK349" s="72"/>
      <c r="BL349" s="72"/>
    </row>
    <row r="350" spans="1:64" s="73" customFormat="1">
      <c r="A350" s="46" t="str">
        <f>VLOOKUP(B350,[3]Sheet1!$A:$B,2,FALSE)</f>
        <v>Bradford</v>
      </c>
      <c r="B350" s="47" t="s">
        <v>688</v>
      </c>
      <c r="C350" s="46" t="s">
        <v>689</v>
      </c>
      <c r="D350" s="58" t="s">
        <v>928</v>
      </c>
      <c r="E350" s="46"/>
      <c r="F350" s="79"/>
      <c r="G350" s="46"/>
      <c r="H350" s="79"/>
      <c r="I350" s="46"/>
      <c r="J350" s="79"/>
      <c r="K350" s="90"/>
      <c r="L350" s="80"/>
      <c r="M350" s="49">
        <f t="shared" si="91"/>
        <v>0</v>
      </c>
      <c r="N350" s="86">
        <f t="shared" si="89"/>
        <v>0</v>
      </c>
      <c r="O350" s="50"/>
      <c r="P350" s="82"/>
      <c r="Q350" s="50"/>
      <c r="R350" s="82"/>
      <c r="S350" s="50"/>
      <c r="T350" s="82"/>
      <c r="U350" s="50"/>
      <c r="V350" s="82"/>
      <c r="W350" s="51"/>
      <c r="X350" s="82"/>
      <c r="Y350" s="50"/>
      <c r="Z350" s="82"/>
      <c r="AA350" s="50"/>
      <c r="AB350" s="82"/>
      <c r="AC350" s="50"/>
      <c r="AD350" s="82"/>
      <c r="AE350" s="50"/>
      <c r="AF350" s="82"/>
      <c r="AG350" s="51"/>
      <c r="AH350" s="82"/>
      <c r="AI350" s="50"/>
      <c r="AJ350" s="82"/>
      <c r="AK350" s="50"/>
      <c r="AL350" s="82"/>
      <c r="AM350" s="50"/>
      <c r="AN350" s="82"/>
      <c r="AO350" s="50"/>
      <c r="AP350" s="82"/>
      <c r="AQ350" s="51"/>
      <c r="AR350" s="82"/>
      <c r="AS350" s="50"/>
      <c r="AT350" s="82"/>
      <c r="AU350" s="46"/>
      <c r="AV350" s="79"/>
      <c r="AW350" s="46"/>
      <c r="AX350" s="79"/>
      <c r="AY350" s="46"/>
      <c r="AZ350" s="79"/>
      <c r="BA350" s="52"/>
      <c r="BB350" s="79"/>
      <c r="BC350" s="72" t="e">
        <v>#N/A</v>
      </c>
      <c r="BD350" s="72" t="e">
        <v>#N/A</v>
      </c>
      <c r="BE350" s="72" t="e">
        <f t="shared" si="88"/>
        <v>#N/A</v>
      </c>
      <c r="BF350" s="77" t="e">
        <v>#N/A</v>
      </c>
      <c r="BG350" s="72"/>
      <c r="BH350" s="72"/>
      <c r="BI350" s="72"/>
      <c r="BJ350" s="72"/>
      <c r="BK350" s="72"/>
      <c r="BL350" s="72"/>
    </row>
    <row r="351" spans="1:64" s="73" customFormat="1">
      <c r="A351" s="46" t="str">
        <f>VLOOKUP(B351,[3]Sheet1!$A:$B,2,FALSE)</f>
        <v>Calderdale</v>
      </c>
      <c r="B351" s="47" t="s">
        <v>690</v>
      </c>
      <c r="C351" s="46" t="s">
        <v>691</v>
      </c>
      <c r="D351" s="58" t="s">
        <v>929</v>
      </c>
      <c r="E351" s="46">
        <v>19</v>
      </c>
      <c r="F351" s="79"/>
      <c r="G351" s="46">
        <v>12</v>
      </c>
      <c r="H351" s="79"/>
      <c r="I351" s="46">
        <v>17</v>
      </c>
      <c r="J351" s="79"/>
      <c r="K351" s="90">
        <v>16</v>
      </c>
      <c r="L351" s="80"/>
      <c r="M351" s="49">
        <f t="shared" si="91"/>
        <v>64</v>
      </c>
      <c r="N351" s="86">
        <f t="shared" si="89"/>
        <v>0</v>
      </c>
      <c r="O351" s="50">
        <v>0</v>
      </c>
      <c r="P351" s="82"/>
      <c r="Q351" s="50">
        <v>7</v>
      </c>
      <c r="R351" s="82"/>
      <c r="S351" s="50">
        <v>13</v>
      </c>
      <c r="T351" s="82"/>
      <c r="U351" s="50">
        <v>11</v>
      </c>
      <c r="V351" s="82"/>
      <c r="W351" s="51"/>
      <c r="X351" s="82"/>
      <c r="Y351" s="50">
        <v>0</v>
      </c>
      <c r="Z351" s="82"/>
      <c r="AA351" s="50">
        <v>5</v>
      </c>
      <c r="AB351" s="82"/>
      <c r="AC351" s="50">
        <v>3</v>
      </c>
      <c r="AD351" s="82"/>
      <c r="AE351" s="50">
        <v>2</v>
      </c>
      <c r="AF351" s="82"/>
      <c r="AG351" s="51"/>
      <c r="AH351" s="82"/>
      <c r="AI351" s="50">
        <v>0</v>
      </c>
      <c r="AJ351" s="82"/>
      <c r="AK351" s="50">
        <v>0</v>
      </c>
      <c r="AL351" s="82"/>
      <c r="AM351" s="50">
        <v>1</v>
      </c>
      <c r="AN351" s="82"/>
      <c r="AO351" s="50">
        <v>3</v>
      </c>
      <c r="AP351" s="82"/>
      <c r="AQ351" s="51">
        <v>4</v>
      </c>
      <c r="AR351" s="82"/>
      <c r="AS351" s="50"/>
      <c r="AT351" s="82"/>
      <c r="AU351" s="46"/>
      <c r="AV351" s="79"/>
      <c r="AW351" s="46"/>
      <c r="AX351" s="79"/>
      <c r="AY351" s="46"/>
      <c r="AZ351" s="79"/>
      <c r="BA351" s="52"/>
      <c r="BB351" s="79"/>
      <c r="BC351" s="72" t="e">
        <v>#N/A</v>
      </c>
      <c r="BD351" s="72" t="e">
        <v>#N/A</v>
      </c>
      <c r="BE351" s="72" t="e">
        <f t="shared" si="88"/>
        <v>#N/A</v>
      </c>
      <c r="BF351" s="77" t="e">
        <v>#N/A</v>
      </c>
      <c r="BG351" s="72"/>
      <c r="BH351" s="72"/>
      <c r="BI351" s="72"/>
      <c r="BJ351" s="72"/>
      <c r="BK351" s="72"/>
      <c r="BL351" s="72"/>
    </row>
    <row r="352" spans="1:64" s="73" customFormat="1">
      <c r="A352" s="46" t="str">
        <f>VLOOKUP(B352,[3]Sheet1!$A:$B,2,FALSE)</f>
        <v>Kirklees</v>
      </c>
      <c r="B352" s="47" t="s">
        <v>692</v>
      </c>
      <c r="C352" s="46" t="s">
        <v>693</v>
      </c>
      <c r="D352" s="58" t="s">
        <v>930</v>
      </c>
      <c r="E352" s="46">
        <v>476</v>
      </c>
      <c r="F352" s="79"/>
      <c r="G352" s="46">
        <v>260</v>
      </c>
      <c r="H352" s="79"/>
      <c r="I352" s="46">
        <v>276</v>
      </c>
      <c r="J352" s="79"/>
      <c r="K352" s="90">
        <v>284</v>
      </c>
      <c r="L352" s="80"/>
      <c r="M352" s="49">
        <f t="shared" si="91"/>
        <v>1296</v>
      </c>
      <c r="N352" s="86">
        <f t="shared" si="89"/>
        <v>0</v>
      </c>
      <c r="O352" s="50" t="s">
        <v>951</v>
      </c>
      <c r="P352" s="82"/>
      <c r="Q352" s="50" t="s">
        <v>951</v>
      </c>
      <c r="R352" s="82"/>
      <c r="S352" s="50" t="s">
        <v>951</v>
      </c>
      <c r="T352" s="82"/>
      <c r="U352" s="50" t="s">
        <v>951</v>
      </c>
      <c r="V352" s="82"/>
      <c r="W352" s="51">
        <v>0</v>
      </c>
      <c r="X352" s="82"/>
      <c r="Y352" s="50" t="s">
        <v>951</v>
      </c>
      <c r="Z352" s="82"/>
      <c r="AA352" s="50" t="s">
        <v>951</v>
      </c>
      <c r="AB352" s="82"/>
      <c r="AC352" s="50" t="s">
        <v>951</v>
      </c>
      <c r="AD352" s="82"/>
      <c r="AE352" s="50" t="s">
        <v>951</v>
      </c>
      <c r="AF352" s="82"/>
      <c r="AG352" s="51">
        <v>0</v>
      </c>
      <c r="AH352" s="82"/>
      <c r="AI352" s="50">
        <v>476</v>
      </c>
      <c r="AJ352" s="82"/>
      <c r="AK352" s="50">
        <v>260</v>
      </c>
      <c r="AL352" s="82"/>
      <c r="AM352" s="50">
        <v>276</v>
      </c>
      <c r="AN352" s="82"/>
      <c r="AO352" s="50">
        <v>284</v>
      </c>
      <c r="AP352" s="82"/>
      <c r="AQ352" s="51"/>
      <c r="AR352" s="82"/>
      <c r="AS352" s="50"/>
      <c r="AT352" s="82"/>
      <c r="AU352" s="46"/>
      <c r="AV352" s="79"/>
      <c r="AW352" s="46"/>
      <c r="AX352" s="79"/>
      <c r="AY352" s="46"/>
      <c r="AZ352" s="79"/>
      <c r="BA352" s="52"/>
      <c r="BB352" s="79"/>
      <c r="BC352" s="72" t="e">
        <v>#N/A</v>
      </c>
      <c r="BD352" s="72" t="e">
        <v>#N/A</v>
      </c>
      <c r="BE352" s="72" t="e">
        <f t="shared" si="88"/>
        <v>#N/A</v>
      </c>
      <c r="BF352" s="77" t="e">
        <v>#N/A</v>
      </c>
      <c r="BG352" s="72"/>
      <c r="BH352" s="72"/>
      <c r="BI352" s="72"/>
      <c r="BJ352" s="72"/>
      <c r="BK352" s="72"/>
      <c r="BL352" s="72"/>
    </row>
    <row r="353" spans="1:64" s="73" customFormat="1">
      <c r="A353" s="46" t="str">
        <f>VLOOKUP(B353,[3]Sheet1!$A:$B,2,FALSE)</f>
        <v>Wakefield</v>
      </c>
      <c r="B353" s="47" t="s">
        <v>696</v>
      </c>
      <c r="C353" s="46" t="s">
        <v>697</v>
      </c>
      <c r="D353" s="58" t="s">
        <v>931</v>
      </c>
      <c r="E353" s="46"/>
      <c r="F353" s="79"/>
      <c r="G353" s="46"/>
      <c r="H353" s="79"/>
      <c r="I353" s="46"/>
      <c r="J353" s="79"/>
      <c r="K353" s="90"/>
      <c r="L353" s="80"/>
      <c r="M353" s="49">
        <f t="shared" si="91"/>
        <v>0</v>
      </c>
      <c r="N353" s="86">
        <f t="shared" si="89"/>
        <v>0</v>
      </c>
      <c r="O353" s="50"/>
      <c r="P353" s="82"/>
      <c r="Q353" s="50"/>
      <c r="R353" s="82"/>
      <c r="S353" s="50"/>
      <c r="T353" s="82"/>
      <c r="U353" s="50"/>
      <c r="V353" s="82"/>
      <c r="W353" s="51"/>
      <c r="X353" s="82"/>
      <c r="Y353" s="50"/>
      <c r="Z353" s="82"/>
      <c r="AA353" s="50"/>
      <c r="AB353" s="82"/>
      <c r="AC353" s="50"/>
      <c r="AD353" s="82"/>
      <c r="AE353" s="50"/>
      <c r="AF353" s="82"/>
      <c r="AG353" s="51"/>
      <c r="AH353" s="82"/>
      <c r="AI353" s="50"/>
      <c r="AJ353" s="82"/>
      <c r="AK353" s="50"/>
      <c r="AL353" s="82"/>
      <c r="AM353" s="50"/>
      <c r="AN353" s="82"/>
      <c r="AO353" s="50"/>
      <c r="AP353" s="82"/>
      <c r="AQ353" s="51"/>
      <c r="AR353" s="82"/>
      <c r="AS353" s="50"/>
      <c r="AT353" s="82"/>
      <c r="AU353" s="46"/>
      <c r="AV353" s="79"/>
      <c r="AW353" s="46"/>
      <c r="AX353" s="79"/>
      <c r="AY353" s="46"/>
      <c r="AZ353" s="79"/>
      <c r="BA353" s="52"/>
      <c r="BB353" s="79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</row>
    <row r="354" spans="1:64" s="73" customFormat="1" ht="15">
      <c r="A354" s="46" t="str">
        <f>VLOOKUP(B354,[3]Sheet1!$A:$B,2,FALSE)</f>
        <v>Isles of Scilly</v>
      </c>
      <c r="B354" s="23" t="s">
        <v>96</v>
      </c>
      <c r="C354" s="46" t="s">
        <v>97</v>
      </c>
      <c r="D354" s="58" t="s">
        <v>97</v>
      </c>
      <c r="E354" s="46"/>
      <c r="F354" s="79"/>
      <c r="G354" s="46"/>
      <c r="H354" s="79"/>
      <c r="I354" s="46"/>
      <c r="J354" s="79"/>
      <c r="K354" s="90"/>
      <c r="L354" s="80"/>
      <c r="M354" s="49">
        <f t="shared" si="91"/>
        <v>0</v>
      </c>
      <c r="N354" s="86">
        <f t="shared" si="89"/>
        <v>0</v>
      </c>
      <c r="O354" s="50"/>
      <c r="P354" s="82"/>
      <c r="Q354" s="50"/>
      <c r="R354" s="82"/>
      <c r="S354" s="50"/>
      <c r="T354" s="82"/>
      <c r="U354" s="50"/>
      <c r="V354" s="82"/>
      <c r="W354" s="51"/>
      <c r="X354" s="82"/>
      <c r="Y354" s="50"/>
      <c r="Z354" s="82"/>
      <c r="AA354" s="50"/>
      <c r="AB354" s="82"/>
      <c r="AC354" s="50"/>
      <c r="AD354" s="82"/>
      <c r="AE354" s="50"/>
      <c r="AF354" s="82"/>
      <c r="AG354" s="51"/>
      <c r="AH354" s="82"/>
      <c r="AI354" s="50"/>
      <c r="AJ354" s="82"/>
      <c r="AK354" s="50"/>
      <c r="AL354" s="82"/>
      <c r="AM354" s="50"/>
      <c r="AN354" s="82"/>
      <c r="AO354" s="50"/>
      <c r="AP354" s="82"/>
      <c r="AQ354" s="51"/>
      <c r="AR354" s="82"/>
      <c r="AS354" s="50"/>
      <c r="AT354" s="82"/>
      <c r="AU354" s="46"/>
      <c r="AV354" s="79"/>
      <c r="AW354" s="46"/>
      <c r="AX354" s="79"/>
      <c r="AY354" s="46"/>
      <c r="AZ354" s="79"/>
      <c r="BA354" s="52"/>
      <c r="BB354" s="79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</row>
  </sheetData>
  <autoFilter ref="B1:BA354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8"/>
  <sheetViews>
    <sheetView topLeftCell="I1" workbookViewId="0">
      <selection sqref="A1:XFD1"/>
    </sheetView>
  </sheetViews>
  <sheetFormatPr baseColWidth="10" defaultColWidth="8.83203125" defaultRowHeight="14" x14ac:dyDescent="0"/>
  <cols>
    <col min="1" max="1" width="17.6640625" style="93" customWidth="1"/>
    <col min="2" max="2" width="40.6640625" style="93" customWidth="1"/>
    <col min="3" max="5" width="10.6640625" style="93" customWidth="1"/>
    <col min="6" max="6" width="10.6640625" style="107" customWidth="1"/>
    <col min="7" max="14" width="10.6640625" style="94" customWidth="1"/>
    <col min="15" max="15" width="12" style="94" customWidth="1"/>
    <col min="16" max="18" width="10.6640625" style="94" customWidth="1"/>
    <col min="19" max="19" width="15" style="94" customWidth="1"/>
    <col min="20" max="22" width="10.6640625" style="93" customWidth="1"/>
    <col min="23" max="16384" width="8.83203125" style="93"/>
  </cols>
  <sheetData>
    <row r="1" spans="1:22" s="92" customFormat="1" ht="56">
      <c r="A1" s="92" t="s">
        <v>731</v>
      </c>
      <c r="B1" s="92" t="s">
        <v>733</v>
      </c>
      <c r="C1" s="92" t="s">
        <v>734</v>
      </c>
      <c r="D1" s="92" t="s">
        <v>735</v>
      </c>
      <c r="E1" s="92" t="s">
        <v>736</v>
      </c>
      <c r="F1" s="106" t="s">
        <v>737</v>
      </c>
      <c r="G1" s="92" t="s">
        <v>739</v>
      </c>
      <c r="H1" s="92" t="s">
        <v>740</v>
      </c>
      <c r="I1" s="92" t="s">
        <v>741</v>
      </c>
      <c r="J1" s="92" t="s">
        <v>742</v>
      </c>
      <c r="K1" s="92" t="s">
        <v>743</v>
      </c>
      <c r="L1" s="92" t="s">
        <v>744</v>
      </c>
      <c r="M1" s="92" t="s">
        <v>745</v>
      </c>
      <c r="N1" s="92" t="s">
        <v>746</v>
      </c>
      <c r="O1" s="92" t="s">
        <v>747</v>
      </c>
      <c r="P1" s="92" t="s">
        <v>748</v>
      </c>
      <c r="Q1" s="92" t="s">
        <v>749</v>
      </c>
      <c r="R1" s="92" t="s">
        <v>750</v>
      </c>
      <c r="S1" s="92" t="s">
        <v>751</v>
      </c>
      <c r="T1" s="92" t="s">
        <v>752</v>
      </c>
      <c r="U1" s="92" t="s">
        <v>753</v>
      </c>
      <c r="V1" s="92" t="s">
        <v>754</v>
      </c>
    </row>
    <row r="2" spans="1:22">
      <c r="A2" s="93" t="s">
        <v>66</v>
      </c>
      <c r="B2" s="93" t="s">
        <v>67</v>
      </c>
      <c r="C2" s="93" t="s">
        <v>951</v>
      </c>
      <c r="D2" s="93" t="s">
        <v>951</v>
      </c>
      <c r="E2" s="93" t="s">
        <v>951</v>
      </c>
      <c r="F2" s="107" t="s">
        <v>951</v>
      </c>
      <c r="G2" s="94" t="s">
        <v>951</v>
      </c>
      <c r="H2" s="94" t="s">
        <v>951</v>
      </c>
      <c r="I2" s="94" t="s">
        <v>951</v>
      </c>
      <c r="J2" s="94" t="s">
        <v>951</v>
      </c>
      <c r="O2" s="94" t="s">
        <v>951</v>
      </c>
      <c r="P2" s="94" t="s">
        <v>951</v>
      </c>
      <c r="Q2" s="94" t="s">
        <v>951</v>
      </c>
      <c r="R2" s="94" t="s">
        <v>951</v>
      </c>
      <c r="S2" s="94" t="s">
        <v>951</v>
      </c>
      <c r="T2" s="94" t="s">
        <v>951</v>
      </c>
      <c r="U2" s="94" t="s">
        <v>951</v>
      </c>
      <c r="V2" s="94" t="s">
        <v>951</v>
      </c>
    </row>
    <row r="3" spans="1:22">
      <c r="A3" s="93" t="s">
        <v>62</v>
      </c>
      <c r="B3" s="93" t="s">
        <v>63</v>
      </c>
      <c r="C3" s="93" t="s">
        <v>951</v>
      </c>
      <c r="D3" s="93" t="s">
        <v>951</v>
      </c>
      <c r="E3" s="93">
        <v>0</v>
      </c>
      <c r="F3" s="107">
        <v>1</v>
      </c>
      <c r="G3" s="94" t="s">
        <v>951</v>
      </c>
      <c r="H3" s="94" t="s">
        <v>951</v>
      </c>
      <c r="I3" s="94">
        <v>0</v>
      </c>
      <c r="J3" s="94">
        <v>1</v>
      </c>
      <c r="O3" s="94" t="s">
        <v>951</v>
      </c>
      <c r="P3" s="94" t="s">
        <v>951</v>
      </c>
      <c r="Q3" s="94">
        <v>0</v>
      </c>
      <c r="R3" s="94">
        <v>0</v>
      </c>
      <c r="S3" s="94" t="s">
        <v>951</v>
      </c>
      <c r="T3" s="93" t="s">
        <v>951</v>
      </c>
      <c r="U3" s="93">
        <v>0</v>
      </c>
      <c r="V3" s="93">
        <v>0</v>
      </c>
    </row>
    <row r="4" spans="1:22">
      <c r="A4" s="93" t="s">
        <v>68</v>
      </c>
      <c r="B4" s="93" t="s">
        <v>69</v>
      </c>
      <c r="C4" s="93" t="s">
        <v>951</v>
      </c>
      <c r="D4" s="93" t="s">
        <v>951</v>
      </c>
      <c r="E4" s="93" t="s">
        <v>951</v>
      </c>
      <c r="F4" s="107">
        <v>3</v>
      </c>
      <c r="G4" s="94" t="s">
        <v>951</v>
      </c>
      <c r="H4" s="94" t="s">
        <v>951</v>
      </c>
      <c r="I4" s="94" t="s">
        <v>951</v>
      </c>
      <c r="J4" s="94">
        <v>0</v>
      </c>
      <c r="O4" s="94" t="s">
        <v>951</v>
      </c>
      <c r="P4" s="94" t="s">
        <v>951</v>
      </c>
      <c r="Q4" s="94" t="s">
        <v>951</v>
      </c>
      <c r="R4" s="94">
        <v>3</v>
      </c>
      <c r="S4" s="94" t="s">
        <v>951</v>
      </c>
      <c r="T4" s="94" t="s">
        <v>951</v>
      </c>
      <c r="U4" s="94" t="s">
        <v>951</v>
      </c>
      <c r="V4" s="93">
        <v>0</v>
      </c>
    </row>
    <row r="5" spans="1:22">
      <c r="A5" s="93" t="s">
        <v>60</v>
      </c>
      <c r="B5" s="93" t="s">
        <v>61</v>
      </c>
    </row>
    <row r="6" spans="1:22">
      <c r="A6" s="93" t="s">
        <v>71</v>
      </c>
      <c r="B6" s="93" t="s">
        <v>72</v>
      </c>
      <c r="C6" s="93">
        <v>3</v>
      </c>
      <c r="D6" s="93">
        <v>2</v>
      </c>
      <c r="E6" s="93" t="s">
        <v>951</v>
      </c>
      <c r="F6" s="107">
        <v>5</v>
      </c>
      <c r="G6" s="94" t="s">
        <v>951</v>
      </c>
      <c r="H6" s="94" t="s">
        <v>951</v>
      </c>
      <c r="I6" s="94" t="s">
        <v>951</v>
      </c>
      <c r="J6" s="94">
        <v>2</v>
      </c>
      <c r="O6" s="94">
        <v>1</v>
      </c>
      <c r="P6" s="94" t="s">
        <v>951</v>
      </c>
      <c r="Q6" s="94" t="s">
        <v>951</v>
      </c>
      <c r="R6" s="94">
        <v>3</v>
      </c>
      <c r="S6" s="94">
        <v>2</v>
      </c>
      <c r="T6" s="94">
        <v>2</v>
      </c>
      <c r="U6" s="93" t="s">
        <v>951</v>
      </c>
      <c r="V6" s="93" t="s">
        <v>951</v>
      </c>
    </row>
    <row r="7" spans="1:22">
      <c r="A7" s="93" t="s">
        <v>81</v>
      </c>
      <c r="B7" s="93" t="s">
        <v>82</v>
      </c>
      <c r="C7" s="93">
        <v>6</v>
      </c>
      <c r="D7" s="93">
        <v>6</v>
      </c>
      <c r="E7" s="93">
        <v>2</v>
      </c>
      <c r="F7" s="107">
        <v>2</v>
      </c>
      <c r="G7" s="94">
        <v>1</v>
      </c>
      <c r="H7" s="94">
        <v>0</v>
      </c>
      <c r="I7" s="94">
        <v>1</v>
      </c>
      <c r="J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4</v>
      </c>
      <c r="T7" s="94">
        <v>5</v>
      </c>
      <c r="U7" s="94">
        <v>1</v>
      </c>
      <c r="V7" s="94">
        <v>0</v>
      </c>
    </row>
    <row r="8" spans="1:22">
      <c r="A8" s="93" t="s">
        <v>77</v>
      </c>
      <c r="B8" s="93" t="s">
        <v>78</v>
      </c>
    </row>
    <row r="9" spans="1:22">
      <c r="A9" s="93" t="s">
        <v>75</v>
      </c>
      <c r="B9" s="93" t="s">
        <v>76</v>
      </c>
      <c r="C9" s="93">
        <v>0</v>
      </c>
      <c r="D9" s="93">
        <v>0</v>
      </c>
      <c r="E9" s="93">
        <v>1</v>
      </c>
      <c r="F9" s="107">
        <v>0</v>
      </c>
      <c r="G9" s="94" t="s">
        <v>951</v>
      </c>
      <c r="H9" s="94" t="s">
        <v>951</v>
      </c>
      <c r="I9" s="94" t="s">
        <v>951</v>
      </c>
      <c r="J9" s="94" t="s">
        <v>951</v>
      </c>
      <c r="O9" s="94" t="s">
        <v>951</v>
      </c>
      <c r="P9" s="94" t="s">
        <v>951</v>
      </c>
      <c r="Q9" s="94" t="s">
        <v>951</v>
      </c>
      <c r="R9" s="94" t="s">
        <v>951</v>
      </c>
      <c r="S9" s="94" t="s">
        <v>951</v>
      </c>
      <c r="T9" s="94" t="s">
        <v>951</v>
      </c>
      <c r="U9" s="94" t="s">
        <v>951</v>
      </c>
      <c r="V9" s="94" t="s">
        <v>951</v>
      </c>
    </row>
    <row r="10" spans="1:22">
      <c r="A10" s="93" t="s">
        <v>73</v>
      </c>
      <c r="B10" s="93" t="s">
        <v>74</v>
      </c>
      <c r="C10" s="93">
        <v>1</v>
      </c>
      <c r="D10" s="93">
        <v>3</v>
      </c>
      <c r="E10" s="93">
        <v>5</v>
      </c>
      <c r="F10" s="107">
        <v>3</v>
      </c>
      <c r="G10" s="94">
        <v>0</v>
      </c>
      <c r="H10" s="94">
        <v>2</v>
      </c>
      <c r="I10" s="94">
        <v>4</v>
      </c>
      <c r="J10" s="94">
        <v>5</v>
      </c>
      <c r="O10" s="94">
        <v>0</v>
      </c>
      <c r="P10" s="94">
        <v>0</v>
      </c>
      <c r="Q10" s="94">
        <v>0</v>
      </c>
      <c r="R10" s="94">
        <v>0</v>
      </c>
      <c r="S10" s="94" t="s">
        <v>951</v>
      </c>
      <c r="T10" s="93" t="s">
        <v>951</v>
      </c>
      <c r="U10" s="93" t="s">
        <v>951</v>
      </c>
      <c r="V10" s="93" t="s">
        <v>951</v>
      </c>
    </row>
    <row r="11" spans="1:22">
      <c r="A11" s="93" t="s">
        <v>9</v>
      </c>
      <c r="B11" s="93" t="s">
        <v>797</v>
      </c>
      <c r="C11" s="95">
        <v>23.797318927571027</v>
      </c>
      <c r="D11" s="95">
        <v>10.106042416966787</v>
      </c>
      <c r="E11" s="93">
        <v>7</v>
      </c>
      <c r="F11" s="108">
        <v>2.9677871148459385</v>
      </c>
      <c r="G11" s="96">
        <v>16.433573429371748</v>
      </c>
      <c r="H11" s="96">
        <v>15.12484993997599</v>
      </c>
      <c r="I11" s="96">
        <v>5.0416166466586638</v>
      </c>
      <c r="J11" s="96">
        <v>7.912765106042416</v>
      </c>
      <c r="K11" s="96">
        <v>4.8389355742296916</v>
      </c>
      <c r="L11" s="96">
        <v>3.3181272509003596</v>
      </c>
      <c r="M11" s="96">
        <v>2.0738295318127249</v>
      </c>
      <c r="N11" s="96">
        <v>4.4241696678671465</v>
      </c>
      <c r="O11" s="94">
        <v>7</v>
      </c>
      <c r="P11" s="94">
        <v>2</v>
      </c>
      <c r="Q11" s="94">
        <v>4</v>
      </c>
      <c r="R11" s="94">
        <v>1</v>
      </c>
      <c r="S11" s="94">
        <v>7</v>
      </c>
      <c r="T11" s="94">
        <v>1</v>
      </c>
      <c r="U11" s="94">
        <v>1</v>
      </c>
      <c r="V11" s="94">
        <v>0</v>
      </c>
    </row>
    <row r="12" spans="1:22">
      <c r="A12" s="93" t="s">
        <v>17</v>
      </c>
      <c r="B12" s="93" t="s">
        <v>18</v>
      </c>
      <c r="C12" s="95">
        <v>2.6972789115646258</v>
      </c>
      <c r="D12" s="95">
        <v>1.65986394557823</v>
      </c>
      <c r="F12" s="108">
        <v>1.4523809523809526</v>
      </c>
      <c r="G12" s="96">
        <v>12.656462585034014</v>
      </c>
      <c r="H12" s="96">
        <v>13.693877551020408</v>
      </c>
      <c r="I12" s="96">
        <v>4.5646258503401365</v>
      </c>
      <c r="J12" s="96">
        <v>10.374149659863946</v>
      </c>
      <c r="K12" s="96">
        <v>7.2619047619047619</v>
      </c>
      <c r="L12" s="96">
        <v>4.9795918367346941</v>
      </c>
      <c r="M12" s="96">
        <v>3.1122448979591839</v>
      </c>
      <c r="N12" s="96">
        <v>6.6394557823129254</v>
      </c>
    </row>
    <row r="13" spans="1:22">
      <c r="A13" s="93" t="s">
        <v>13</v>
      </c>
      <c r="B13" s="93" t="s">
        <v>14</v>
      </c>
      <c r="C13" s="95">
        <v>1.8363345338135255</v>
      </c>
      <c r="D13" s="95">
        <v>1.1300520208083233</v>
      </c>
      <c r="E13" s="93">
        <v>0</v>
      </c>
      <c r="F13" s="108">
        <v>2.988795518207283</v>
      </c>
      <c r="G13" s="96">
        <v>8.6166466586634662</v>
      </c>
      <c r="H13" s="96">
        <v>9.3229291716686671</v>
      </c>
      <c r="I13" s="96">
        <v>3.107643057222889</v>
      </c>
      <c r="J13" s="96">
        <v>9.0628251300520208</v>
      </c>
      <c r="K13" s="96">
        <v>4.9439775910364148</v>
      </c>
      <c r="L13" s="96">
        <v>3.3901560624249703</v>
      </c>
      <c r="M13" s="96">
        <v>2.1188475390156061</v>
      </c>
      <c r="N13" s="96">
        <v>4.5202080832332934</v>
      </c>
      <c r="O13" s="94">
        <v>0</v>
      </c>
      <c r="P13" s="94">
        <v>0</v>
      </c>
      <c r="Q13" s="94">
        <v>0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</row>
    <row r="14" spans="1:22">
      <c r="A14" s="93" t="s">
        <v>7</v>
      </c>
      <c r="B14" s="93" t="s">
        <v>8</v>
      </c>
      <c r="C14" s="95">
        <v>38.507402961184475</v>
      </c>
      <c r="D14" s="95">
        <v>30.543017206882752</v>
      </c>
      <c r="E14" s="93">
        <v>17</v>
      </c>
      <c r="F14" s="108">
        <v>17.350140056022408</v>
      </c>
      <c r="G14" s="96">
        <v>47.765506202480992</v>
      </c>
      <c r="H14" s="96">
        <v>41.729891956782708</v>
      </c>
      <c r="I14" s="96">
        <v>21.243297318927571</v>
      </c>
      <c r="J14" s="96">
        <v>25.643857543017205</v>
      </c>
      <c r="K14" s="96">
        <v>6.7507002801120448</v>
      </c>
      <c r="L14" s="96">
        <v>4.6290516206482586</v>
      </c>
      <c r="M14" s="96">
        <v>2.8931572629051621</v>
      </c>
      <c r="N14" s="96">
        <v>6.172068827531012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</row>
    <row r="15" spans="1:22">
      <c r="A15" s="93" t="s">
        <v>15</v>
      </c>
      <c r="B15" s="93" t="s">
        <v>16</v>
      </c>
      <c r="C15" s="95">
        <v>2.365546218487395</v>
      </c>
      <c r="D15" s="95">
        <v>3.8403361344537816</v>
      </c>
      <c r="E15" s="93">
        <v>0</v>
      </c>
      <c r="F15" s="108">
        <v>0.73529411764705888</v>
      </c>
      <c r="G15" s="96">
        <v>7.4075630252100844</v>
      </c>
      <c r="H15" s="96">
        <v>6.9327731092436977</v>
      </c>
      <c r="I15" s="96">
        <v>2.3109243697478994</v>
      </c>
      <c r="J15" s="96">
        <v>5.2521008403361344</v>
      </c>
      <c r="K15" s="96">
        <v>3.6764705882352944</v>
      </c>
      <c r="L15" s="96">
        <v>2.5210084033613445</v>
      </c>
      <c r="M15" s="96">
        <v>1.5756302521008403</v>
      </c>
      <c r="N15" s="96">
        <v>3.3613445378151261</v>
      </c>
      <c r="O15" s="94">
        <v>0</v>
      </c>
      <c r="P15" s="94">
        <v>3</v>
      </c>
      <c r="Q15" s="94">
        <v>0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</row>
    <row r="16" spans="1:22">
      <c r="A16" s="93" t="s">
        <v>11</v>
      </c>
      <c r="B16" s="93" t="s">
        <v>12</v>
      </c>
      <c r="C16" s="95">
        <v>68.796118447378944</v>
      </c>
      <c r="D16" s="95">
        <v>81.720688275310124</v>
      </c>
      <c r="E16" s="93">
        <v>46</v>
      </c>
      <c r="F16" s="108">
        <v>49.505602240896359</v>
      </c>
      <c r="G16" s="96">
        <v>31.120248099239696</v>
      </c>
      <c r="H16" s="96">
        <v>46.195678271308523</v>
      </c>
      <c r="I16" s="96">
        <v>30.731892757102841</v>
      </c>
      <c r="J16" s="96">
        <v>34.754301720688275</v>
      </c>
      <c r="K16" s="96">
        <v>7.5280112044817926</v>
      </c>
      <c r="L16" s="96">
        <v>5.1620648259303721</v>
      </c>
      <c r="M16" s="96">
        <v>3.2262905162064826</v>
      </c>
      <c r="N16" s="96">
        <v>6.8827531012404961</v>
      </c>
      <c r="O16" s="94">
        <v>19</v>
      </c>
      <c r="P16" s="94">
        <v>23</v>
      </c>
      <c r="Q16" s="94">
        <v>24</v>
      </c>
      <c r="R16" s="94">
        <v>23</v>
      </c>
      <c r="S16" s="94">
        <v>47</v>
      </c>
      <c r="T16" s="94">
        <v>48</v>
      </c>
      <c r="U16" s="94">
        <v>20</v>
      </c>
      <c r="V16" s="94">
        <v>24</v>
      </c>
    </row>
    <row r="17" spans="1:22">
      <c r="A17" s="93" t="s">
        <v>113</v>
      </c>
      <c r="B17" s="93" t="s">
        <v>114</v>
      </c>
      <c r="C17" s="95">
        <v>0.98068857282981858</v>
      </c>
      <c r="D17" s="95">
        <v>0.80238155958803337</v>
      </c>
      <c r="F17" s="108">
        <v>1.1589955860716037</v>
      </c>
      <c r="K17" s="96">
        <v>0.80238155958803337</v>
      </c>
      <c r="L17" s="96">
        <v>0.80238155958803337</v>
      </c>
      <c r="N17" s="96">
        <v>0.98068857282981858</v>
      </c>
    </row>
    <row r="18" spans="1:22">
      <c r="A18" s="93" t="s">
        <v>109</v>
      </c>
      <c r="B18" s="93" t="s">
        <v>110</v>
      </c>
      <c r="C18" s="95">
        <v>0.76731338891613532</v>
      </c>
      <c r="D18" s="95">
        <v>0.6278018636586562</v>
      </c>
      <c r="E18" s="93">
        <v>0</v>
      </c>
      <c r="F18" s="108">
        <v>0.90682491417361444</v>
      </c>
      <c r="G18" s="94">
        <v>0</v>
      </c>
      <c r="H18" s="94">
        <v>0</v>
      </c>
      <c r="I18" s="94">
        <v>0</v>
      </c>
      <c r="J18" s="94">
        <v>0</v>
      </c>
      <c r="K18" s="96">
        <v>0.6278018636586562</v>
      </c>
      <c r="L18" s="96">
        <v>0.6278018636586562</v>
      </c>
      <c r="N18" s="96">
        <v>0.76731338891613532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</row>
    <row r="19" spans="1:22">
      <c r="A19" s="93" t="s">
        <v>117</v>
      </c>
      <c r="B19" s="93" t="s">
        <v>118</v>
      </c>
      <c r="C19" s="95">
        <v>1.020815105443845</v>
      </c>
      <c r="D19" s="95">
        <v>0.83521235899950963</v>
      </c>
      <c r="F19" s="108">
        <v>1.2064178518881805</v>
      </c>
      <c r="G19" s="94" t="s">
        <v>951</v>
      </c>
      <c r="H19" s="94" t="s">
        <v>951</v>
      </c>
      <c r="I19" s="94" t="s">
        <v>951</v>
      </c>
      <c r="J19" s="94" t="s">
        <v>951</v>
      </c>
      <c r="K19" s="96">
        <v>0.83521235899950963</v>
      </c>
      <c r="L19" s="96">
        <v>0.83521235899950963</v>
      </c>
      <c r="N19" s="96">
        <v>1.020815105443845</v>
      </c>
      <c r="O19" s="94" t="s">
        <v>951</v>
      </c>
      <c r="P19" s="94" t="s">
        <v>951</v>
      </c>
      <c r="Q19" s="94" t="s">
        <v>951</v>
      </c>
      <c r="R19" s="94" t="s">
        <v>951</v>
      </c>
      <c r="S19" s="94" t="s">
        <v>951</v>
      </c>
      <c r="T19" s="94" t="s">
        <v>951</v>
      </c>
      <c r="U19" s="94" t="s">
        <v>951</v>
      </c>
      <c r="V19" s="94" t="s">
        <v>951</v>
      </c>
    </row>
    <row r="20" spans="1:22">
      <c r="A20" s="93" t="s">
        <v>111</v>
      </c>
      <c r="B20" s="93" t="s">
        <v>112</v>
      </c>
      <c r="C20" s="95">
        <v>1.2093094654242276</v>
      </c>
      <c r="D20" s="95">
        <v>0.98943501716527715</v>
      </c>
      <c r="E20" s="93">
        <v>62</v>
      </c>
      <c r="F20" s="108">
        <v>57.429183913683175</v>
      </c>
      <c r="G20" s="94">
        <v>0</v>
      </c>
      <c r="H20" s="94">
        <v>0</v>
      </c>
      <c r="I20" s="94">
        <v>0</v>
      </c>
      <c r="J20" s="94">
        <v>0</v>
      </c>
      <c r="K20" s="96">
        <v>0.98943501716527715</v>
      </c>
      <c r="L20" s="96">
        <v>0.98943501716527715</v>
      </c>
      <c r="N20" s="96">
        <v>1.2093094654242276</v>
      </c>
      <c r="O20" s="94" t="s">
        <v>951</v>
      </c>
      <c r="P20" s="94" t="s">
        <v>951</v>
      </c>
      <c r="Q20" s="94" t="s">
        <v>951</v>
      </c>
      <c r="R20" s="94" t="s">
        <v>951</v>
      </c>
      <c r="S20" s="94">
        <v>0</v>
      </c>
      <c r="T20" s="93">
        <v>0</v>
      </c>
      <c r="U20" s="93">
        <v>0</v>
      </c>
      <c r="V20" s="93">
        <v>0</v>
      </c>
    </row>
    <row r="21" spans="1:22">
      <c r="A21" s="93" t="s">
        <v>101</v>
      </c>
      <c r="B21" s="93" t="s">
        <v>102</v>
      </c>
      <c r="C21" s="95">
        <v>10.31966552231486</v>
      </c>
      <c r="D21" s="95">
        <v>6.0797263364394309</v>
      </c>
      <c r="E21" s="93">
        <v>2</v>
      </c>
      <c r="F21" s="108">
        <v>2.5596047081902897</v>
      </c>
      <c r="G21" s="94">
        <v>1</v>
      </c>
      <c r="H21" s="94">
        <v>1</v>
      </c>
      <c r="I21" s="94">
        <v>0</v>
      </c>
      <c r="J21" s="94">
        <v>1</v>
      </c>
      <c r="K21" s="96">
        <v>1.0797263364394312</v>
      </c>
      <c r="L21" s="96">
        <v>1.0797263364394312</v>
      </c>
      <c r="N21" s="96">
        <v>1.3196655223148603</v>
      </c>
      <c r="O21" s="94">
        <v>0</v>
      </c>
      <c r="P21" s="94">
        <v>0</v>
      </c>
      <c r="Q21" s="94">
        <v>0</v>
      </c>
      <c r="R21" s="94">
        <v>0</v>
      </c>
      <c r="S21" s="94">
        <v>3</v>
      </c>
      <c r="T21" s="94">
        <v>6</v>
      </c>
      <c r="U21" s="94">
        <v>5</v>
      </c>
      <c r="V21" s="94">
        <v>0</v>
      </c>
    </row>
    <row r="22" spans="1:22">
      <c r="A22" s="93" t="s">
        <v>115</v>
      </c>
      <c r="B22" s="93" t="s">
        <v>116</v>
      </c>
      <c r="C22" s="95">
        <v>1.0684188327611575</v>
      </c>
      <c r="D22" s="95">
        <v>0.87416086316821962</v>
      </c>
      <c r="F22" s="108">
        <v>1.2626768023540951</v>
      </c>
      <c r="K22" s="96">
        <v>0.87416086316821962</v>
      </c>
      <c r="L22" s="96">
        <v>0.87416086316821962</v>
      </c>
      <c r="N22" s="96">
        <v>1.0684188327611575</v>
      </c>
    </row>
    <row r="23" spans="1:22">
      <c r="A23" s="93" t="s">
        <v>105</v>
      </c>
      <c r="B23" s="93" t="s">
        <v>106</v>
      </c>
      <c r="C23" s="95">
        <v>1.1198312898479648</v>
      </c>
      <c r="D23" s="95">
        <v>0.91622560078469839</v>
      </c>
      <c r="F23" s="108">
        <v>1.323436978911231</v>
      </c>
      <c r="K23" s="96">
        <v>0.91622560078469839</v>
      </c>
      <c r="L23" s="96">
        <v>0.91622560078469839</v>
      </c>
      <c r="N23" s="96">
        <v>1.1198312898479648</v>
      </c>
    </row>
    <row r="24" spans="1:22">
      <c r="A24" s="93" t="s">
        <v>103</v>
      </c>
      <c r="B24" s="93" t="s">
        <v>104</v>
      </c>
      <c r="C24" s="95">
        <v>0.81856400196174606</v>
      </c>
      <c r="D24" s="95">
        <v>0.66973418342324675</v>
      </c>
      <c r="E24" s="93">
        <v>0</v>
      </c>
      <c r="F24" s="108">
        <v>0.96739382050024525</v>
      </c>
      <c r="G24" s="94">
        <v>0</v>
      </c>
      <c r="H24" s="94">
        <v>0</v>
      </c>
      <c r="I24" s="94">
        <v>0</v>
      </c>
      <c r="J24" s="94">
        <v>0</v>
      </c>
      <c r="K24" s="96">
        <v>0.66973418342324675</v>
      </c>
      <c r="L24" s="96">
        <v>0.66973418342324675</v>
      </c>
      <c r="N24" s="96">
        <v>0.81856400196174606</v>
      </c>
      <c r="O24" s="94">
        <v>0</v>
      </c>
      <c r="P24" s="94">
        <v>0</v>
      </c>
      <c r="Q24" s="94">
        <v>0</v>
      </c>
      <c r="R24" s="94">
        <v>0</v>
      </c>
      <c r="S24" s="94">
        <v>0</v>
      </c>
      <c r="T24" s="94">
        <v>0</v>
      </c>
      <c r="U24" s="94">
        <v>0</v>
      </c>
      <c r="V24" s="94">
        <v>0</v>
      </c>
    </row>
    <row r="25" spans="1:22">
      <c r="A25" s="93" t="s">
        <v>122</v>
      </c>
      <c r="B25" s="93" t="s">
        <v>123</v>
      </c>
      <c r="C25" s="93">
        <v>90</v>
      </c>
      <c r="D25" s="93">
        <v>95</v>
      </c>
      <c r="E25" s="93">
        <v>63</v>
      </c>
      <c r="F25" s="107">
        <v>31</v>
      </c>
      <c r="G25" s="94">
        <v>0</v>
      </c>
      <c r="H25" s="94">
        <v>0</v>
      </c>
      <c r="I25" s="94">
        <v>0</v>
      </c>
      <c r="J25" s="94">
        <v>0</v>
      </c>
      <c r="O25" s="93">
        <v>90</v>
      </c>
      <c r="P25" s="93">
        <v>95</v>
      </c>
      <c r="Q25" s="93">
        <v>63</v>
      </c>
      <c r="R25" s="93">
        <v>31</v>
      </c>
      <c r="S25" s="94">
        <v>0</v>
      </c>
      <c r="T25" s="94">
        <v>0</v>
      </c>
      <c r="U25" s="94">
        <v>0</v>
      </c>
      <c r="V25" s="94">
        <v>0</v>
      </c>
    </row>
    <row r="26" spans="1:22">
      <c r="A26" s="93" t="s">
        <v>120</v>
      </c>
      <c r="B26" s="93" t="s">
        <v>121</v>
      </c>
    </row>
    <row r="27" spans="1:22">
      <c r="A27" s="93" t="s">
        <v>124</v>
      </c>
      <c r="B27" s="93" t="s">
        <v>125</v>
      </c>
    </row>
    <row r="28" spans="1:22">
      <c r="A28" s="93" t="s">
        <v>126</v>
      </c>
      <c r="B28" s="93" t="s">
        <v>127</v>
      </c>
      <c r="C28" s="93">
        <v>0</v>
      </c>
      <c r="D28" s="93">
        <v>2</v>
      </c>
      <c r="E28" s="93">
        <v>5</v>
      </c>
      <c r="F28" s="107">
        <v>2</v>
      </c>
      <c r="G28" s="94">
        <v>0</v>
      </c>
      <c r="H28" s="94">
        <v>1</v>
      </c>
      <c r="I28" s="94">
        <v>4</v>
      </c>
      <c r="J28" s="94">
        <v>0</v>
      </c>
      <c r="O28" s="94">
        <v>0</v>
      </c>
      <c r="P28" s="94">
        <v>0</v>
      </c>
      <c r="Q28" s="94">
        <v>0</v>
      </c>
      <c r="R28" s="94">
        <v>0</v>
      </c>
      <c r="S28" s="94">
        <v>0</v>
      </c>
      <c r="T28" s="94">
        <v>1</v>
      </c>
      <c r="U28" s="94">
        <v>1</v>
      </c>
      <c r="V28" s="94">
        <v>2</v>
      </c>
    </row>
    <row r="29" spans="1:22">
      <c r="A29" s="93" t="s">
        <v>136</v>
      </c>
      <c r="B29" s="93" t="s">
        <v>137</v>
      </c>
      <c r="C29" s="93">
        <v>6</v>
      </c>
      <c r="D29" s="93">
        <v>11</v>
      </c>
      <c r="E29" s="93">
        <v>17</v>
      </c>
      <c r="F29" s="107">
        <v>10</v>
      </c>
      <c r="G29" s="94" t="s">
        <v>951</v>
      </c>
      <c r="H29" s="94" t="s">
        <v>951</v>
      </c>
      <c r="I29" s="94" t="s">
        <v>951</v>
      </c>
      <c r="J29" s="94" t="s">
        <v>951</v>
      </c>
      <c r="O29" s="94">
        <v>6</v>
      </c>
      <c r="P29" s="94">
        <v>11</v>
      </c>
      <c r="Q29" s="94">
        <v>17</v>
      </c>
      <c r="R29" s="94">
        <v>10</v>
      </c>
      <c r="S29" s="94" t="s">
        <v>951</v>
      </c>
      <c r="T29" s="93" t="s">
        <v>951</v>
      </c>
      <c r="U29" s="93" t="s">
        <v>951</v>
      </c>
      <c r="V29" s="93" t="s">
        <v>951</v>
      </c>
    </row>
    <row r="30" spans="1:22">
      <c r="A30" s="93" t="s">
        <v>138</v>
      </c>
      <c r="B30" s="93" t="s">
        <v>139</v>
      </c>
      <c r="C30" s="93">
        <v>19</v>
      </c>
      <c r="D30" s="93">
        <v>11</v>
      </c>
      <c r="E30" s="93">
        <v>12</v>
      </c>
      <c r="F30" s="107">
        <v>17</v>
      </c>
      <c r="G30" s="94">
        <v>3</v>
      </c>
      <c r="H30" s="94">
        <v>5</v>
      </c>
      <c r="I30" s="94">
        <v>4</v>
      </c>
      <c r="J30" s="94">
        <v>2</v>
      </c>
      <c r="O30" s="94">
        <v>5</v>
      </c>
      <c r="P30" s="94">
        <v>1</v>
      </c>
      <c r="Q30" s="94">
        <v>3</v>
      </c>
      <c r="R30" s="94">
        <v>3</v>
      </c>
      <c r="S30" s="94">
        <v>11</v>
      </c>
      <c r="T30" s="94">
        <v>5</v>
      </c>
      <c r="U30" s="94">
        <v>5</v>
      </c>
      <c r="V30" s="94">
        <v>12</v>
      </c>
    </row>
    <row r="31" spans="1:22">
      <c r="A31" s="93" t="s">
        <v>130</v>
      </c>
      <c r="B31" s="93" t="s">
        <v>131</v>
      </c>
      <c r="C31" s="93">
        <v>21</v>
      </c>
      <c r="D31" s="93">
        <v>23</v>
      </c>
      <c r="E31" s="93">
        <v>7</v>
      </c>
      <c r="F31" s="107">
        <v>7</v>
      </c>
      <c r="G31" s="94">
        <v>10</v>
      </c>
      <c r="H31" s="94">
        <v>8</v>
      </c>
      <c r="I31" s="94">
        <v>3</v>
      </c>
      <c r="J31" s="94">
        <v>2</v>
      </c>
      <c r="O31" s="94">
        <v>3</v>
      </c>
      <c r="P31" s="94">
        <v>2</v>
      </c>
      <c r="Q31" s="94">
        <v>0</v>
      </c>
      <c r="R31" s="94">
        <v>0</v>
      </c>
      <c r="S31" s="94">
        <v>8</v>
      </c>
      <c r="T31" s="94">
        <v>13</v>
      </c>
      <c r="U31" s="94">
        <v>4</v>
      </c>
      <c r="V31" s="94">
        <v>5</v>
      </c>
    </row>
    <row r="32" spans="1:22">
      <c r="A32" s="93" t="s">
        <v>132</v>
      </c>
      <c r="B32" s="93" t="s">
        <v>133</v>
      </c>
    </row>
    <row r="33" spans="1:22">
      <c r="A33" s="93" t="s">
        <v>155</v>
      </c>
      <c r="B33" s="93" t="s">
        <v>156</v>
      </c>
      <c r="F33" s="107" t="s">
        <v>951</v>
      </c>
      <c r="G33" s="94" t="s">
        <v>951</v>
      </c>
      <c r="H33" s="94" t="s">
        <v>951</v>
      </c>
      <c r="I33" s="94" t="s">
        <v>951</v>
      </c>
      <c r="J33" s="94" t="s">
        <v>951</v>
      </c>
      <c r="P33" s="94" t="s">
        <v>951</v>
      </c>
      <c r="Q33" s="94" t="s">
        <v>951</v>
      </c>
      <c r="R33" s="94" t="s">
        <v>951</v>
      </c>
      <c r="S33" s="94" t="s">
        <v>951</v>
      </c>
      <c r="T33" s="94" t="s">
        <v>951</v>
      </c>
      <c r="U33" s="94" t="s">
        <v>951</v>
      </c>
      <c r="V33" s="94" t="s">
        <v>951</v>
      </c>
    </row>
    <row r="34" spans="1:22">
      <c r="A34" s="93" t="s">
        <v>153</v>
      </c>
      <c r="B34" s="93" t="s">
        <v>154</v>
      </c>
    </row>
    <row r="35" spans="1:22">
      <c r="A35" s="93" t="s">
        <v>147</v>
      </c>
      <c r="B35" s="93" t="s">
        <v>148</v>
      </c>
    </row>
    <row r="36" spans="1:22">
      <c r="A36" s="93" t="s">
        <v>151</v>
      </c>
      <c r="B36" s="93" t="s">
        <v>152</v>
      </c>
      <c r="C36" s="93">
        <v>7</v>
      </c>
      <c r="D36" s="93">
        <v>14</v>
      </c>
      <c r="E36" s="93">
        <v>12</v>
      </c>
      <c r="F36" s="107">
        <v>7</v>
      </c>
      <c r="G36" s="94">
        <v>3</v>
      </c>
      <c r="H36" s="94">
        <v>5</v>
      </c>
      <c r="I36" s="94">
        <v>9</v>
      </c>
      <c r="J36" s="94">
        <v>7</v>
      </c>
      <c r="O36" s="94">
        <v>0</v>
      </c>
      <c r="P36" s="94">
        <v>0</v>
      </c>
      <c r="Q36" s="94">
        <v>0</v>
      </c>
      <c r="R36" s="94">
        <v>0</v>
      </c>
      <c r="S36" s="94">
        <v>7</v>
      </c>
      <c r="T36" s="94">
        <v>3</v>
      </c>
      <c r="U36" s="94">
        <v>3</v>
      </c>
      <c r="V36" s="94">
        <v>6</v>
      </c>
    </row>
    <row r="37" spans="1:22">
      <c r="A37" s="93" t="s">
        <v>145</v>
      </c>
      <c r="B37" s="93" t="s">
        <v>146</v>
      </c>
    </row>
    <row r="38" spans="1:22">
      <c r="A38" s="93" t="s">
        <v>143</v>
      </c>
      <c r="B38" s="93" t="s">
        <v>144</v>
      </c>
    </row>
    <row r="39" spans="1:22">
      <c r="A39" s="93" t="s">
        <v>175</v>
      </c>
      <c r="B39" s="93" t="s">
        <v>176</v>
      </c>
      <c r="C39" s="95">
        <v>47.90677330667333</v>
      </c>
      <c r="D39" s="95">
        <v>38.550862284428895</v>
      </c>
      <c r="E39" s="95">
        <v>29.871282179455136</v>
      </c>
      <c r="F39" s="108">
        <v>30.998500374906271</v>
      </c>
      <c r="O39" s="96">
        <v>30.209447638090477</v>
      </c>
      <c r="P39" s="96">
        <v>16.119220194951261</v>
      </c>
      <c r="Q39" s="96">
        <v>18.711822044488876</v>
      </c>
      <c r="R39" s="96">
        <v>19.275431142214448</v>
      </c>
    </row>
    <row r="40" spans="1:22">
      <c r="A40" s="93" t="s">
        <v>179</v>
      </c>
      <c r="B40" s="93" t="s">
        <v>180</v>
      </c>
      <c r="C40" s="95">
        <v>48.172331917020742</v>
      </c>
      <c r="D40" s="95">
        <v>38.764558860284929</v>
      </c>
      <c r="E40" s="95">
        <v>30.036865783554113</v>
      </c>
      <c r="F40" s="108">
        <v>31.170332416895775</v>
      </c>
      <c r="G40" s="94" t="s">
        <v>951</v>
      </c>
      <c r="H40" s="94" t="s">
        <v>951</v>
      </c>
      <c r="I40" s="94" t="s">
        <v>951</v>
      </c>
      <c r="J40" s="94" t="s">
        <v>951</v>
      </c>
      <c r="O40" s="96">
        <v>30.376905773556611</v>
      </c>
      <c r="P40" s="96">
        <v>16.208572856785803</v>
      </c>
      <c r="Q40" s="96">
        <v>18.815546113471633</v>
      </c>
      <c r="R40" s="96">
        <v>19.382279430142464</v>
      </c>
      <c r="S40" s="94" t="s">
        <v>951</v>
      </c>
      <c r="T40" s="93" t="s">
        <v>951</v>
      </c>
      <c r="U40" s="93" t="s">
        <v>951</v>
      </c>
      <c r="V40" s="93" t="s">
        <v>951</v>
      </c>
    </row>
    <row r="41" spans="1:22">
      <c r="A41" s="93" t="s">
        <v>181</v>
      </c>
      <c r="B41" s="93" t="s">
        <v>182</v>
      </c>
      <c r="C41" s="95">
        <v>79.348912771807051</v>
      </c>
      <c r="D41" s="95">
        <v>63.852536865783556</v>
      </c>
      <c r="E41" s="95">
        <v>49.476380904773812</v>
      </c>
      <c r="F41" s="108">
        <v>51.343414146463388</v>
      </c>
      <c r="O41" s="96">
        <v>50.036490877280684</v>
      </c>
      <c r="P41" s="96">
        <v>26.698575356160962</v>
      </c>
      <c r="Q41" s="96">
        <v>30.99275181204699</v>
      </c>
      <c r="R41" s="96">
        <v>31.926268432891778</v>
      </c>
    </row>
    <row r="42" spans="1:22">
      <c r="A42" s="93" t="s">
        <v>173</v>
      </c>
      <c r="B42" s="93" t="s">
        <v>174</v>
      </c>
      <c r="C42" s="95">
        <v>52.73994001499625</v>
      </c>
      <c r="D42" s="95">
        <v>42.440139965008747</v>
      </c>
      <c r="E42" s="95">
        <v>32.88490377405649</v>
      </c>
      <c r="F42" s="108">
        <v>34.125843539115223</v>
      </c>
      <c r="O42" s="96">
        <v>33.257185703574109</v>
      </c>
      <c r="P42" s="96">
        <v>17.745438640339916</v>
      </c>
      <c r="Q42" s="96">
        <v>20.599600099975007</v>
      </c>
      <c r="R42" s="96">
        <v>21.220069982504373</v>
      </c>
    </row>
    <row r="43" spans="1:22">
      <c r="A43" s="93" t="s">
        <v>177</v>
      </c>
      <c r="B43" s="93" t="s">
        <v>178</v>
      </c>
      <c r="C43" s="95">
        <v>51.837040739815045</v>
      </c>
      <c r="D43" s="95">
        <v>41.713571607098224</v>
      </c>
      <c r="E43" s="95">
        <v>32.32191952011997</v>
      </c>
      <c r="F43" s="108">
        <v>33.541614596350911</v>
      </c>
      <c r="O43" s="96">
        <v>32.687828042989253</v>
      </c>
      <c r="P43" s="96">
        <v>17.441639590102472</v>
      </c>
      <c r="Q43" s="96">
        <v>20.246938265433641</v>
      </c>
      <c r="R43" s="96">
        <v>20.856785803549112</v>
      </c>
    </row>
    <row r="44" spans="1:22">
      <c r="A44" s="93" t="s">
        <v>198</v>
      </c>
      <c r="B44" s="93" t="s">
        <v>199</v>
      </c>
      <c r="D44" s="93">
        <v>14</v>
      </c>
      <c r="E44" s="93">
        <v>16</v>
      </c>
      <c r="F44" s="107">
        <v>9</v>
      </c>
      <c r="G44" s="94" t="s">
        <v>951</v>
      </c>
      <c r="H44" s="94" t="s">
        <v>951</v>
      </c>
      <c r="I44" s="94" t="s">
        <v>951</v>
      </c>
      <c r="J44" s="94" t="s">
        <v>951</v>
      </c>
      <c r="O44" s="94" t="s">
        <v>951</v>
      </c>
      <c r="P44" s="94" t="s">
        <v>951</v>
      </c>
      <c r="R44" s="94">
        <v>29</v>
      </c>
      <c r="S44" s="94" t="s">
        <v>951</v>
      </c>
      <c r="T44" s="94" t="s">
        <v>951</v>
      </c>
      <c r="U44" s="94" t="s">
        <v>951</v>
      </c>
      <c r="V44" s="93">
        <v>0</v>
      </c>
    </row>
    <row r="45" spans="1:22">
      <c r="A45" s="93" t="s">
        <v>196</v>
      </c>
      <c r="B45" s="93" t="s">
        <v>197</v>
      </c>
      <c r="F45" s="107" t="s">
        <v>951</v>
      </c>
      <c r="G45" s="94" t="s">
        <v>951</v>
      </c>
      <c r="H45" s="94" t="s">
        <v>951</v>
      </c>
      <c r="I45" s="94" t="s">
        <v>951</v>
      </c>
      <c r="J45" s="94" t="s">
        <v>951</v>
      </c>
      <c r="O45" s="94" t="s">
        <v>951</v>
      </c>
      <c r="P45" s="94" t="s">
        <v>951</v>
      </c>
      <c r="R45" s="94" t="s">
        <v>951</v>
      </c>
      <c r="S45" s="94" t="s">
        <v>951</v>
      </c>
      <c r="T45" s="94" t="s">
        <v>951</v>
      </c>
      <c r="U45" s="94" t="s">
        <v>951</v>
      </c>
      <c r="V45" s="94" t="s">
        <v>951</v>
      </c>
    </row>
    <row r="46" spans="1:22">
      <c r="A46" s="93" t="s">
        <v>188</v>
      </c>
      <c r="B46" s="93" t="s">
        <v>189</v>
      </c>
      <c r="F46" s="107" t="s">
        <v>951</v>
      </c>
      <c r="G46" s="94" t="s">
        <v>951</v>
      </c>
      <c r="H46" s="94" t="s">
        <v>951</v>
      </c>
      <c r="I46" s="94" t="s">
        <v>951</v>
      </c>
      <c r="J46" s="94" t="s">
        <v>951</v>
      </c>
      <c r="O46" s="94" t="s">
        <v>951</v>
      </c>
      <c r="P46" s="94" t="s">
        <v>951</v>
      </c>
      <c r="Q46" s="94" t="s">
        <v>951</v>
      </c>
      <c r="R46" s="94" t="s">
        <v>951</v>
      </c>
      <c r="S46" s="94" t="s">
        <v>951</v>
      </c>
      <c r="T46" s="94" t="s">
        <v>951</v>
      </c>
      <c r="U46" s="94" t="s">
        <v>951</v>
      </c>
      <c r="V46" s="94" t="s">
        <v>951</v>
      </c>
    </row>
    <row r="47" spans="1:22">
      <c r="A47" s="93" t="s">
        <v>184</v>
      </c>
      <c r="B47" s="93" t="s">
        <v>185</v>
      </c>
      <c r="F47" s="107" t="s">
        <v>951</v>
      </c>
      <c r="G47" s="94" t="s">
        <v>951</v>
      </c>
      <c r="H47" s="94" t="s">
        <v>951</v>
      </c>
      <c r="I47" s="94" t="s">
        <v>951</v>
      </c>
      <c r="J47" s="94" t="s">
        <v>951</v>
      </c>
      <c r="O47" s="94">
        <v>24</v>
      </c>
      <c r="P47" s="94">
        <v>24</v>
      </c>
      <c r="Q47" s="94">
        <v>21</v>
      </c>
      <c r="R47" s="94">
        <v>11</v>
      </c>
      <c r="S47" s="94" t="s">
        <v>951</v>
      </c>
      <c r="T47" s="93" t="s">
        <v>951</v>
      </c>
      <c r="U47" s="93" t="s">
        <v>951</v>
      </c>
      <c r="V47" s="93" t="s">
        <v>951</v>
      </c>
    </row>
    <row r="48" spans="1:22">
      <c r="A48" s="93" t="s">
        <v>190</v>
      </c>
      <c r="B48" s="93" t="s">
        <v>191</v>
      </c>
      <c r="C48" s="93">
        <v>8</v>
      </c>
      <c r="D48" s="93">
        <v>15</v>
      </c>
      <c r="E48" s="93">
        <v>13</v>
      </c>
      <c r="F48" s="107">
        <v>9</v>
      </c>
      <c r="G48" s="94">
        <v>8</v>
      </c>
      <c r="H48" s="94">
        <v>0</v>
      </c>
      <c r="I48" s="94">
        <v>0</v>
      </c>
      <c r="J48" s="94">
        <v>0</v>
      </c>
      <c r="O48" s="94">
        <v>0</v>
      </c>
      <c r="P48" s="94">
        <v>14</v>
      </c>
      <c r="Q48" s="94">
        <v>12</v>
      </c>
      <c r="R48" s="94">
        <v>9</v>
      </c>
      <c r="S48" s="94">
        <v>0</v>
      </c>
      <c r="T48" s="94">
        <v>1</v>
      </c>
      <c r="U48" s="94">
        <v>1</v>
      </c>
      <c r="V48" s="94">
        <v>0</v>
      </c>
    </row>
    <row r="49" spans="1:22">
      <c r="A49" s="93" t="s">
        <v>202</v>
      </c>
      <c r="B49" s="93" t="s">
        <v>203</v>
      </c>
      <c r="F49" s="107" t="s">
        <v>951</v>
      </c>
      <c r="G49" s="94" t="s">
        <v>951</v>
      </c>
      <c r="H49" s="94" t="s">
        <v>951</v>
      </c>
      <c r="I49" s="94" t="s">
        <v>951</v>
      </c>
      <c r="J49" s="94" t="s">
        <v>951</v>
      </c>
      <c r="O49" s="94" t="s">
        <v>951</v>
      </c>
      <c r="P49" s="94" t="s">
        <v>951</v>
      </c>
      <c r="Q49" s="94" t="s">
        <v>951</v>
      </c>
      <c r="R49" s="94" t="s">
        <v>951</v>
      </c>
      <c r="S49" s="94" t="s">
        <v>951</v>
      </c>
      <c r="T49" s="94" t="s">
        <v>951</v>
      </c>
      <c r="U49" s="94" t="s">
        <v>951</v>
      </c>
      <c r="V49" s="94" t="s">
        <v>951</v>
      </c>
    </row>
    <row r="50" spans="1:22">
      <c r="A50" s="93" t="s">
        <v>200</v>
      </c>
      <c r="B50" s="93" t="s">
        <v>201</v>
      </c>
      <c r="C50" s="93">
        <v>1</v>
      </c>
      <c r="D50" s="93">
        <v>1</v>
      </c>
      <c r="E50" s="93">
        <v>0</v>
      </c>
      <c r="F50" s="107">
        <v>0</v>
      </c>
      <c r="G50" s="94">
        <v>0</v>
      </c>
      <c r="H50" s="94">
        <v>0</v>
      </c>
      <c r="I50" s="94">
        <v>0</v>
      </c>
      <c r="J50" s="94">
        <v>0</v>
      </c>
      <c r="O50" s="94">
        <v>0</v>
      </c>
      <c r="P50" s="94">
        <v>0</v>
      </c>
      <c r="Q50" s="94">
        <v>0</v>
      </c>
      <c r="R50" s="94">
        <v>0</v>
      </c>
      <c r="S50" s="94">
        <v>1</v>
      </c>
      <c r="T50" s="94">
        <v>1</v>
      </c>
      <c r="U50" s="94">
        <v>0</v>
      </c>
      <c r="V50" s="94">
        <v>0</v>
      </c>
    </row>
    <row r="51" spans="1:22">
      <c r="A51" s="93" t="s">
        <v>192</v>
      </c>
      <c r="B51" s="93" t="s">
        <v>193</v>
      </c>
      <c r="C51" s="93">
        <v>29</v>
      </c>
      <c r="D51" s="93">
        <v>15</v>
      </c>
      <c r="E51" s="93">
        <v>31</v>
      </c>
      <c r="F51" s="107">
        <v>33</v>
      </c>
      <c r="G51" s="94">
        <v>0</v>
      </c>
      <c r="H51" s="94">
        <v>0</v>
      </c>
      <c r="I51" s="94">
        <v>0</v>
      </c>
      <c r="J51" s="94">
        <v>0</v>
      </c>
      <c r="O51" s="94">
        <v>29</v>
      </c>
      <c r="P51" s="94">
        <v>15</v>
      </c>
      <c r="Q51" s="94">
        <v>31</v>
      </c>
      <c r="R51" s="94">
        <v>33</v>
      </c>
      <c r="S51" s="94">
        <v>0</v>
      </c>
      <c r="T51" s="94">
        <v>0</v>
      </c>
      <c r="U51" s="94">
        <v>0</v>
      </c>
      <c r="V51" s="94">
        <v>0</v>
      </c>
    </row>
    <row r="52" spans="1:22">
      <c r="A52" s="93" t="s">
        <v>210</v>
      </c>
      <c r="B52" s="93" t="s">
        <v>211</v>
      </c>
    </row>
    <row r="53" spans="1:22">
      <c r="A53" s="93" t="s">
        <v>186</v>
      </c>
      <c r="B53" s="93" t="s">
        <v>187</v>
      </c>
      <c r="C53" s="93">
        <v>23</v>
      </c>
      <c r="D53" s="93">
        <v>10</v>
      </c>
      <c r="E53" s="93">
        <v>11</v>
      </c>
      <c r="F53" s="107">
        <v>15</v>
      </c>
      <c r="G53" s="94" t="s">
        <v>951</v>
      </c>
      <c r="H53" s="94" t="s">
        <v>951</v>
      </c>
      <c r="I53" s="94" t="s">
        <v>951</v>
      </c>
      <c r="J53" s="94" t="s">
        <v>951</v>
      </c>
      <c r="O53" s="94">
        <v>36</v>
      </c>
      <c r="P53" s="94">
        <v>10</v>
      </c>
      <c r="Q53" s="94">
        <v>10</v>
      </c>
      <c r="R53" s="94">
        <v>8</v>
      </c>
      <c r="S53" s="94">
        <v>0</v>
      </c>
      <c r="T53" s="94">
        <v>0</v>
      </c>
      <c r="U53" s="94">
        <v>0</v>
      </c>
      <c r="V53" s="94">
        <v>0</v>
      </c>
    </row>
    <row r="54" spans="1:22">
      <c r="A54" s="93" t="s">
        <v>194</v>
      </c>
      <c r="B54" s="93" t="s">
        <v>195</v>
      </c>
      <c r="F54" s="107" t="s">
        <v>951</v>
      </c>
      <c r="G54" s="94" t="s">
        <v>951</v>
      </c>
      <c r="H54" s="94" t="s">
        <v>951</v>
      </c>
      <c r="I54" s="94" t="s">
        <v>951</v>
      </c>
      <c r="J54" s="94" t="s">
        <v>951</v>
      </c>
      <c r="K54" s="94" t="s">
        <v>951</v>
      </c>
      <c r="L54" s="94" t="s">
        <v>951</v>
      </c>
    </row>
    <row r="55" spans="1:22">
      <c r="A55" s="93" t="s">
        <v>206</v>
      </c>
      <c r="B55" s="93" t="s">
        <v>207</v>
      </c>
      <c r="F55" s="107" t="s">
        <v>951</v>
      </c>
      <c r="G55" s="94">
        <v>34</v>
      </c>
      <c r="H55" s="94">
        <v>13</v>
      </c>
      <c r="I55" s="94">
        <v>14</v>
      </c>
      <c r="J55" s="94">
        <v>20</v>
      </c>
      <c r="O55" s="94">
        <v>1</v>
      </c>
      <c r="P55" s="94">
        <v>6</v>
      </c>
      <c r="Q55" s="94">
        <v>7</v>
      </c>
      <c r="R55" s="94">
        <v>6</v>
      </c>
      <c r="S55" s="94">
        <v>96</v>
      </c>
      <c r="T55" s="94">
        <v>69</v>
      </c>
      <c r="U55" s="94">
        <v>48</v>
      </c>
      <c r="V55" s="94">
        <v>41</v>
      </c>
    </row>
    <row r="56" spans="1:22">
      <c r="A56" s="93" t="s">
        <v>219</v>
      </c>
      <c r="B56" s="93" t="s">
        <v>220</v>
      </c>
      <c r="C56" s="95">
        <v>15.844029244516651</v>
      </c>
      <c r="D56" s="95">
        <v>63.448880120691655</v>
      </c>
      <c r="E56" s="95">
        <v>78.844029244516648</v>
      </c>
      <c r="F56" s="108">
        <v>60.258674712777065</v>
      </c>
      <c r="G56" s="94" t="s">
        <v>951</v>
      </c>
      <c r="H56" s="96">
        <v>57.931762794476036</v>
      </c>
      <c r="I56" s="96">
        <v>73.609841011953108</v>
      </c>
      <c r="J56" s="96">
        <v>52.761053730996863</v>
      </c>
      <c r="L56" s="96">
        <v>6.9317627944760352</v>
      </c>
      <c r="M56" s="96">
        <v>26.453870256469767</v>
      </c>
      <c r="N56" s="96">
        <v>26.029476615991644</v>
      </c>
      <c r="O56" s="94">
        <v>0</v>
      </c>
      <c r="P56" s="94">
        <v>0</v>
      </c>
      <c r="Q56" s="94">
        <v>0</v>
      </c>
      <c r="R56" s="94">
        <v>0</v>
      </c>
      <c r="S56" s="94">
        <v>0</v>
      </c>
      <c r="T56" s="94">
        <v>0</v>
      </c>
      <c r="U56" s="94">
        <v>0</v>
      </c>
      <c r="V56" s="94">
        <v>0</v>
      </c>
    </row>
    <row r="57" spans="1:22">
      <c r="A57" s="93" t="s">
        <v>225</v>
      </c>
      <c r="B57" s="93" t="s">
        <v>226</v>
      </c>
      <c r="C57" s="95">
        <v>10.696994313566206</v>
      </c>
      <c r="D57" s="95">
        <v>8.4047812463734477</v>
      </c>
      <c r="E57" s="95">
        <v>10.696994313566206</v>
      </c>
      <c r="F57" s="108">
        <v>11.652083091563188</v>
      </c>
      <c r="G57" s="96">
        <v>6.4946036903794822</v>
      </c>
      <c r="H57" s="96">
        <v>4.679935012185215</v>
      </c>
      <c r="I57" s="96">
        <v>7.1631658349773701</v>
      </c>
      <c r="J57" s="96">
        <v>6.5901125681791806</v>
      </c>
      <c r="L57" s="96">
        <v>4.679935012185215</v>
      </c>
      <c r="M57" s="96">
        <v>17.860160148543578</v>
      </c>
      <c r="N57" s="96">
        <v>17.573633515144483</v>
      </c>
    </row>
    <row r="58" spans="1:22">
      <c r="A58" s="93" t="s">
        <v>213</v>
      </c>
      <c r="B58" s="93" t="s">
        <v>214</v>
      </c>
      <c r="C58" s="95">
        <v>15.02518277822908</v>
      </c>
      <c r="D58" s="95">
        <v>11.80550075432285</v>
      </c>
      <c r="E58" s="95">
        <v>15.02518277822908</v>
      </c>
      <c r="F58" s="108">
        <v>16.366716954856678</v>
      </c>
      <c r="G58" s="96">
        <v>49.122432401067655</v>
      </c>
      <c r="H58" s="96">
        <v>46.57351746547522</v>
      </c>
      <c r="I58" s="96">
        <v>45.061506324706976</v>
      </c>
      <c r="J58" s="96">
        <v>26.256585818730414</v>
      </c>
      <c r="L58" s="96">
        <v>6.5735174654752226</v>
      </c>
      <c r="M58" s="96">
        <v>25.086689102936056</v>
      </c>
      <c r="N58" s="96">
        <v>24.684228849947775</v>
      </c>
      <c r="O58" s="94">
        <v>0</v>
      </c>
      <c r="P58" s="94">
        <v>0</v>
      </c>
      <c r="Q58" s="94">
        <v>0</v>
      </c>
      <c r="R58" s="94">
        <v>0</v>
      </c>
      <c r="S58" s="94" t="s">
        <v>951</v>
      </c>
      <c r="T58" s="93" t="s">
        <v>951</v>
      </c>
      <c r="U58" s="93" t="s">
        <v>951</v>
      </c>
      <c r="V58" s="93" t="s">
        <v>951</v>
      </c>
    </row>
    <row r="59" spans="1:22">
      <c r="A59" s="93" t="s">
        <v>215</v>
      </c>
      <c r="B59" s="93" t="s">
        <v>216</v>
      </c>
      <c r="C59" s="95">
        <v>16.813972380178718</v>
      </c>
      <c r="D59" s="95">
        <v>12.496692584426135</v>
      </c>
      <c r="E59" s="95">
        <v>12.813972380178717</v>
      </c>
      <c r="F59" s="108">
        <v>11.779505628408959</v>
      </c>
      <c r="G59" s="96">
        <v>11.565626087965649</v>
      </c>
      <c r="H59" s="96">
        <v>7.7311129163281889</v>
      </c>
      <c r="I59" s="96">
        <v>9.2414993617268202</v>
      </c>
      <c r="J59" s="96">
        <v>6.6621794127886735</v>
      </c>
      <c r="L59" s="96">
        <v>4.7311129163281889</v>
      </c>
      <c r="M59" s="96">
        <v>18.055471741905535</v>
      </c>
      <c r="N59" s="96">
        <v>17.765811767436464</v>
      </c>
      <c r="O59" s="94">
        <v>1</v>
      </c>
      <c r="P59" s="94">
        <v>0</v>
      </c>
      <c r="Q59" s="94">
        <v>0</v>
      </c>
      <c r="R59" s="94">
        <v>0</v>
      </c>
      <c r="S59" s="94">
        <v>0</v>
      </c>
      <c r="T59" s="94">
        <v>1</v>
      </c>
      <c r="U59" s="94">
        <v>0</v>
      </c>
      <c r="V59" s="94">
        <v>0</v>
      </c>
    </row>
    <row r="60" spans="1:22">
      <c r="A60" s="93" t="s">
        <v>223</v>
      </c>
      <c r="B60" s="93" t="s">
        <v>224</v>
      </c>
      <c r="C60" s="95">
        <v>18.700243704305443</v>
      </c>
      <c r="D60" s="95">
        <v>13.550191481954275</v>
      </c>
      <c r="E60" s="95">
        <v>16.700243704305443</v>
      </c>
      <c r="F60" s="108">
        <v>18.012765463618429</v>
      </c>
      <c r="G60" s="96">
        <v>12.925147963328305</v>
      </c>
      <c r="H60" s="96">
        <v>8.4313566206336308</v>
      </c>
      <c r="I60" s="96">
        <v>11.843913194847394</v>
      </c>
      <c r="J60" s="96">
        <v>11.056400139259603</v>
      </c>
      <c r="L60" s="96">
        <v>6.4313566206336308</v>
      </c>
      <c r="M60" s="96">
        <v>24.544156899152838</v>
      </c>
      <c r="N60" s="96">
        <v>24.150400371358941</v>
      </c>
      <c r="O60" s="94">
        <v>0</v>
      </c>
      <c r="P60" s="94">
        <v>0</v>
      </c>
      <c r="Q60" s="94">
        <v>0</v>
      </c>
      <c r="R60" s="94">
        <v>0</v>
      </c>
      <c r="S60" s="94">
        <v>0</v>
      </c>
      <c r="T60" s="94">
        <v>0</v>
      </c>
      <c r="U60" s="94">
        <v>0</v>
      </c>
      <c r="V60" s="94">
        <v>0</v>
      </c>
    </row>
    <row r="61" spans="1:22">
      <c r="A61" s="93" t="s">
        <v>217</v>
      </c>
      <c r="B61" s="93" t="s">
        <v>218</v>
      </c>
      <c r="C61" s="95">
        <v>10.683996750609261</v>
      </c>
      <c r="D61" s="95">
        <v>8.3945688754787042</v>
      </c>
      <c r="E61" s="95">
        <v>10.683996750609261</v>
      </c>
      <c r="F61" s="108">
        <v>11.637925031913658</v>
      </c>
      <c r="G61" s="96">
        <v>8.4867123128699085</v>
      </c>
      <c r="H61" s="96">
        <v>4.6742485783915511</v>
      </c>
      <c r="I61" s="96">
        <v>9.1544621097829868</v>
      </c>
      <c r="J61" s="96">
        <v>7.5821051410003477</v>
      </c>
      <c r="L61" s="96">
        <v>4.6742485783915511</v>
      </c>
      <c r="M61" s="96">
        <v>17.838458860392247</v>
      </c>
      <c r="N61" s="96">
        <v>17.552280376000926</v>
      </c>
      <c r="O61" s="94">
        <v>0</v>
      </c>
      <c r="P61" s="94">
        <v>0</v>
      </c>
      <c r="Q61" s="94">
        <v>0</v>
      </c>
      <c r="R61" s="94">
        <v>0</v>
      </c>
      <c r="S61" s="94">
        <v>3</v>
      </c>
      <c r="T61" s="94">
        <v>0</v>
      </c>
      <c r="U61" s="94">
        <v>2</v>
      </c>
      <c r="V61" s="94">
        <v>0</v>
      </c>
    </row>
    <row r="62" spans="1:22">
      <c r="A62" s="93" t="s">
        <v>322</v>
      </c>
      <c r="B62" s="93" t="s">
        <v>323</v>
      </c>
      <c r="C62" s="93">
        <v>36</v>
      </c>
      <c r="D62" s="93">
        <v>33</v>
      </c>
      <c r="E62" s="95">
        <v>16.391528691313223</v>
      </c>
      <c r="F62" s="108">
        <v>41.314130188251305</v>
      </c>
      <c r="G62" s="94">
        <v>36</v>
      </c>
      <c r="H62" s="94">
        <v>33</v>
      </c>
      <c r="I62" s="94">
        <v>14</v>
      </c>
      <c r="J62" s="94">
        <v>37</v>
      </c>
      <c r="L62" s="96">
        <v>4.8299501020639601</v>
      </c>
      <c r="M62" s="96">
        <v>3.1418122023134498</v>
      </c>
      <c r="N62" s="96">
        <v>3.1418122023134498</v>
      </c>
      <c r="O62" s="94">
        <v>0</v>
      </c>
      <c r="P62" s="94">
        <v>0</v>
      </c>
      <c r="Q62" s="94">
        <v>0</v>
      </c>
      <c r="R62" s="94">
        <v>0</v>
      </c>
      <c r="S62" s="94">
        <v>0</v>
      </c>
      <c r="T62" s="94">
        <v>0</v>
      </c>
      <c r="U62" s="94">
        <v>0</v>
      </c>
      <c r="V62" s="94">
        <v>0</v>
      </c>
    </row>
    <row r="63" spans="1:22">
      <c r="A63" s="93" t="s">
        <v>320</v>
      </c>
      <c r="B63" s="93" t="s">
        <v>321</v>
      </c>
      <c r="C63" s="93">
        <v>13</v>
      </c>
      <c r="D63" s="93">
        <v>11</v>
      </c>
      <c r="E63" s="95">
        <v>11.23593785438875</v>
      </c>
      <c r="F63" s="108">
        <v>11.837378090269901</v>
      </c>
      <c r="G63" s="94">
        <v>6</v>
      </c>
      <c r="H63" s="94">
        <v>4</v>
      </c>
      <c r="I63" s="94">
        <v>4</v>
      </c>
      <c r="J63" s="94">
        <v>4</v>
      </c>
      <c r="L63" s="96">
        <v>6.5353254706282593</v>
      </c>
      <c r="M63" s="96">
        <v>4.2511340440009064</v>
      </c>
      <c r="N63" s="96">
        <v>4.2511340440009064</v>
      </c>
      <c r="O63" s="94">
        <v>0</v>
      </c>
      <c r="P63" s="94">
        <v>0</v>
      </c>
      <c r="Q63" s="94">
        <v>0</v>
      </c>
      <c r="R63" s="94">
        <v>0</v>
      </c>
      <c r="S63" s="94">
        <v>7</v>
      </c>
      <c r="T63" s="94">
        <v>7</v>
      </c>
      <c r="U63" s="94">
        <v>4</v>
      </c>
      <c r="V63" s="94">
        <v>2</v>
      </c>
    </row>
    <row r="64" spans="1:22">
      <c r="A64" s="93" t="s">
        <v>338</v>
      </c>
      <c r="B64" s="93" t="s">
        <v>339</v>
      </c>
      <c r="E64" s="95">
        <v>3.3776366523021091</v>
      </c>
      <c r="F64" s="108">
        <v>6.0929916080743931</v>
      </c>
      <c r="L64" s="96">
        <v>6.8215014742572011</v>
      </c>
      <c r="M64" s="96">
        <v>4.43728736674983</v>
      </c>
      <c r="N64" s="96">
        <v>4.43728736674983</v>
      </c>
    </row>
    <row r="65" spans="1:22">
      <c r="A65" s="93" t="s">
        <v>326</v>
      </c>
      <c r="B65" s="93" t="s">
        <v>327</v>
      </c>
      <c r="E65" s="95">
        <v>3.493309140394647</v>
      </c>
      <c r="F65" s="108">
        <v>6.3016557042413242</v>
      </c>
      <c r="L65" s="96">
        <v>7.0551145384440908</v>
      </c>
      <c r="M65" s="96">
        <v>4.589249262871399</v>
      </c>
      <c r="N65" s="96">
        <v>4.589249262871399</v>
      </c>
    </row>
    <row r="66" spans="1:22">
      <c r="A66" s="93" t="s">
        <v>316</v>
      </c>
      <c r="B66" s="93" t="s">
        <v>317</v>
      </c>
      <c r="C66" s="93">
        <v>19</v>
      </c>
      <c r="D66" s="93">
        <v>16</v>
      </c>
      <c r="E66" s="95">
        <v>21.354502154683601</v>
      </c>
      <c r="F66" s="108">
        <v>23.051258788841007</v>
      </c>
      <c r="G66" s="94">
        <v>19</v>
      </c>
      <c r="H66" s="94">
        <v>16</v>
      </c>
      <c r="I66" s="94">
        <v>18</v>
      </c>
      <c r="J66" s="94">
        <v>17</v>
      </c>
      <c r="K66" s="94">
        <v>0</v>
      </c>
      <c r="L66" s="96">
        <v>6.774778861419823</v>
      </c>
      <c r="M66" s="96">
        <v>4.4068949875255159</v>
      </c>
      <c r="N66" s="96">
        <v>4.4068949875255159</v>
      </c>
      <c r="S66" s="94">
        <v>0</v>
      </c>
      <c r="T66" s="93">
        <v>0</v>
      </c>
      <c r="U66" s="93">
        <v>0</v>
      </c>
      <c r="V66" s="93">
        <v>0</v>
      </c>
    </row>
    <row r="67" spans="1:22">
      <c r="A67" s="93" t="s">
        <v>324</v>
      </c>
      <c r="B67" s="93" t="s">
        <v>325</v>
      </c>
      <c r="C67" s="93">
        <v>15</v>
      </c>
      <c r="D67" s="93">
        <v>19</v>
      </c>
      <c r="E67" s="95">
        <v>9.6517917895214325</v>
      </c>
      <c r="F67" s="108">
        <v>9.7836244046268988</v>
      </c>
      <c r="G67" s="94">
        <v>15</v>
      </c>
      <c r="H67" s="94">
        <v>19</v>
      </c>
      <c r="I67" s="94">
        <v>7</v>
      </c>
      <c r="J67" s="94">
        <v>5</v>
      </c>
      <c r="L67" s="96">
        <v>5.3555794964844639</v>
      </c>
      <c r="M67" s="96">
        <v>3.4837264685869811</v>
      </c>
      <c r="N67" s="96">
        <v>3.4837264685869811</v>
      </c>
      <c r="O67" s="94">
        <v>0</v>
      </c>
      <c r="P67" s="94">
        <v>0</v>
      </c>
      <c r="Q67" s="94">
        <v>0</v>
      </c>
      <c r="R67" s="94">
        <v>0</v>
      </c>
      <c r="S67" s="94">
        <v>0</v>
      </c>
      <c r="T67" s="94">
        <v>0</v>
      </c>
      <c r="U67" s="94">
        <v>0</v>
      </c>
      <c r="V67" s="94">
        <v>0</v>
      </c>
    </row>
    <row r="68" spans="1:22">
      <c r="A68" s="93" t="s">
        <v>332</v>
      </c>
      <c r="B68" s="93" t="s">
        <v>333</v>
      </c>
      <c r="C68" s="93">
        <v>0</v>
      </c>
      <c r="D68" s="93">
        <v>1</v>
      </c>
      <c r="E68" s="95">
        <v>2.7298707189838964</v>
      </c>
      <c r="F68" s="108">
        <v>4.9244726695395782</v>
      </c>
      <c r="G68" s="94">
        <v>0</v>
      </c>
      <c r="H68" s="94">
        <v>0</v>
      </c>
      <c r="I68" s="94">
        <v>0</v>
      </c>
      <c r="J68" s="94">
        <v>0</v>
      </c>
      <c r="L68" s="96">
        <v>5.513268314810615</v>
      </c>
      <c r="M68" s="96">
        <v>3.5863007484690406</v>
      </c>
      <c r="N68" s="96">
        <v>3.5863007484690406</v>
      </c>
      <c r="O68" s="94">
        <v>0</v>
      </c>
      <c r="P68" s="94">
        <v>1</v>
      </c>
      <c r="Q68" s="94">
        <v>0</v>
      </c>
      <c r="R68" s="94">
        <v>0</v>
      </c>
      <c r="S68" s="94">
        <v>0</v>
      </c>
      <c r="T68" s="94">
        <v>0</v>
      </c>
      <c r="U68" s="94">
        <v>0</v>
      </c>
      <c r="V68" s="94">
        <v>0</v>
      </c>
    </row>
    <row r="69" spans="1:22">
      <c r="A69" s="93" t="s">
        <v>314</v>
      </c>
      <c r="B69" s="93" t="s">
        <v>315</v>
      </c>
      <c r="E69" s="95">
        <v>4.8755953731004764</v>
      </c>
      <c r="F69" s="108">
        <v>81.795191653436149</v>
      </c>
      <c r="G69" s="94" t="s">
        <v>951</v>
      </c>
      <c r="H69" s="94" t="s">
        <v>951</v>
      </c>
      <c r="I69" s="94" t="s">
        <v>951</v>
      </c>
      <c r="J69" s="94">
        <v>27</v>
      </c>
      <c r="L69" s="96">
        <v>9.8467906554774327</v>
      </c>
      <c r="M69" s="96">
        <v>6.4051939215241553</v>
      </c>
      <c r="N69" s="96">
        <v>6.4051939215241553</v>
      </c>
      <c r="O69" s="94" t="s">
        <v>951</v>
      </c>
      <c r="P69" s="94" t="s">
        <v>951</v>
      </c>
      <c r="Q69" s="94" t="s">
        <v>951</v>
      </c>
      <c r="R69" s="94">
        <v>46</v>
      </c>
      <c r="S69" s="94" t="s">
        <v>951</v>
      </c>
      <c r="T69" s="94" t="s">
        <v>951</v>
      </c>
      <c r="U69" s="94" t="s">
        <v>951</v>
      </c>
      <c r="V69" s="93">
        <v>0</v>
      </c>
    </row>
    <row r="70" spans="1:22">
      <c r="A70" s="93" t="s">
        <v>336</v>
      </c>
      <c r="B70" s="93" t="s">
        <v>337</v>
      </c>
      <c r="C70" s="93">
        <v>0</v>
      </c>
      <c r="D70" s="93">
        <v>1</v>
      </c>
      <c r="E70" s="95">
        <v>7.3747448400997957</v>
      </c>
      <c r="F70" s="108">
        <v>8.0877750056702205</v>
      </c>
      <c r="G70" s="94">
        <v>0</v>
      </c>
      <c r="H70" s="94">
        <v>0</v>
      </c>
      <c r="I70" s="94">
        <v>2</v>
      </c>
      <c r="J70" s="94">
        <v>0</v>
      </c>
      <c r="L70" s="96">
        <v>6.8156611476525288</v>
      </c>
      <c r="M70" s="96">
        <v>4.4334883193467904</v>
      </c>
      <c r="N70" s="96">
        <v>4.4334883193467904</v>
      </c>
      <c r="O70" s="94">
        <v>0</v>
      </c>
      <c r="P70" s="94">
        <v>0</v>
      </c>
      <c r="Q70" s="94">
        <v>0</v>
      </c>
      <c r="R70" s="94">
        <v>0</v>
      </c>
      <c r="S70" s="94">
        <v>0</v>
      </c>
      <c r="T70" s="94">
        <v>1</v>
      </c>
      <c r="U70" s="94">
        <v>2</v>
      </c>
      <c r="V70" s="94">
        <v>2</v>
      </c>
    </row>
    <row r="71" spans="1:22">
      <c r="A71" s="93" t="s">
        <v>318</v>
      </c>
      <c r="B71" s="93" t="s">
        <v>319</v>
      </c>
      <c r="C71" s="93">
        <v>13</v>
      </c>
      <c r="D71" s="93">
        <v>7</v>
      </c>
      <c r="E71" s="95">
        <v>8.6407915627126322</v>
      </c>
      <c r="F71" s="108">
        <v>10.567702426854162</v>
      </c>
      <c r="L71" s="96">
        <v>7.3529711952823762</v>
      </c>
      <c r="M71" s="96">
        <v>4.7830006804264</v>
      </c>
      <c r="N71" s="96">
        <v>4.7830006804264</v>
      </c>
    </row>
    <row r="72" spans="1:22">
      <c r="A72" s="93" t="s">
        <v>328</v>
      </c>
      <c r="B72" s="93" t="s">
        <v>329</v>
      </c>
      <c r="E72" s="93">
        <v>5</v>
      </c>
      <c r="F72" s="107">
        <v>9</v>
      </c>
      <c r="G72" s="94" t="s">
        <v>951</v>
      </c>
      <c r="H72" s="94" t="s">
        <v>951</v>
      </c>
      <c r="I72" s="94" t="s">
        <v>951</v>
      </c>
      <c r="J72" s="94" t="s">
        <v>951</v>
      </c>
      <c r="L72" s="96">
        <v>10.325697437060558</v>
      </c>
      <c r="M72" s="96">
        <v>6.7167158085733725</v>
      </c>
      <c r="N72" s="96">
        <v>6.7167158085733725</v>
      </c>
      <c r="O72" s="94" t="s">
        <v>951</v>
      </c>
      <c r="P72" s="94" t="s">
        <v>951</v>
      </c>
      <c r="Q72" s="94" t="s">
        <v>951</v>
      </c>
      <c r="R72" s="94" t="s">
        <v>951</v>
      </c>
      <c r="S72" s="94">
        <v>2</v>
      </c>
      <c r="T72" s="93">
        <v>5</v>
      </c>
      <c r="U72" s="93">
        <v>5</v>
      </c>
      <c r="V72" s="93">
        <v>11</v>
      </c>
    </row>
    <row r="73" spans="1:22">
      <c r="A73" s="93" t="s">
        <v>357</v>
      </c>
      <c r="B73" s="93" t="s">
        <v>358</v>
      </c>
    </row>
    <row r="74" spans="1:22">
      <c r="A74" s="93" t="s">
        <v>359</v>
      </c>
      <c r="B74" s="93" t="s">
        <v>360</v>
      </c>
    </row>
    <row r="75" spans="1:22">
      <c r="A75" s="93" t="s">
        <v>349</v>
      </c>
      <c r="B75" s="93" t="s">
        <v>350</v>
      </c>
      <c r="F75" s="107" t="s">
        <v>951</v>
      </c>
      <c r="G75" s="94" t="s">
        <v>951</v>
      </c>
      <c r="H75" s="94" t="s">
        <v>951</v>
      </c>
      <c r="I75" s="94" t="s">
        <v>951</v>
      </c>
      <c r="J75" s="94" t="s">
        <v>951</v>
      </c>
      <c r="O75" s="94" t="s">
        <v>951</v>
      </c>
      <c r="P75" s="94" t="s">
        <v>951</v>
      </c>
      <c r="Q75" s="94" t="s">
        <v>951</v>
      </c>
      <c r="R75" s="94" t="s">
        <v>951</v>
      </c>
      <c r="S75" s="94" t="s">
        <v>951</v>
      </c>
      <c r="T75" s="94" t="s">
        <v>951</v>
      </c>
      <c r="U75" s="94" t="s">
        <v>951</v>
      </c>
      <c r="V75" s="94" t="s">
        <v>951</v>
      </c>
    </row>
    <row r="76" spans="1:22" ht="15">
      <c r="A76" s="102" t="s">
        <v>717</v>
      </c>
      <c r="B76" s="93" t="s">
        <v>361</v>
      </c>
      <c r="F76" s="107" t="s">
        <v>951</v>
      </c>
      <c r="G76" s="94" t="s">
        <v>951</v>
      </c>
      <c r="H76" s="94" t="s">
        <v>951</v>
      </c>
      <c r="I76" s="94" t="s">
        <v>951</v>
      </c>
      <c r="J76" s="94" t="s">
        <v>951</v>
      </c>
      <c r="O76" s="94" t="s">
        <v>951</v>
      </c>
      <c r="P76" s="94" t="s">
        <v>951</v>
      </c>
      <c r="Q76" s="94" t="s">
        <v>951</v>
      </c>
      <c r="R76" s="94" t="s">
        <v>951</v>
      </c>
      <c r="S76" s="94" t="s">
        <v>951</v>
      </c>
      <c r="T76" s="94" t="s">
        <v>951</v>
      </c>
      <c r="U76" s="94" t="s">
        <v>951</v>
      </c>
      <c r="V76" s="94" t="s">
        <v>951</v>
      </c>
    </row>
    <row r="77" spans="1:22">
      <c r="A77" s="93" t="s">
        <v>343</v>
      </c>
      <c r="B77" s="93" t="s">
        <v>344</v>
      </c>
      <c r="C77" s="93">
        <v>0</v>
      </c>
      <c r="D77" s="93">
        <v>9</v>
      </c>
      <c r="E77" s="93">
        <v>14</v>
      </c>
      <c r="F77" s="107">
        <v>2</v>
      </c>
      <c r="G77" s="94" t="s">
        <v>951</v>
      </c>
      <c r="H77" s="94" t="s">
        <v>951</v>
      </c>
      <c r="I77" s="94" t="s">
        <v>951</v>
      </c>
      <c r="J77" s="94" t="s">
        <v>951</v>
      </c>
      <c r="O77" s="94" t="s">
        <v>951</v>
      </c>
      <c r="P77" s="94" t="s">
        <v>951</v>
      </c>
      <c r="Q77" s="94" t="s">
        <v>951</v>
      </c>
      <c r="R77" s="94" t="s">
        <v>951</v>
      </c>
      <c r="S77" s="94" t="s">
        <v>951</v>
      </c>
      <c r="T77" s="94" t="s">
        <v>951</v>
      </c>
      <c r="U77" s="94" t="s">
        <v>951</v>
      </c>
      <c r="V77" s="94" t="s">
        <v>951</v>
      </c>
    </row>
    <row r="78" spans="1:22" ht="15">
      <c r="A78" s="91" t="s">
        <v>347</v>
      </c>
      <c r="B78" s="93" t="s">
        <v>348</v>
      </c>
      <c r="C78" s="93">
        <v>5</v>
      </c>
      <c r="D78" s="93">
        <v>6</v>
      </c>
      <c r="E78" s="93">
        <v>1</v>
      </c>
      <c r="F78" s="107">
        <v>2</v>
      </c>
      <c r="G78" s="94">
        <v>0</v>
      </c>
      <c r="H78" s="94">
        <v>0</v>
      </c>
      <c r="I78" s="94">
        <v>0</v>
      </c>
      <c r="J78" s="94">
        <v>0</v>
      </c>
      <c r="O78" s="94">
        <v>5</v>
      </c>
      <c r="P78" s="94">
        <v>6</v>
      </c>
      <c r="Q78" s="94">
        <v>1</v>
      </c>
      <c r="R78" s="94">
        <v>2</v>
      </c>
      <c r="S78" s="94">
        <v>0</v>
      </c>
      <c r="T78" s="94">
        <v>0</v>
      </c>
      <c r="U78" s="94">
        <v>0</v>
      </c>
      <c r="V78" s="94">
        <v>0</v>
      </c>
    </row>
    <row r="79" spans="1:22" ht="15">
      <c r="A79" s="102" t="s">
        <v>355</v>
      </c>
      <c r="B79" s="93" t="s">
        <v>356</v>
      </c>
    </row>
    <row r="80" spans="1:22">
      <c r="A80" s="93" t="s">
        <v>351</v>
      </c>
      <c r="B80" s="93" t="s">
        <v>352</v>
      </c>
      <c r="F80" s="107" t="s">
        <v>951</v>
      </c>
      <c r="G80" s="94" t="s">
        <v>951</v>
      </c>
      <c r="H80" s="94" t="s">
        <v>951</v>
      </c>
      <c r="I80" s="94" t="s">
        <v>951</v>
      </c>
      <c r="J80" s="94" t="s">
        <v>951</v>
      </c>
      <c r="O80" s="94" t="s">
        <v>951</v>
      </c>
      <c r="P80" s="94" t="s">
        <v>951</v>
      </c>
      <c r="Q80" s="94" t="s">
        <v>951</v>
      </c>
      <c r="R80" s="94" t="s">
        <v>951</v>
      </c>
      <c r="S80" s="94" t="s">
        <v>951</v>
      </c>
      <c r="T80" s="94" t="s">
        <v>951</v>
      </c>
      <c r="U80" s="94" t="s">
        <v>951</v>
      </c>
      <c r="V80" s="94" t="s">
        <v>951</v>
      </c>
    </row>
    <row r="81" spans="1:22" ht="15">
      <c r="A81" s="102" t="s">
        <v>353</v>
      </c>
      <c r="B81" s="93" t="s">
        <v>354</v>
      </c>
      <c r="F81" s="107" t="s">
        <v>951</v>
      </c>
      <c r="G81" s="94" t="s">
        <v>951</v>
      </c>
      <c r="H81" s="94" t="s">
        <v>951</v>
      </c>
      <c r="I81" s="94" t="s">
        <v>951</v>
      </c>
      <c r="J81" s="94" t="s">
        <v>951</v>
      </c>
      <c r="K81" s="94" t="s">
        <v>951</v>
      </c>
      <c r="L81" s="94" t="s">
        <v>951</v>
      </c>
      <c r="O81" s="94" t="s">
        <v>951</v>
      </c>
      <c r="P81" s="94" t="s">
        <v>951</v>
      </c>
      <c r="Q81" s="94" t="s">
        <v>951</v>
      </c>
      <c r="R81" s="94" t="s">
        <v>951</v>
      </c>
      <c r="S81" s="94" t="s">
        <v>951</v>
      </c>
      <c r="T81" s="94" t="s">
        <v>951</v>
      </c>
      <c r="U81" s="94" t="s">
        <v>951</v>
      </c>
      <c r="V81" s="94" t="s">
        <v>951</v>
      </c>
    </row>
    <row r="82" spans="1:22">
      <c r="A82" s="93" t="s">
        <v>345</v>
      </c>
      <c r="B82" s="93" t="s">
        <v>346</v>
      </c>
      <c r="E82" s="93">
        <v>16</v>
      </c>
      <c r="F82" s="107">
        <v>15</v>
      </c>
      <c r="G82" s="94" t="s">
        <v>951</v>
      </c>
      <c r="H82" s="94" t="s">
        <v>951</v>
      </c>
      <c r="I82" s="94" t="s">
        <v>951</v>
      </c>
      <c r="J82" s="94" t="s">
        <v>951</v>
      </c>
      <c r="O82" s="94" t="s">
        <v>951</v>
      </c>
      <c r="P82" s="94" t="s">
        <v>951</v>
      </c>
      <c r="Q82" s="94" t="s">
        <v>951</v>
      </c>
      <c r="R82" s="94" t="s">
        <v>951</v>
      </c>
      <c r="S82" s="94" t="s">
        <v>951</v>
      </c>
      <c r="T82" s="94" t="s">
        <v>951</v>
      </c>
      <c r="U82" s="94" t="s">
        <v>951</v>
      </c>
      <c r="V82" s="94" t="s">
        <v>951</v>
      </c>
    </row>
    <row r="83" spans="1:22">
      <c r="A83" s="93" t="s">
        <v>369</v>
      </c>
      <c r="B83" s="93" t="s">
        <v>370</v>
      </c>
      <c r="C83" s="95">
        <v>4.3405336721728078</v>
      </c>
      <c r="D83" s="95">
        <v>3.8331985676331293</v>
      </c>
      <c r="E83" s="95">
        <v>2.4803049555273189</v>
      </c>
      <c r="F83" s="108">
        <v>2.0293404181587156</v>
      </c>
      <c r="G83" s="96">
        <v>5.9189095529629201</v>
      </c>
      <c r="H83" s="96">
        <v>8.62469677717454</v>
      </c>
      <c r="K83" s="96">
        <v>7.1026914635555043</v>
      </c>
      <c r="L83" s="96">
        <v>11.668707404412613</v>
      </c>
      <c r="M83" s="96">
        <v>7.779138269608409</v>
      </c>
      <c r="N83" s="96">
        <v>4.509645373686034</v>
      </c>
    </row>
    <row r="84" spans="1:22">
      <c r="A84" s="93" t="s">
        <v>373</v>
      </c>
      <c r="B84" s="93" t="s">
        <v>374</v>
      </c>
      <c r="C84" s="95">
        <v>4.5273189326556542</v>
      </c>
      <c r="D84" s="95">
        <v>3.9981517846829155</v>
      </c>
      <c r="E84" s="95">
        <v>2.5870393900889455</v>
      </c>
      <c r="F84" s="108">
        <v>2.1166685918909551</v>
      </c>
      <c r="G84" s="96">
        <v>6.1736167263486195</v>
      </c>
      <c r="H84" s="96">
        <v>8.9958415155365596</v>
      </c>
      <c r="K84" s="96">
        <v>7.4083400716183432</v>
      </c>
      <c r="L84" s="96">
        <v>12.170844403372993</v>
      </c>
      <c r="M84" s="96">
        <v>8.1138962689153278</v>
      </c>
      <c r="N84" s="96">
        <v>4.7037079819799006</v>
      </c>
    </row>
    <row r="85" spans="1:22">
      <c r="A85" s="93" t="s">
        <v>379</v>
      </c>
      <c r="B85" s="93" t="s">
        <v>380</v>
      </c>
      <c r="C85" s="95">
        <v>5.132147395171538</v>
      </c>
      <c r="D85" s="95">
        <v>4.5322860113203189</v>
      </c>
      <c r="E85" s="95">
        <v>2.9326556543837357</v>
      </c>
      <c r="F85" s="108">
        <v>2.3994455354048747</v>
      </c>
      <c r="G85" s="96">
        <v>6.9983828115975513</v>
      </c>
      <c r="H85" s="94" t="s">
        <v>951</v>
      </c>
      <c r="I85" s="94" t="s">
        <v>951</v>
      </c>
      <c r="J85" s="94" t="s">
        <v>951</v>
      </c>
      <c r="K85" s="96">
        <v>8.3980593739170608</v>
      </c>
      <c r="L85" s="96">
        <v>13.796811828578029</v>
      </c>
      <c r="M85" s="96">
        <v>9.197874552385354</v>
      </c>
      <c r="N85" s="96">
        <v>5.3321011897886104</v>
      </c>
      <c r="O85" s="94" t="s">
        <v>951</v>
      </c>
      <c r="P85" s="94" t="s">
        <v>951</v>
      </c>
      <c r="Q85" s="94" t="s">
        <v>951</v>
      </c>
      <c r="R85" s="94" t="s">
        <v>951</v>
      </c>
      <c r="S85" s="94" t="s">
        <v>951</v>
      </c>
      <c r="T85" s="94" t="s">
        <v>951</v>
      </c>
      <c r="U85" s="94" t="s">
        <v>951</v>
      </c>
      <c r="V85" s="94" t="s">
        <v>951</v>
      </c>
    </row>
    <row r="86" spans="1:22">
      <c r="A86" s="93" t="s">
        <v>387</v>
      </c>
      <c r="B86" s="93" t="s">
        <v>388</v>
      </c>
      <c r="C86" s="95">
        <v>68.385641677255407</v>
      </c>
      <c r="D86" s="95">
        <v>58.75615109160217</v>
      </c>
      <c r="E86" s="95">
        <v>9.0775095298602295</v>
      </c>
      <c r="F86" s="108">
        <v>3.5179623426129147</v>
      </c>
      <c r="G86" s="96">
        <v>7.3440568326210007</v>
      </c>
      <c r="H86" s="94" t="s">
        <v>951</v>
      </c>
      <c r="I86" s="94" t="s">
        <v>951</v>
      </c>
      <c r="J86" s="94" t="s">
        <v>951</v>
      </c>
      <c r="K86" s="96">
        <v>8.8128681991452016</v>
      </c>
      <c r="L86" s="96">
        <v>14.478283470024259</v>
      </c>
      <c r="M86" s="96">
        <v>9.652188980016172</v>
      </c>
      <c r="N86" s="96">
        <v>5.5954718724731434</v>
      </c>
      <c r="O86" s="94" t="s">
        <v>951</v>
      </c>
      <c r="P86" s="94" t="s">
        <v>951</v>
      </c>
      <c r="Q86" s="94" t="s">
        <v>951</v>
      </c>
      <c r="R86" s="94" t="s">
        <v>951</v>
      </c>
      <c r="S86" s="94" t="s">
        <v>951</v>
      </c>
      <c r="T86" s="94" t="s">
        <v>951</v>
      </c>
      <c r="U86" s="94" t="s">
        <v>951</v>
      </c>
      <c r="V86" s="94" t="s">
        <v>951</v>
      </c>
    </row>
    <row r="87" spans="1:22">
      <c r="A87" s="93" t="s">
        <v>389</v>
      </c>
      <c r="B87" s="93" t="s">
        <v>390</v>
      </c>
      <c r="C87" s="95">
        <v>5.123252858958069</v>
      </c>
      <c r="D87" s="95">
        <v>59.524431096222713</v>
      </c>
      <c r="E87" s="95">
        <v>13.927573062261754</v>
      </c>
      <c r="F87" s="108">
        <v>14.395287050941434</v>
      </c>
      <c r="G87" s="96">
        <v>6.9862538985791849</v>
      </c>
      <c r="H87" s="94" t="s">
        <v>951</v>
      </c>
      <c r="I87" s="96">
        <v>8.9862538985791858</v>
      </c>
      <c r="J87" s="96">
        <v>4.6594663278271922</v>
      </c>
      <c r="K87" s="96">
        <v>8.3835046782950222</v>
      </c>
      <c r="L87" s="96">
        <v>13.77290054291325</v>
      </c>
      <c r="M87" s="96">
        <v>9.1819336952755002</v>
      </c>
      <c r="N87" s="96">
        <v>5.3228601132031885</v>
      </c>
      <c r="O87" s="94" t="s">
        <v>951</v>
      </c>
      <c r="P87" s="94" t="s">
        <v>951</v>
      </c>
      <c r="Q87" s="94">
        <v>2</v>
      </c>
      <c r="R87" s="94">
        <v>2</v>
      </c>
      <c r="S87" s="94" t="s">
        <v>951</v>
      </c>
      <c r="T87" s="94" t="s">
        <v>951</v>
      </c>
      <c r="U87" s="94">
        <v>7</v>
      </c>
      <c r="V87" s="94">
        <v>10</v>
      </c>
    </row>
    <row r="88" spans="1:22">
      <c r="A88" s="93" t="s">
        <v>375</v>
      </c>
      <c r="B88" s="93" t="s">
        <v>376</v>
      </c>
      <c r="C88" s="95">
        <v>6.9288437102922487</v>
      </c>
      <c r="D88" s="95">
        <v>6.1189788610373101</v>
      </c>
      <c r="E88" s="95">
        <v>3.959339263024142</v>
      </c>
      <c r="F88" s="108">
        <v>3.2394593970197527</v>
      </c>
      <c r="G88" s="96">
        <v>9.4484232413076121</v>
      </c>
      <c r="H88" s="94" t="s">
        <v>951</v>
      </c>
      <c r="I88" s="94" t="s">
        <v>951</v>
      </c>
      <c r="J88" s="94" t="s">
        <v>951</v>
      </c>
      <c r="K88" s="96">
        <v>11.338107889569134</v>
      </c>
      <c r="L88" s="96">
        <v>18.626891532863578</v>
      </c>
      <c r="M88" s="96">
        <v>12.417927688575718</v>
      </c>
      <c r="N88" s="96">
        <v>7.1987986600438951</v>
      </c>
      <c r="O88" s="94" t="s">
        <v>951</v>
      </c>
      <c r="P88" s="94" t="s">
        <v>951</v>
      </c>
      <c r="Q88" s="94" t="s">
        <v>951</v>
      </c>
      <c r="R88" s="94" t="s">
        <v>951</v>
      </c>
      <c r="S88" s="94" t="s">
        <v>951</v>
      </c>
      <c r="T88" s="94" t="s">
        <v>951</v>
      </c>
      <c r="U88" s="94" t="s">
        <v>951</v>
      </c>
      <c r="V88" s="94" t="s">
        <v>951</v>
      </c>
    </row>
    <row r="89" spans="1:22">
      <c r="A89" s="93" t="s">
        <v>383</v>
      </c>
      <c r="B89" s="93" t="s">
        <v>384</v>
      </c>
      <c r="C89" s="95">
        <v>6.0616264294790341</v>
      </c>
      <c r="D89" s="95">
        <v>5.3531246390204457</v>
      </c>
      <c r="E89" s="95">
        <v>3.4637865311308764</v>
      </c>
      <c r="F89" s="108">
        <v>2.8340071618343536</v>
      </c>
      <c r="G89" s="96">
        <v>8.2658542220168645</v>
      </c>
      <c r="H89" s="94" t="s">
        <v>951</v>
      </c>
      <c r="I89" s="94" t="s">
        <v>951</v>
      </c>
      <c r="J89" s="94" t="s">
        <v>951</v>
      </c>
      <c r="K89" s="96">
        <v>9.9190250664202377</v>
      </c>
      <c r="L89" s="96">
        <v>16.295541180547534</v>
      </c>
      <c r="M89" s="96">
        <v>10.863694120365022</v>
      </c>
      <c r="N89" s="96">
        <v>6.2977936929652305</v>
      </c>
      <c r="O89" s="94" t="s">
        <v>951</v>
      </c>
      <c r="P89" s="94" t="s">
        <v>951</v>
      </c>
      <c r="Q89" s="94" t="s">
        <v>951</v>
      </c>
      <c r="R89" s="94" t="s">
        <v>951</v>
      </c>
      <c r="S89" s="94" t="s">
        <v>951</v>
      </c>
      <c r="T89" s="94" t="s">
        <v>951</v>
      </c>
      <c r="U89" s="94" t="s">
        <v>951</v>
      </c>
      <c r="V89" s="94" t="s">
        <v>951</v>
      </c>
    </row>
    <row r="90" spans="1:22">
      <c r="A90" s="93" t="s">
        <v>365</v>
      </c>
      <c r="B90" s="93" t="s">
        <v>366</v>
      </c>
      <c r="C90" s="95">
        <v>41.265565438373571</v>
      </c>
      <c r="D90" s="95">
        <v>52.650109737784454</v>
      </c>
      <c r="E90" s="95">
        <v>23.008894536213468</v>
      </c>
      <c r="F90" s="108">
        <v>30.461822802356476</v>
      </c>
      <c r="G90" s="96">
        <v>7.1803165068730515</v>
      </c>
      <c r="H90" s="96">
        <v>10.462746910015017</v>
      </c>
      <c r="I90" s="96">
        <v>7.1803165068730515</v>
      </c>
      <c r="J90" s="96">
        <v>3.7611181702668364</v>
      </c>
      <c r="K90" s="96">
        <v>8.616379808247661</v>
      </c>
      <c r="L90" s="96">
        <v>14.15548111354973</v>
      </c>
      <c r="M90" s="96">
        <v>9.4369874090331525</v>
      </c>
      <c r="N90" s="96">
        <v>5.4707173385699441</v>
      </c>
      <c r="O90" s="94">
        <v>36</v>
      </c>
      <c r="P90" s="94">
        <v>48</v>
      </c>
      <c r="Q90" s="94">
        <v>20</v>
      </c>
      <c r="R90" s="94">
        <v>28</v>
      </c>
      <c r="S90" s="94">
        <v>0</v>
      </c>
      <c r="T90" s="94">
        <v>0</v>
      </c>
      <c r="U90" s="94">
        <v>0</v>
      </c>
      <c r="V90" s="94">
        <v>0</v>
      </c>
    </row>
    <row r="91" spans="1:22">
      <c r="A91" s="93" t="s">
        <v>381</v>
      </c>
      <c r="B91" s="93" t="s">
        <v>382</v>
      </c>
      <c r="C91" s="95">
        <v>59.811944091486659</v>
      </c>
      <c r="D91" s="95">
        <v>71.2495090678064</v>
      </c>
      <c r="E91" s="95">
        <v>76.749682337992382</v>
      </c>
      <c r="F91" s="108">
        <v>20.249740094721034</v>
      </c>
      <c r="G91" s="96">
        <v>6.5617419429363526</v>
      </c>
      <c r="H91" s="96">
        <v>9.5613954025643988</v>
      </c>
      <c r="I91" s="96">
        <v>6.5617419429363526</v>
      </c>
      <c r="J91" s="96">
        <v>3.4371029224904701</v>
      </c>
      <c r="K91" s="96">
        <v>7.8740903315236226</v>
      </c>
      <c r="L91" s="96">
        <v>12.936005544645951</v>
      </c>
      <c r="M91" s="96">
        <v>8.6240036964306341</v>
      </c>
      <c r="N91" s="96">
        <v>4.9994224327134109</v>
      </c>
      <c r="O91" s="94">
        <v>55</v>
      </c>
      <c r="P91" s="94">
        <v>67</v>
      </c>
      <c r="Q91" s="94">
        <v>74</v>
      </c>
      <c r="R91" s="94">
        <v>18</v>
      </c>
      <c r="S91" s="94">
        <v>0</v>
      </c>
      <c r="T91" s="94">
        <v>0</v>
      </c>
      <c r="U91" s="94">
        <v>0</v>
      </c>
      <c r="V91" s="94">
        <v>0</v>
      </c>
    </row>
    <row r="92" spans="1:22">
      <c r="A92" s="93" t="s">
        <v>367</v>
      </c>
      <c r="B92" s="93" t="s">
        <v>368</v>
      </c>
      <c r="C92" s="95">
        <v>11.697585768742059</v>
      </c>
      <c r="D92" s="95">
        <v>8.9147510684994806</v>
      </c>
      <c r="E92" s="95">
        <v>5.8271918678526049</v>
      </c>
      <c r="F92" s="108">
        <v>4.1313388009703127</v>
      </c>
      <c r="G92" s="96">
        <v>14.133071502830079</v>
      </c>
      <c r="H92" s="96">
        <v>16.308189904123829</v>
      </c>
      <c r="I92" s="96">
        <v>11.133071502830079</v>
      </c>
      <c r="J92" s="96">
        <v>5.7839898348157561</v>
      </c>
      <c r="K92" s="96">
        <v>10.959685803396095</v>
      </c>
      <c r="L92" s="96">
        <v>18.0051981055793</v>
      </c>
      <c r="M92" s="96">
        <v>12.003465403719533</v>
      </c>
      <c r="N92" s="96">
        <v>6.9585306688229176</v>
      </c>
      <c r="O92" s="94">
        <v>0</v>
      </c>
      <c r="P92" s="94">
        <v>0</v>
      </c>
      <c r="Q92" s="94">
        <v>0</v>
      </c>
      <c r="R92" s="94">
        <v>0</v>
      </c>
      <c r="S92" s="94">
        <v>0</v>
      </c>
      <c r="T92" s="94">
        <v>0</v>
      </c>
      <c r="U92" s="94">
        <v>0</v>
      </c>
      <c r="V92" s="94">
        <v>0</v>
      </c>
    </row>
    <row r="93" spans="1:22">
      <c r="A93" s="93" t="s">
        <v>371</v>
      </c>
      <c r="B93" s="93" t="s">
        <v>372</v>
      </c>
      <c r="C93" s="95">
        <v>68.96759847522236</v>
      </c>
      <c r="D93" s="95">
        <v>20.386970082014557</v>
      </c>
      <c r="E93" s="95">
        <v>48.838627700127063</v>
      </c>
      <c r="F93" s="108">
        <v>28.322513572831234</v>
      </c>
      <c r="G93" s="96">
        <v>6.7739979207577683</v>
      </c>
      <c r="H93" s="96">
        <v>9.8706826845327473</v>
      </c>
      <c r="I93" s="96">
        <v>6.7739979207577683</v>
      </c>
      <c r="J93" s="96">
        <v>3.5482846251588307</v>
      </c>
      <c r="K93" s="96">
        <v>8.128797504909322</v>
      </c>
      <c r="L93" s="96">
        <v>13.3544530437796</v>
      </c>
      <c r="M93" s="96">
        <v>8.9029686958530672</v>
      </c>
      <c r="N93" s="96">
        <v>5.1611412729582993</v>
      </c>
      <c r="O93" s="94">
        <v>64</v>
      </c>
      <c r="P93" s="94">
        <v>16</v>
      </c>
      <c r="Q93" s="94">
        <v>46</v>
      </c>
      <c r="R93" s="94">
        <v>23</v>
      </c>
      <c r="S93" s="94">
        <v>0</v>
      </c>
      <c r="T93" s="93">
        <v>0</v>
      </c>
      <c r="U93" s="93">
        <v>0</v>
      </c>
      <c r="V93" s="93">
        <v>0</v>
      </c>
    </row>
    <row r="94" spans="1:22">
      <c r="A94" s="93" t="s">
        <v>385</v>
      </c>
      <c r="B94" s="93" t="s">
        <v>386</v>
      </c>
      <c r="C94" s="95">
        <v>5.9771283354510798</v>
      </c>
      <c r="D94" s="95">
        <v>5.2785029455931616</v>
      </c>
      <c r="E94" s="95">
        <v>3.4155019059720457</v>
      </c>
      <c r="F94" s="108">
        <v>2.7945015594316738</v>
      </c>
      <c r="G94" s="96">
        <v>8.1506295483423816</v>
      </c>
      <c r="H94" s="94" t="s">
        <v>951</v>
      </c>
      <c r="I94" s="94" t="s">
        <v>951</v>
      </c>
      <c r="J94" s="94" t="s">
        <v>951</v>
      </c>
      <c r="K94" s="96">
        <v>9.7807554580108587</v>
      </c>
      <c r="L94" s="96">
        <v>16.068383966732124</v>
      </c>
      <c r="M94" s="96">
        <v>10.712255977821416</v>
      </c>
      <c r="N94" s="96">
        <v>6.2100034654037195</v>
      </c>
      <c r="O94" s="94">
        <v>4</v>
      </c>
      <c r="P94" s="94">
        <v>23</v>
      </c>
      <c r="Q94" s="94">
        <v>14</v>
      </c>
      <c r="R94" s="94">
        <v>16</v>
      </c>
      <c r="S94" s="94" t="s">
        <v>951</v>
      </c>
      <c r="T94" s="93" t="s">
        <v>951</v>
      </c>
      <c r="U94" s="93" t="s">
        <v>951</v>
      </c>
      <c r="V94" s="93" t="s">
        <v>951</v>
      </c>
    </row>
    <row r="95" spans="1:22">
      <c r="A95" s="93" t="s">
        <v>416</v>
      </c>
      <c r="B95" s="93" t="s">
        <v>417</v>
      </c>
      <c r="C95" s="93">
        <v>3</v>
      </c>
      <c r="D95" s="95">
        <v>8.0272341590255927</v>
      </c>
      <c r="E95" s="95">
        <v>12.40563842890379</v>
      </c>
      <c r="F95" s="108">
        <v>6.6488298891473931</v>
      </c>
      <c r="G95" s="94">
        <v>1</v>
      </c>
      <c r="H95" s="96">
        <v>4.2865745175858763</v>
      </c>
      <c r="I95" s="96">
        <v>7.1352128096345968</v>
      </c>
      <c r="J95" s="96">
        <v>0.52976597782947854</v>
      </c>
      <c r="L95" s="96">
        <v>3.1029150130012315</v>
      </c>
      <c r="M95" s="96">
        <v>3.1029150130012315</v>
      </c>
      <c r="N95" s="96">
        <v>2.4217873272204735</v>
      </c>
      <c r="O95" s="94">
        <v>0</v>
      </c>
      <c r="P95" s="94">
        <v>0</v>
      </c>
      <c r="Q95" s="94">
        <v>0</v>
      </c>
      <c r="R95" s="94">
        <v>0</v>
      </c>
      <c r="S95" s="94">
        <v>2</v>
      </c>
      <c r="T95" s="94">
        <v>2</v>
      </c>
      <c r="U95" s="94">
        <v>3</v>
      </c>
      <c r="V95" s="94">
        <v>4</v>
      </c>
    </row>
    <row r="96" spans="1:22">
      <c r="A96" s="93" t="s">
        <v>398</v>
      </c>
      <c r="B96" s="93" t="s">
        <v>399</v>
      </c>
      <c r="C96" s="93">
        <v>2</v>
      </c>
      <c r="D96" s="95">
        <v>14.945121116737376</v>
      </c>
      <c r="E96" s="95">
        <v>11.313261256329547</v>
      </c>
      <c r="F96" s="108">
        <v>7.5769809771452028</v>
      </c>
      <c r="H96" s="94" t="s">
        <v>951</v>
      </c>
      <c r="I96" s="94" t="s">
        <v>951</v>
      </c>
      <c r="J96" s="94" t="s">
        <v>951</v>
      </c>
      <c r="L96" s="96">
        <v>3.0187491446558097</v>
      </c>
      <c r="M96" s="96">
        <v>3.0187491446558097</v>
      </c>
      <c r="N96" s="96">
        <v>2.3560968933899002</v>
      </c>
      <c r="O96" s="94" t="s">
        <v>951</v>
      </c>
      <c r="P96" s="94" t="s">
        <v>951</v>
      </c>
      <c r="Q96" s="94" t="s">
        <v>951</v>
      </c>
      <c r="R96" s="94" t="s">
        <v>951</v>
      </c>
      <c r="S96" s="94" t="s">
        <v>951</v>
      </c>
      <c r="T96" s="94" t="s">
        <v>951</v>
      </c>
      <c r="U96" s="94" t="s">
        <v>951</v>
      </c>
      <c r="V96" s="94" t="s">
        <v>951</v>
      </c>
    </row>
    <row r="97" spans="1:22">
      <c r="A97" s="93" t="s">
        <v>414</v>
      </c>
      <c r="B97" s="93" t="s">
        <v>415</v>
      </c>
      <c r="C97" s="93">
        <v>11</v>
      </c>
      <c r="D97" s="95">
        <v>13.98891473929109</v>
      </c>
      <c r="E97" s="95">
        <v>13.362529081702476</v>
      </c>
      <c r="F97" s="108">
        <v>14.615300396879704</v>
      </c>
      <c r="G97" s="94">
        <v>8</v>
      </c>
      <c r="H97" s="96">
        <v>12.270288764198714</v>
      </c>
      <c r="I97" s="96">
        <v>11.120843027234159</v>
      </c>
      <c r="J97" s="96">
        <v>11.523060079375941</v>
      </c>
      <c r="L97" s="96">
        <v>3.063637607773368</v>
      </c>
      <c r="M97" s="96">
        <v>3.063637607773368</v>
      </c>
      <c r="N97" s="96">
        <v>2.3911317914328727</v>
      </c>
      <c r="O97" s="94">
        <v>2</v>
      </c>
      <c r="P97" s="94">
        <v>0</v>
      </c>
      <c r="Q97" s="94">
        <v>0</v>
      </c>
      <c r="R97" s="94">
        <v>1</v>
      </c>
      <c r="S97" s="94">
        <v>1</v>
      </c>
      <c r="T97" s="94">
        <v>0</v>
      </c>
      <c r="U97" s="94">
        <v>0</v>
      </c>
      <c r="V97" s="94">
        <v>0</v>
      </c>
    </row>
    <row r="98" spans="1:22">
      <c r="A98" s="93" t="s">
        <v>400</v>
      </c>
      <c r="B98" s="93" t="s">
        <v>401</v>
      </c>
      <c r="C98" s="93">
        <v>3</v>
      </c>
      <c r="D98" s="95">
        <v>11.082934172711099</v>
      </c>
      <c r="E98" s="95">
        <v>7.3433009442999868</v>
      </c>
      <c r="F98" s="108">
        <v>2.8225674011222113</v>
      </c>
      <c r="G98" s="94">
        <v>3</v>
      </c>
      <c r="H98" s="96">
        <v>9.8852470234022167</v>
      </c>
      <c r="I98" s="96">
        <v>5.781100314766662</v>
      </c>
      <c r="J98" s="96">
        <v>1.3645134802244423</v>
      </c>
      <c r="L98" s="96">
        <v>2.1350075270288764</v>
      </c>
      <c r="M98" s="96">
        <v>2.1350075270288764</v>
      </c>
      <c r="N98" s="96">
        <v>1.6663473381688791</v>
      </c>
      <c r="O98" s="94">
        <v>0</v>
      </c>
      <c r="P98" s="94">
        <v>0</v>
      </c>
      <c r="Q98" s="94">
        <v>0</v>
      </c>
      <c r="R98" s="94">
        <v>0</v>
      </c>
      <c r="S98" s="94">
        <v>0</v>
      </c>
      <c r="T98" s="94">
        <v>0</v>
      </c>
      <c r="U98" s="94">
        <v>0</v>
      </c>
      <c r="V98" s="94">
        <v>0</v>
      </c>
    </row>
    <row r="99" spans="1:22">
      <c r="A99" s="93" t="s">
        <v>408</v>
      </c>
      <c r="B99" s="93" t="s">
        <v>409</v>
      </c>
      <c r="C99" s="93">
        <v>14</v>
      </c>
      <c r="D99" s="95">
        <v>15.834679074859723</v>
      </c>
      <c r="E99" s="95">
        <v>11.314013959217188</v>
      </c>
      <c r="F99" s="108">
        <v>10.355344190502258</v>
      </c>
      <c r="G99" s="94">
        <v>12</v>
      </c>
      <c r="H99" s="96">
        <v>12.629738606815383</v>
      </c>
      <c r="I99" s="96">
        <v>7.4380046530723964</v>
      </c>
      <c r="J99" s="96">
        <v>7.6710688381004513</v>
      </c>
      <c r="L99" s="96">
        <v>3.9305460517312167</v>
      </c>
      <c r="M99" s="96">
        <v>3.9305460517312167</v>
      </c>
      <c r="N99" s="96">
        <v>3.067743259887779</v>
      </c>
      <c r="O99" s="94">
        <v>0</v>
      </c>
      <c r="P99" s="94">
        <v>0</v>
      </c>
      <c r="Q99" s="94">
        <v>0</v>
      </c>
      <c r="R99" s="94">
        <v>0</v>
      </c>
      <c r="S99" s="94">
        <v>2</v>
      </c>
      <c r="T99" s="94">
        <v>1</v>
      </c>
      <c r="U99" s="94">
        <v>1</v>
      </c>
      <c r="V99" s="94">
        <v>0</v>
      </c>
    </row>
    <row r="100" spans="1:22">
      <c r="A100" s="93" t="s">
        <v>418</v>
      </c>
      <c r="B100" s="93" t="s">
        <v>419</v>
      </c>
      <c r="C100" s="93">
        <v>48</v>
      </c>
      <c r="D100" s="95">
        <v>66.947858218146976</v>
      </c>
      <c r="E100" s="95">
        <v>47.316340495415353</v>
      </c>
      <c r="F100" s="108">
        <v>59.579375940878613</v>
      </c>
      <c r="G100" s="94">
        <v>0</v>
      </c>
      <c r="H100" s="96">
        <v>1.2528397427124676</v>
      </c>
      <c r="I100" s="96">
        <v>45.105446831805118</v>
      </c>
      <c r="J100" s="96">
        <v>57.51587518817572</v>
      </c>
      <c r="K100" s="94">
        <v>0</v>
      </c>
      <c r="L100" s="96">
        <v>3.0215546736006571</v>
      </c>
      <c r="M100" s="96">
        <v>3.0215546736006571</v>
      </c>
      <c r="N100" s="96">
        <v>2.3582865745175861</v>
      </c>
      <c r="O100" s="94">
        <v>48</v>
      </c>
      <c r="P100" s="94">
        <v>64</v>
      </c>
      <c r="Q100" s="94">
        <v>0</v>
      </c>
      <c r="R100" s="94">
        <v>0</v>
      </c>
      <c r="S100" s="94">
        <v>1</v>
      </c>
      <c r="T100" s="93">
        <v>7</v>
      </c>
      <c r="U100" s="93">
        <v>15</v>
      </c>
      <c r="V100" s="93">
        <v>1</v>
      </c>
    </row>
    <row r="101" spans="1:22">
      <c r="A101" s="93" t="s">
        <v>404</v>
      </c>
      <c r="B101" s="93" t="s">
        <v>405</v>
      </c>
      <c r="D101" s="95">
        <v>41.771725742438761</v>
      </c>
      <c r="E101" s="95">
        <v>56.243191460243601</v>
      </c>
      <c r="F101" s="108">
        <v>38.300260024633914</v>
      </c>
      <c r="H101" s="96">
        <v>26.602983440536473</v>
      </c>
      <c r="I101" s="96">
        <v>40.414397153414534</v>
      </c>
      <c r="J101" s="96">
        <v>29.660052004926783</v>
      </c>
      <c r="L101" s="96">
        <v>3.8660188859997264</v>
      </c>
      <c r="M101" s="96">
        <v>3.8660188859997264</v>
      </c>
      <c r="N101" s="96">
        <v>3.0173805939510059</v>
      </c>
      <c r="O101" s="94" t="s">
        <v>951</v>
      </c>
      <c r="P101" s="94">
        <v>0</v>
      </c>
      <c r="Q101" s="94">
        <v>0</v>
      </c>
      <c r="R101" s="94">
        <v>0</v>
      </c>
      <c r="S101" s="94" t="s">
        <v>951</v>
      </c>
      <c r="T101" s="94">
        <v>8</v>
      </c>
      <c r="U101" s="94">
        <v>10</v>
      </c>
      <c r="V101" s="94">
        <v>2</v>
      </c>
    </row>
    <row r="102" spans="1:22">
      <c r="A102" s="93" t="s">
        <v>410</v>
      </c>
      <c r="B102" s="93" t="s">
        <v>411</v>
      </c>
      <c r="C102" s="93">
        <v>10</v>
      </c>
      <c r="D102" s="95">
        <v>14.568359107704941</v>
      </c>
      <c r="E102" s="95">
        <v>16.764403996168056</v>
      </c>
      <c r="F102" s="108">
        <v>16.372314219241822</v>
      </c>
      <c r="G102" s="94">
        <v>3</v>
      </c>
      <c r="H102" s="96">
        <v>2.6665526207746</v>
      </c>
      <c r="I102" s="96">
        <v>1.5881346653893527</v>
      </c>
      <c r="J102" s="96">
        <v>0.27446284384836461</v>
      </c>
      <c r="L102" s="96">
        <v>1.607568085397564</v>
      </c>
      <c r="M102" s="96">
        <v>1.607568085397564</v>
      </c>
      <c r="N102" s="96">
        <v>1.2546872861639524</v>
      </c>
      <c r="O102" s="94">
        <v>0</v>
      </c>
      <c r="P102" s="94">
        <v>0</v>
      </c>
      <c r="Q102" s="94">
        <v>0</v>
      </c>
      <c r="R102" s="94">
        <v>0</v>
      </c>
      <c r="S102" s="94">
        <v>0</v>
      </c>
      <c r="T102" s="94">
        <v>0</v>
      </c>
      <c r="U102" s="94">
        <v>0</v>
      </c>
      <c r="V102" s="94">
        <v>0</v>
      </c>
    </row>
    <row r="103" spans="1:22">
      <c r="A103" s="93" t="s">
        <v>406</v>
      </c>
      <c r="B103" s="93" t="s">
        <v>407</v>
      </c>
      <c r="C103" s="93">
        <v>10</v>
      </c>
      <c r="D103" s="95">
        <v>39.452442863008073</v>
      </c>
      <c r="E103" s="95">
        <v>39.758998220884081</v>
      </c>
      <c r="F103" s="108">
        <v>37.145887505132066</v>
      </c>
      <c r="H103" s="94" t="s">
        <v>951</v>
      </c>
      <c r="I103" s="94" t="s">
        <v>951</v>
      </c>
      <c r="J103" s="94" t="s">
        <v>951</v>
      </c>
      <c r="L103" s="96">
        <v>2.5137539345832765</v>
      </c>
      <c r="M103" s="96">
        <v>2.5137539345832765</v>
      </c>
      <c r="N103" s="96">
        <v>1.9619542904064595</v>
      </c>
      <c r="O103" s="94">
        <v>0</v>
      </c>
      <c r="P103" s="94">
        <v>0</v>
      </c>
      <c r="Q103" s="94">
        <v>0</v>
      </c>
      <c r="R103" s="94">
        <v>0</v>
      </c>
      <c r="S103" s="94" t="s">
        <v>951</v>
      </c>
      <c r="T103" s="93" t="s">
        <v>951</v>
      </c>
      <c r="U103" s="93" t="s">
        <v>951</v>
      </c>
      <c r="V103" s="93" t="s">
        <v>951</v>
      </c>
    </row>
    <row r="104" spans="1:22">
      <c r="A104" s="93" t="s">
        <v>396</v>
      </c>
      <c r="B104" s="93" t="s">
        <v>397</v>
      </c>
      <c r="C104" s="93">
        <v>35</v>
      </c>
      <c r="D104" s="95">
        <v>46.38127822635829</v>
      </c>
      <c r="E104" s="95">
        <v>44.67893800465307</v>
      </c>
      <c r="F104" s="108">
        <v>2.0836184480635009</v>
      </c>
      <c r="H104" s="94" t="s">
        <v>951</v>
      </c>
      <c r="I104" s="94" t="s">
        <v>951</v>
      </c>
      <c r="J104" s="94" t="s">
        <v>951</v>
      </c>
      <c r="L104" s="96">
        <v>2.4408101820172439</v>
      </c>
      <c r="M104" s="96">
        <v>2.4408101820172439</v>
      </c>
      <c r="N104" s="96">
        <v>1.9050225810866293</v>
      </c>
      <c r="O104" s="94" t="s">
        <v>951</v>
      </c>
      <c r="P104" s="94" t="s">
        <v>951</v>
      </c>
      <c r="Q104" s="94" t="s">
        <v>951</v>
      </c>
      <c r="R104" s="94" t="s">
        <v>951</v>
      </c>
      <c r="S104" s="94" t="s">
        <v>951</v>
      </c>
      <c r="T104" s="94" t="s">
        <v>951</v>
      </c>
      <c r="U104" s="94" t="s">
        <v>951</v>
      </c>
      <c r="V104" s="94" t="s">
        <v>951</v>
      </c>
    </row>
    <row r="105" spans="1:22">
      <c r="A105" s="93" t="s">
        <v>412</v>
      </c>
      <c r="B105" s="93" t="s">
        <v>413</v>
      </c>
      <c r="C105" s="93">
        <v>30</v>
      </c>
      <c r="D105" s="95">
        <v>36.86396605994252</v>
      </c>
      <c r="E105" s="95">
        <v>24.096961817435336</v>
      </c>
      <c r="F105" s="108">
        <v>19.630970302449704</v>
      </c>
      <c r="G105" s="94">
        <v>30</v>
      </c>
      <c r="H105" s="96">
        <v>35.792185575475571</v>
      </c>
      <c r="I105" s="96">
        <v>22.698987272478444</v>
      </c>
      <c r="J105" s="96">
        <v>18.326194060489939</v>
      </c>
      <c r="L105" s="96">
        <v>1.9105652114410838</v>
      </c>
      <c r="M105" s="96">
        <v>1.9105652114410838</v>
      </c>
      <c r="N105" s="96">
        <v>1.4911728479540167</v>
      </c>
      <c r="O105" s="94">
        <v>0</v>
      </c>
      <c r="P105" s="94">
        <v>0</v>
      </c>
      <c r="Q105" s="94">
        <v>0</v>
      </c>
      <c r="R105" s="94">
        <v>0</v>
      </c>
      <c r="S105" s="94">
        <v>0</v>
      </c>
      <c r="T105" s="94">
        <v>0</v>
      </c>
      <c r="U105" s="94">
        <v>0</v>
      </c>
      <c r="V105" s="94">
        <v>0</v>
      </c>
    </row>
    <row r="106" spans="1:22">
      <c r="A106" s="93" t="s">
        <v>402</v>
      </c>
      <c r="B106" s="93" t="s">
        <v>403</v>
      </c>
      <c r="C106" s="93">
        <v>9</v>
      </c>
      <c r="D106" s="95">
        <v>9.2033666347338166</v>
      </c>
      <c r="E106" s="95">
        <v>20.478787464075545</v>
      </c>
      <c r="F106" s="108">
        <v>4.9279458053920902</v>
      </c>
      <c r="H106" s="94" t="s">
        <v>951</v>
      </c>
      <c r="I106" s="94" t="s">
        <v>951</v>
      </c>
      <c r="J106" s="94" t="s">
        <v>951</v>
      </c>
      <c r="L106" s="96">
        <v>2.2584508006021622</v>
      </c>
      <c r="M106" s="96">
        <v>2.2584508006021622</v>
      </c>
      <c r="N106" s="96">
        <v>1.7626933077870535</v>
      </c>
      <c r="O106" s="94">
        <v>0</v>
      </c>
      <c r="P106" s="94">
        <v>0</v>
      </c>
      <c r="Q106" s="94">
        <v>0</v>
      </c>
      <c r="R106" s="94">
        <v>0</v>
      </c>
      <c r="S106" s="94" t="s">
        <v>951</v>
      </c>
      <c r="T106" s="93" t="s">
        <v>951</v>
      </c>
      <c r="U106" s="93" t="s">
        <v>951</v>
      </c>
      <c r="V106" s="93" t="s">
        <v>951</v>
      </c>
    </row>
    <row r="107" spans="1:22">
      <c r="A107" s="93" t="s">
        <v>423</v>
      </c>
      <c r="B107" s="93" t="s">
        <v>424</v>
      </c>
      <c r="H107" s="94" t="s">
        <v>951</v>
      </c>
      <c r="I107" s="94" t="s">
        <v>951</v>
      </c>
      <c r="J107" s="94" t="s">
        <v>951</v>
      </c>
      <c r="O107" s="94" t="s">
        <v>951</v>
      </c>
      <c r="P107" s="94" t="s">
        <v>951</v>
      </c>
      <c r="Q107" s="94" t="s">
        <v>951</v>
      </c>
      <c r="R107" s="94" t="s">
        <v>951</v>
      </c>
      <c r="S107" s="94" t="s">
        <v>951</v>
      </c>
      <c r="T107" s="94" t="s">
        <v>951</v>
      </c>
      <c r="U107" s="94" t="s">
        <v>951</v>
      </c>
      <c r="V107" s="94" t="s">
        <v>951</v>
      </c>
    </row>
    <row r="108" spans="1:22">
      <c r="A108" s="93" t="s">
        <v>431</v>
      </c>
      <c r="B108" s="93" t="s">
        <v>432</v>
      </c>
      <c r="C108" s="93">
        <v>2</v>
      </c>
      <c r="D108" s="93">
        <v>3</v>
      </c>
      <c r="E108" s="93">
        <v>8</v>
      </c>
      <c r="F108" s="107">
        <v>3</v>
      </c>
      <c r="G108" s="94">
        <v>2</v>
      </c>
      <c r="H108" s="94">
        <v>2</v>
      </c>
      <c r="I108" s="94">
        <v>6</v>
      </c>
      <c r="J108" s="94">
        <v>3</v>
      </c>
      <c r="O108" s="94">
        <v>0</v>
      </c>
      <c r="P108" s="94">
        <v>1</v>
      </c>
      <c r="Q108" s="94">
        <v>1</v>
      </c>
      <c r="R108" s="94">
        <v>0</v>
      </c>
      <c r="S108" s="94">
        <v>1</v>
      </c>
      <c r="T108" s="94">
        <v>1</v>
      </c>
      <c r="U108" s="94">
        <v>2</v>
      </c>
      <c r="V108" s="94">
        <v>0</v>
      </c>
    </row>
    <row r="109" spans="1:22">
      <c r="A109" s="93" t="s">
        <v>425</v>
      </c>
      <c r="B109" s="93" t="s">
        <v>426</v>
      </c>
      <c r="C109" s="93">
        <v>27</v>
      </c>
      <c r="D109" s="93">
        <v>12</v>
      </c>
      <c r="E109" s="93">
        <v>12</v>
      </c>
      <c r="F109" s="107">
        <v>5</v>
      </c>
      <c r="G109" s="94">
        <v>6</v>
      </c>
      <c r="H109" s="94">
        <v>3</v>
      </c>
      <c r="I109" s="94">
        <v>3</v>
      </c>
      <c r="J109" s="94">
        <v>2</v>
      </c>
      <c r="O109" s="94">
        <v>0</v>
      </c>
      <c r="P109" s="94">
        <v>0</v>
      </c>
      <c r="Q109" s="94">
        <v>0</v>
      </c>
      <c r="R109" s="94">
        <v>0</v>
      </c>
      <c r="S109" s="94">
        <v>21</v>
      </c>
      <c r="T109" s="94">
        <v>9</v>
      </c>
      <c r="U109" s="94">
        <v>9</v>
      </c>
      <c r="V109" s="94">
        <v>3</v>
      </c>
    </row>
    <row r="110" spans="1:22">
      <c r="A110" s="93" t="s">
        <v>435</v>
      </c>
      <c r="B110" s="93" t="s">
        <v>436</v>
      </c>
      <c r="H110" s="94" t="s">
        <v>951</v>
      </c>
      <c r="I110" s="94" t="s">
        <v>951</v>
      </c>
      <c r="J110" s="94" t="s">
        <v>951</v>
      </c>
      <c r="O110" s="94" t="s">
        <v>951</v>
      </c>
      <c r="P110" s="94" t="s">
        <v>951</v>
      </c>
      <c r="Q110" s="94" t="s">
        <v>951</v>
      </c>
      <c r="R110" s="94" t="s">
        <v>951</v>
      </c>
      <c r="S110" s="94" t="s">
        <v>951</v>
      </c>
      <c r="T110" s="94" t="s">
        <v>951</v>
      </c>
      <c r="U110" s="94" t="s">
        <v>951</v>
      </c>
      <c r="V110" s="94" t="s">
        <v>951</v>
      </c>
    </row>
    <row r="111" spans="1:22">
      <c r="A111" s="93" t="s">
        <v>421</v>
      </c>
      <c r="B111" s="93" t="s">
        <v>422</v>
      </c>
      <c r="C111" s="93">
        <v>11</v>
      </c>
      <c r="D111" s="93">
        <v>7</v>
      </c>
      <c r="E111" s="93">
        <v>14</v>
      </c>
      <c r="F111" s="107">
        <v>8</v>
      </c>
      <c r="H111" s="94" t="s">
        <v>951</v>
      </c>
      <c r="I111" s="94">
        <v>8</v>
      </c>
      <c r="J111" s="94">
        <v>2</v>
      </c>
      <c r="O111" s="94">
        <v>0</v>
      </c>
      <c r="P111" s="94">
        <v>0</v>
      </c>
      <c r="Q111" s="94">
        <v>0</v>
      </c>
      <c r="R111" s="94">
        <v>0</v>
      </c>
      <c r="S111" s="94" t="s">
        <v>951</v>
      </c>
      <c r="T111" s="93" t="s">
        <v>951</v>
      </c>
      <c r="U111" s="93">
        <v>6</v>
      </c>
      <c r="V111" s="93">
        <v>6</v>
      </c>
    </row>
    <row r="112" spans="1:22">
      <c r="A112" s="93" t="s">
        <v>427</v>
      </c>
      <c r="B112" s="93" t="s">
        <v>428</v>
      </c>
      <c r="C112" s="93">
        <v>4</v>
      </c>
      <c r="D112" s="93">
        <v>2</v>
      </c>
      <c r="E112" s="93">
        <v>15</v>
      </c>
      <c r="F112" s="107">
        <v>11</v>
      </c>
      <c r="G112" s="94">
        <v>1</v>
      </c>
      <c r="H112" s="94">
        <v>0</v>
      </c>
      <c r="I112" s="94">
        <v>9</v>
      </c>
      <c r="J112" s="94">
        <v>7</v>
      </c>
      <c r="O112" s="94">
        <v>0</v>
      </c>
      <c r="P112" s="94">
        <v>0</v>
      </c>
      <c r="Q112" s="94">
        <v>0</v>
      </c>
      <c r="R112" s="94">
        <v>0</v>
      </c>
      <c r="S112" s="94">
        <v>3</v>
      </c>
      <c r="T112" s="94">
        <v>2</v>
      </c>
      <c r="U112" s="94">
        <v>6</v>
      </c>
      <c r="V112" s="94">
        <v>4</v>
      </c>
    </row>
    <row r="113" spans="1:22">
      <c r="A113" s="93" t="s">
        <v>433</v>
      </c>
      <c r="B113" s="93" t="s">
        <v>434</v>
      </c>
      <c r="C113" s="93">
        <v>7</v>
      </c>
      <c r="D113" s="93">
        <v>7</v>
      </c>
      <c r="E113" s="93">
        <v>10</v>
      </c>
      <c r="F113" s="107">
        <v>2</v>
      </c>
      <c r="G113" s="94">
        <v>7</v>
      </c>
      <c r="H113" s="94">
        <v>7</v>
      </c>
      <c r="I113" s="94">
        <v>10</v>
      </c>
      <c r="J113" s="94">
        <v>2</v>
      </c>
      <c r="O113" s="94">
        <v>0</v>
      </c>
      <c r="P113" s="94">
        <v>0</v>
      </c>
      <c r="Q113" s="94">
        <v>0</v>
      </c>
      <c r="R113" s="94">
        <v>0</v>
      </c>
      <c r="S113" s="94">
        <v>0</v>
      </c>
      <c r="T113" s="94">
        <v>0</v>
      </c>
      <c r="U113" s="94">
        <v>0</v>
      </c>
      <c r="V113" s="94">
        <v>0</v>
      </c>
    </row>
    <row r="114" spans="1:22">
      <c r="A114" s="93" t="s">
        <v>442</v>
      </c>
      <c r="B114" s="93" t="s">
        <v>443</v>
      </c>
      <c r="H114" s="94" t="s">
        <v>951</v>
      </c>
      <c r="I114" s="94" t="s">
        <v>951</v>
      </c>
      <c r="J114" s="94" t="s">
        <v>951</v>
      </c>
      <c r="O114" s="94" t="s">
        <v>951</v>
      </c>
      <c r="P114" s="94" t="s">
        <v>951</v>
      </c>
      <c r="Q114" s="94" t="s">
        <v>951</v>
      </c>
      <c r="R114" s="94" t="s">
        <v>951</v>
      </c>
      <c r="S114" s="94" t="s">
        <v>951</v>
      </c>
      <c r="T114" s="94" t="s">
        <v>951</v>
      </c>
      <c r="U114" s="94" t="s">
        <v>951</v>
      </c>
      <c r="V114" s="94" t="s">
        <v>951</v>
      </c>
    </row>
    <row r="115" spans="1:22">
      <c r="A115" s="93" t="s">
        <v>446</v>
      </c>
      <c r="B115" s="93" t="s">
        <v>447</v>
      </c>
      <c r="C115" s="93">
        <v>2</v>
      </c>
      <c r="D115" s="93">
        <v>6</v>
      </c>
      <c r="E115" s="93">
        <v>0</v>
      </c>
      <c r="F115" s="107">
        <v>6</v>
      </c>
      <c r="G115" s="94">
        <v>0</v>
      </c>
      <c r="H115" s="94">
        <v>0</v>
      </c>
      <c r="I115" s="94">
        <v>0</v>
      </c>
      <c r="J115" s="94">
        <v>1</v>
      </c>
      <c r="O115" s="94">
        <v>2</v>
      </c>
      <c r="P115" s="94">
        <v>6</v>
      </c>
      <c r="Q115" s="94">
        <v>0</v>
      </c>
      <c r="R115" s="94">
        <v>2</v>
      </c>
      <c r="S115" s="94">
        <v>0</v>
      </c>
      <c r="T115" s="94">
        <v>0</v>
      </c>
      <c r="U115" s="94">
        <v>0</v>
      </c>
      <c r="V115" s="94">
        <v>3</v>
      </c>
    </row>
    <row r="116" spans="1:22">
      <c r="A116" s="93" t="s">
        <v>452</v>
      </c>
      <c r="B116" s="93" t="s">
        <v>453</v>
      </c>
      <c r="C116" s="93">
        <v>61</v>
      </c>
      <c r="D116" s="93">
        <v>60</v>
      </c>
      <c r="E116" s="93">
        <v>57</v>
      </c>
      <c r="F116" s="107">
        <v>57</v>
      </c>
      <c r="G116" s="94">
        <v>6</v>
      </c>
      <c r="H116" s="94">
        <v>9</v>
      </c>
      <c r="I116" s="94">
        <v>4</v>
      </c>
      <c r="J116" s="94">
        <v>4</v>
      </c>
      <c r="O116" s="94">
        <v>7</v>
      </c>
      <c r="P116" s="94">
        <v>11</v>
      </c>
      <c r="Q116" s="94">
        <v>19</v>
      </c>
      <c r="R116" s="94">
        <v>23</v>
      </c>
      <c r="S116" s="94">
        <v>34</v>
      </c>
      <c r="T116" s="94">
        <v>32</v>
      </c>
      <c r="U116" s="94">
        <v>25</v>
      </c>
      <c r="V116" s="94">
        <v>26</v>
      </c>
    </row>
    <row r="117" spans="1:22">
      <c r="A117" s="93" t="s">
        <v>450</v>
      </c>
      <c r="B117" s="93" t="s">
        <v>451</v>
      </c>
    </row>
    <row r="118" spans="1:22">
      <c r="A118" s="93" t="s">
        <v>438</v>
      </c>
      <c r="B118" s="93" t="s">
        <v>439</v>
      </c>
      <c r="C118" s="93">
        <v>10</v>
      </c>
      <c r="D118" s="93">
        <v>14</v>
      </c>
      <c r="E118" s="93">
        <v>11</v>
      </c>
      <c r="F118" s="107">
        <v>13</v>
      </c>
      <c r="G118" s="94">
        <v>0</v>
      </c>
      <c r="H118" s="94">
        <v>1</v>
      </c>
      <c r="I118" s="94">
        <v>0</v>
      </c>
      <c r="J118" s="94">
        <v>0</v>
      </c>
      <c r="O118" s="94">
        <v>5</v>
      </c>
      <c r="P118" s="94">
        <v>13</v>
      </c>
      <c r="Q118" s="94">
        <v>11</v>
      </c>
      <c r="R118" s="94">
        <v>12</v>
      </c>
      <c r="S118" s="94">
        <v>5</v>
      </c>
      <c r="T118" s="94">
        <v>0</v>
      </c>
      <c r="U118" s="94">
        <v>0</v>
      </c>
      <c r="V118" s="94">
        <v>1</v>
      </c>
    </row>
    <row r="119" spans="1:22">
      <c r="A119" s="93" t="s">
        <v>440</v>
      </c>
      <c r="B119" s="93" t="s">
        <v>441</v>
      </c>
      <c r="C119" s="93">
        <v>37</v>
      </c>
      <c r="D119" s="93">
        <v>41</v>
      </c>
      <c r="E119" s="93">
        <v>39</v>
      </c>
      <c r="F119" s="107">
        <v>41</v>
      </c>
      <c r="G119" s="94">
        <v>0</v>
      </c>
      <c r="H119" s="94">
        <v>0</v>
      </c>
      <c r="I119" s="94">
        <v>0</v>
      </c>
      <c r="J119" s="94">
        <v>0</v>
      </c>
      <c r="O119" s="94">
        <v>37</v>
      </c>
      <c r="P119" s="94">
        <v>41</v>
      </c>
      <c r="Q119" s="94">
        <v>39</v>
      </c>
      <c r="R119" s="94">
        <v>41</v>
      </c>
      <c r="S119" s="94">
        <v>0</v>
      </c>
      <c r="T119" s="94">
        <v>0</v>
      </c>
      <c r="U119" s="94">
        <v>0</v>
      </c>
      <c r="V119" s="94">
        <v>0</v>
      </c>
    </row>
    <row r="120" spans="1:22">
      <c r="A120" s="93" t="s">
        <v>454</v>
      </c>
      <c r="B120" s="93" t="s">
        <v>455</v>
      </c>
      <c r="H120" s="94" t="s">
        <v>951</v>
      </c>
      <c r="I120" s="94" t="s">
        <v>951</v>
      </c>
      <c r="J120" s="94" t="s">
        <v>951</v>
      </c>
      <c r="P120" s="94" t="s">
        <v>951</v>
      </c>
      <c r="Q120" s="94" t="s">
        <v>951</v>
      </c>
      <c r="R120" s="94" t="s">
        <v>951</v>
      </c>
      <c r="S120" s="94" t="s">
        <v>951</v>
      </c>
      <c r="T120" s="94" t="s">
        <v>951</v>
      </c>
      <c r="U120" s="94" t="s">
        <v>951</v>
      </c>
      <c r="V120" s="94" t="s">
        <v>951</v>
      </c>
    </row>
    <row r="121" spans="1:22">
      <c r="A121" s="93" t="s">
        <v>478</v>
      </c>
      <c r="B121" s="93" t="s">
        <v>479</v>
      </c>
    </row>
    <row r="122" spans="1:22">
      <c r="A122" s="93" t="s">
        <v>480</v>
      </c>
      <c r="B122" s="93" t="s">
        <v>481</v>
      </c>
      <c r="D122" s="93">
        <v>1</v>
      </c>
      <c r="E122" s="93">
        <v>0</v>
      </c>
      <c r="F122" s="107">
        <v>1</v>
      </c>
      <c r="H122" s="94" t="s">
        <v>951</v>
      </c>
      <c r="I122" s="94" t="s">
        <v>951</v>
      </c>
      <c r="J122" s="94" t="s">
        <v>951</v>
      </c>
      <c r="P122" s="94" t="s">
        <v>951</v>
      </c>
      <c r="Q122" s="94" t="s">
        <v>951</v>
      </c>
      <c r="R122" s="94" t="s">
        <v>951</v>
      </c>
      <c r="S122" s="94" t="s">
        <v>951</v>
      </c>
      <c r="T122" s="94" t="s">
        <v>951</v>
      </c>
      <c r="U122" s="94" t="s">
        <v>951</v>
      </c>
      <c r="V122" s="94" t="s">
        <v>951</v>
      </c>
    </row>
    <row r="123" spans="1:22">
      <c r="A123" s="93" t="s">
        <v>472</v>
      </c>
      <c r="B123" s="93" t="s">
        <v>473</v>
      </c>
      <c r="H123" s="94" t="s">
        <v>951</v>
      </c>
      <c r="I123" s="94" t="s">
        <v>951</v>
      </c>
      <c r="J123" s="94" t="s">
        <v>951</v>
      </c>
      <c r="P123" s="94" t="s">
        <v>951</v>
      </c>
      <c r="Q123" s="94" t="s">
        <v>951</v>
      </c>
      <c r="R123" s="94" t="s">
        <v>951</v>
      </c>
      <c r="S123" s="94">
        <v>0</v>
      </c>
      <c r="T123" s="93">
        <v>0</v>
      </c>
      <c r="U123" s="93">
        <v>0</v>
      </c>
      <c r="V123" s="93">
        <v>0</v>
      </c>
    </row>
    <row r="124" spans="1:22">
      <c r="A124" s="93" t="s">
        <v>470</v>
      </c>
      <c r="B124" s="93" t="s">
        <v>471</v>
      </c>
      <c r="H124" s="94" t="s">
        <v>951</v>
      </c>
      <c r="I124" s="94" t="s">
        <v>951</v>
      </c>
      <c r="J124" s="94" t="s">
        <v>951</v>
      </c>
      <c r="P124" s="94" t="s">
        <v>951</v>
      </c>
      <c r="Q124" s="94" t="s">
        <v>951</v>
      </c>
      <c r="R124" s="94" t="s">
        <v>951</v>
      </c>
      <c r="S124" s="94" t="s">
        <v>951</v>
      </c>
      <c r="T124" s="94" t="s">
        <v>951</v>
      </c>
      <c r="U124" s="94" t="s">
        <v>951</v>
      </c>
      <c r="V124" s="94" t="s">
        <v>951</v>
      </c>
    </row>
    <row r="125" spans="1:22">
      <c r="A125" s="93" t="s">
        <v>476</v>
      </c>
      <c r="B125" s="93" t="s">
        <v>477</v>
      </c>
      <c r="C125" s="93">
        <v>21</v>
      </c>
      <c r="D125" s="93">
        <v>5</v>
      </c>
      <c r="E125" s="93">
        <v>3</v>
      </c>
      <c r="F125" s="107">
        <v>4</v>
      </c>
      <c r="T125" s="94"/>
      <c r="U125" s="94"/>
      <c r="V125" s="94"/>
    </row>
    <row r="126" spans="1:22">
      <c r="A126" s="93" t="s">
        <v>474</v>
      </c>
      <c r="B126" s="93" t="s">
        <v>798</v>
      </c>
      <c r="C126" s="93">
        <v>73</v>
      </c>
      <c r="D126" s="93">
        <v>49</v>
      </c>
      <c r="E126" s="93">
        <v>37</v>
      </c>
      <c r="F126" s="107">
        <v>40</v>
      </c>
      <c r="G126" s="94">
        <v>4</v>
      </c>
      <c r="H126" s="94">
        <v>9</v>
      </c>
      <c r="I126" s="94">
        <v>5</v>
      </c>
      <c r="J126" s="94">
        <v>8</v>
      </c>
      <c r="O126" s="94">
        <v>0</v>
      </c>
      <c r="P126" s="94">
        <v>0</v>
      </c>
      <c r="Q126" s="94">
        <v>0</v>
      </c>
      <c r="R126" s="94">
        <v>0</v>
      </c>
      <c r="S126" s="94">
        <v>69</v>
      </c>
      <c r="T126" s="94">
        <v>40</v>
      </c>
      <c r="U126" s="94">
        <v>5</v>
      </c>
      <c r="V126" s="94">
        <v>32</v>
      </c>
    </row>
    <row r="127" spans="1:22">
      <c r="A127" s="93" t="s">
        <v>468</v>
      </c>
      <c r="B127" s="93" t="s">
        <v>469</v>
      </c>
      <c r="D127" s="93">
        <v>31</v>
      </c>
      <c r="E127" s="93">
        <v>10</v>
      </c>
      <c r="F127" s="107">
        <v>15</v>
      </c>
      <c r="G127" s="94" t="s">
        <v>951</v>
      </c>
      <c r="H127" s="94" t="s">
        <v>951</v>
      </c>
      <c r="I127" s="94" t="s">
        <v>951</v>
      </c>
      <c r="J127" s="94" t="s">
        <v>951</v>
      </c>
      <c r="P127" s="94" t="s">
        <v>951</v>
      </c>
      <c r="Q127" s="94" t="s">
        <v>951</v>
      </c>
      <c r="R127" s="94" t="s">
        <v>951</v>
      </c>
      <c r="S127" s="94" t="s">
        <v>951</v>
      </c>
      <c r="T127" s="94" t="s">
        <v>951</v>
      </c>
      <c r="U127" s="94" t="s">
        <v>951</v>
      </c>
      <c r="V127" s="94" t="s">
        <v>951</v>
      </c>
    </row>
    <row r="128" spans="1:22">
      <c r="A128" s="93" t="s">
        <v>514</v>
      </c>
      <c r="B128" s="93" t="s">
        <v>515</v>
      </c>
      <c r="C128" s="93">
        <v>1</v>
      </c>
      <c r="D128" s="93">
        <v>2</v>
      </c>
      <c r="E128" s="95">
        <v>21.076235768842771</v>
      </c>
      <c r="F128" s="108">
        <v>11.461161550655714</v>
      </c>
      <c r="G128" s="94">
        <v>1</v>
      </c>
      <c r="H128" s="96">
        <v>2.1230724888312436</v>
      </c>
      <c r="I128" s="96">
        <v>5.8152471537685546</v>
      </c>
      <c r="J128" s="96">
        <v>2.7230148436374115</v>
      </c>
      <c r="M128" s="96">
        <v>12.676466349618101</v>
      </c>
      <c r="N128" s="96">
        <v>6.5228419080559155</v>
      </c>
      <c r="O128" s="94">
        <v>0</v>
      </c>
      <c r="P128" s="94">
        <v>0</v>
      </c>
      <c r="Q128" s="94">
        <v>0</v>
      </c>
      <c r="R128" s="94">
        <v>0</v>
      </c>
      <c r="S128" s="94">
        <v>0</v>
      </c>
      <c r="T128" s="94">
        <v>0</v>
      </c>
      <c r="U128" s="94">
        <v>0</v>
      </c>
      <c r="V128" s="94">
        <v>0</v>
      </c>
    </row>
    <row r="129" spans="1:22">
      <c r="A129" s="93" t="s">
        <v>512</v>
      </c>
      <c r="B129" s="93" t="s">
        <v>513</v>
      </c>
      <c r="E129" s="95">
        <v>47.467214296008073</v>
      </c>
      <c r="F129" s="108">
        <v>26.03040783974636</v>
      </c>
      <c r="G129" s="94" t="s">
        <v>951</v>
      </c>
      <c r="H129" s="94" t="s">
        <v>951</v>
      </c>
      <c r="I129" s="94" t="s">
        <v>951</v>
      </c>
      <c r="J129" s="94" t="s">
        <v>951</v>
      </c>
      <c r="M129" s="96">
        <v>31.542729499927944</v>
      </c>
      <c r="N129" s="96">
        <v>16.230724888312437</v>
      </c>
      <c r="P129" s="94" t="s">
        <v>951</v>
      </c>
      <c r="Q129" s="94" t="s">
        <v>951</v>
      </c>
      <c r="R129" s="94" t="s">
        <v>951</v>
      </c>
      <c r="S129" s="94" t="s">
        <v>951</v>
      </c>
      <c r="T129" s="94" t="s">
        <v>951</v>
      </c>
      <c r="U129" s="94" t="s">
        <v>951</v>
      </c>
      <c r="V129" s="94" t="s">
        <v>951</v>
      </c>
    </row>
    <row r="130" spans="1:22">
      <c r="A130" s="93" t="s">
        <v>506</v>
      </c>
      <c r="B130" s="93" t="s">
        <v>507</v>
      </c>
      <c r="C130" s="93">
        <v>0</v>
      </c>
      <c r="D130" s="93">
        <v>0</v>
      </c>
      <c r="E130" s="95">
        <v>19.445597348321083</v>
      </c>
      <c r="F130" s="108">
        <v>12.566940481337369</v>
      </c>
      <c r="G130" s="94" t="s">
        <v>951</v>
      </c>
      <c r="H130" s="94" t="s">
        <v>951</v>
      </c>
      <c r="I130" s="94" t="s">
        <v>951</v>
      </c>
      <c r="J130" s="94" t="s">
        <v>951</v>
      </c>
      <c r="M130" s="96">
        <v>11.592880818561753</v>
      </c>
      <c r="N130" s="96">
        <v>5.9652687707162411</v>
      </c>
      <c r="O130" s="94">
        <v>0</v>
      </c>
      <c r="P130" s="94">
        <v>0</v>
      </c>
      <c r="Q130" s="94">
        <v>0</v>
      </c>
      <c r="R130" s="94">
        <v>0</v>
      </c>
      <c r="S130" s="94">
        <v>0</v>
      </c>
      <c r="T130" s="94">
        <v>0</v>
      </c>
      <c r="U130" s="94">
        <v>0</v>
      </c>
      <c r="V130" s="94">
        <v>0</v>
      </c>
    </row>
    <row r="131" spans="1:22">
      <c r="A131" s="93" t="s">
        <v>516</v>
      </c>
      <c r="B131" s="93" t="s">
        <v>517</v>
      </c>
      <c r="E131" s="95">
        <v>26.88715953307393</v>
      </c>
      <c r="F131" s="108">
        <v>16.260700389105061</v>
      </c>
      <c r="G131" s="94" t="s">
        <v>951</v>
      </c>
      <c r="H131" s="94" t="s">
        <v>951</v>
      </c>
      <c r="I131" s="96">
        <v>13.377431906614786</v>
      </c>
      <c r="J131" s="96">
        <v>8.5252918287937742</v>
      </c>
      <c r="M131" s="96">
        <v>11.221789883268483</v>
      </c>
      <c r="N131" s="96">
        <v>5.7743190661478598</v>
      </c>
      <c r="P131" s="94" t="s">
        <v>951</v>
      </c>
      <c r="Q131" s="94" t="s">
        <v>951</v>
      </c>
      <c r="R131" s="94">
        <v>1</v>
      </c>
      <c r="S131" s="94" t="s">
        <v>951</v>
      </c>
      <c r="T131" s="94" t="s">
        <v>951</v>
      </c>
      <c r="U131" s="94" t="s">
        <v>951</v>
      </c>
      <c r="V131" s="94" t="s">
        <v>951</v>
      </c>
    </row>
    <row r="132" spans="1:22">
      <c r="A132" s="93" t="s">
        <v>510</v>
      </c>
      <c r="B132" s="93" t="s">
        <v>511</v>
      </c>
      <c r="D132" s="93">
        <v>15</v>
      </c>
      <c r="E132" s="95">
        <v>35.952586828073208</v>
      </c>
      <c r="F132" s="108">
        <v>26.490128260556276</v>
      </c>
      <c r="G132" s="94" t="s">
        <v>951</v>
      </c>
      <c r="H132" s="94">
        <v>15</v>
      </c>
      <c r="I132" s="96">
        <v>19.190517365614642</v>
      </c>
      <c r="J132" s="96">
        <v>16.892491713503386</v>
      </c>
      <c r="M132" s="96">
        <v>13.923331892203489</v>
      </c>
      <c r="N132" s="96">
        <v>7.1644329154056789</v>
      </c>
      <c r="O132" s="94" t="s">
        <v>951</v>
      </c>
      <c r="P132" s="94">
        <v>0</v>
      </c>
      <c r="Q132" s="94">
        <v>0</v>
      </c>
      <c r="R132" s="94">
        <v>0</v>
      </c>
      <c r="S132" s="94" t="s">
        <v>951</v>
      </c>
      <c r="T132" s="94">
        <v>0</v>
      </c>
      <c r="U132" s="94">
        <v>0</v>
      </c>
      <c r="V132" s="94">
        <v>0</v>
      </c>
    </row>
    <row r="133" spans="1:22">
      <c r="A133" s="93" t="s">
        <v>504</v>
      </c>
      <c r="B133" s="93" t="s">
        <v>505</v>
      </c>
      <c r="C133" s="93">
        <v>8</v>
      </c>
      <c r="D133" s="93">
        <v>10</v>
      </c>
      <c r="E133" s="95">
        <v>18.759907767689867</v>
      </c>
      <c r="F133" s="108">
        <v>16.545755872604122</v>
      </c>
      <c r="G133" s="94">
        <v>7</v>
      </c>
      <c r="H133" s="94">
        <v>10</v>
      </c>
      <c r="I133" s="96">
        <v>6.7519815535379735</v>
      </c>
      <c r="J133" s="96">
        <v>9.2428303790171498</v>
      </c>
      <c r="M133" s="96">
        <v>9.143680645626171</v>
      </c>
      <c r="N133" s="96">
        <v>4.7050007205649225</v>
      </c>
      <c r="O133" s="94">
        <v>0</v>
      </c>
      <c r="P133" s="94">
        <v>0</v>
      </c>
      <c r="Q133" s="94">
        <v>0</v>
      </c>
      <c r="R133" s="94">
        <v>0</v>
      </c>
      <c r="S133" s="94">
        <v>1</v>
      </c>
      <c r="T133" s="94">
        <v>0</v>
      </c>
      <c r="U133" s="94">
        <v>1</v>
      </c>
      <c r="V133" s="94">
        <v>1</v>
      </c>
    </row>
    <row r="134" spans="1:22">
      <c r="A134" s="93" t="s">
        <v>508</v>
      </c>
      <c r="B134" s="93" t="s">
        <v>509</v>
      </c>
      <c r="C134" s="93">
        <v>3</v>
      </c>
      <c r="D134" s="93">
        <v>7</v>
      </c>
      <c r="E134" s="95">
        <v>28.411298457991062</v>
      </c>
      <c r="F134" s="108">
        <v>15.644905605995099</v>
      </c>
      <c r="G134" s="94">
        <v>0</v>
      </c>
      <c r="H134" s="94">
        <v>1</v>
      </c>
      <c r="I134" s="96">
        <v>5.8822596915982128</v>
      </c>
      <c r="J134" s="96">
        <v>4.7532785703991927</v>
      </c>
      <c r="M134" s="96">
        <v>12.899120910794062</v>
      </c>
      <c r="N134" s="96">
        <v>6.637411730796944</v>
      </c>
      <c r="O134" s="94">
        <v>0</v>
      </c>
      <c r="P134" s="94">
        <v>2</v>
      </c>
      <c r="Q134" s="94">
        <v>3</v>
      </c>
      <c r="R134" s="94">
        <v>0</v>
      </c>
      <c r="S134" s="94">
        <v>3</v>
      </c>
      <c r="T134" s="94">
        <v>4</v>
      </c>
      <c r="U134" s="94">
        <v>4</v>
      </c>
      <c r="V134" s="94">
        <v>2</v>
      </c>
    </row>
    <row r="135" spans="1:22">
      <c r="A135" s="93" t="s">
        <v>499</v>
      </c>
      <c r="B135" s="93" t="s">
        <v>500</v>
      </c>
      <c r="C135" s="93">
        <v>23</v>
      </c>
      <c r="D135" s="93">
        <v>6</v>
      </c>
      <c r="E135" s="93">
        <v>28</v>
      </c>
      <c r="F135" s="107">
        <v>9</v>
      </c>
      <c r="G135" s="94">
        <v>0</v>
      </c>
      <c r="H135" s="94">
        <v>0</v>
      </c>
      <c r="I135" s="94">
        <v>0</v>
      </c>
      <c r="J135" s="94">
        <v>0</v>
      </c>
      <c r="O135" s="94">
        <v>23</v>
      </c>
      <c r="P135" s="94">
        <v>6</v>
      </c>
      <c r="Q135" s="94">
        <v>28</v>
      </c>
      <c r="R135" s="94">
        <v>9</v>
      </c>
      <c r="S135" s="94">
        <v>0</v>
      </c>
      <c r="T135" s="94">
        <v>0</v>
      </c>
      <c r="U135" s="94">
        <v>0</v>
      </c>
      <c r="V135" s="94">
        <v>0</v>
      </c>
    </row>
    <row r="136" spans="1:22">
      <c r="A136" s="93" t="s">
        <v>487</v>
      </c>
      <c r="B136" s="93" t="s">
        <v>488</v>
      </c>
      <c r="E136" s="93">
        <v>35</v>
      </c>
      <c r="F136" s="107">
        <v>87</v>
      </c>
      <c r="G136" s="94" t="s">
        <v>951</v>
      </c>
      <c r="H136" s="94" t="s">
        <v>951</v>
      </c>
      <c r="I136" s="94">
        <v>35</v>
      </c>
      <c r="J136" s="94">
        <v>87</v>
      </c>
      <c r="Q136" s="94">
        <v>0</v>
      </c>
      <c r="R136" s="94" t="s">
        <v>951</v>
      </c>
      <c r="S136" s="94">
        <v>0</v>
      </c>
      <c r="T136" s="94">
        <v>0</v>
      </c>
      <c r="U136" s="94">
        <v>0</v>
      </c>
      <c r="V136" s="94">
        <v>0</v>
      </c>
    </row>
    <row r="137" spans="1:22">
      <c r="A137" s="93" t="s">
        <v>483</v>
      </c>
      <c r="B137" s="93" t="s">
        <v>484</v>
      </c>
      <c r="C137" s="93">
        <v>9</v>
      </c>
      <c r="D137" s="93">
        <v>10</v>
      </c>
      <c r="E137" s="93">
        <v>12</v>
      </c>
      <c r="F137" s="107">
        <v>11</v>
      </c>
      <c r="G137" s="94">
        <v>0</v>
      </c>
      <c r="H137" s="94">
        <v>0</v>
      </c>
      <c r="I137" s="94">
        <v>8</v>
      </c>
      <c r="J137" s="94">
        <v>5</v>
      </c>
      <c r="O137" s="94">
        <v>8</v>
      </c>
      <c r="P137" s="94">
        <v>6</v>
      </c>
      <c r="Q137" s="94">
        <v>0</v>
      </c>
      <c r="R137" s="94">
        <v>0</v>
      </c>
      <c r="S137" s="94">
        <v>1</v>
      </c>
      <c r="T137" s="94">
        <v>4</v>
      </c>
      <c r="U137" s="94">
        <v>4</v>
      </c>
      <c r="V137" s="94">
        <v>6</v>
      </c>
    </row>
    <row r="138" spans="1:22">
      <c r="A138" s="93" t="s">
        <v>493</v>
      </c>
      <c r="B138" s="93" t="s">
        <v>494</v>
      </c>
      <c r="C138" s="93">
        <v>16</v>
      </c>
      <c r="D138" s="93">
        <v>12</v>
      </c>
      <c r="E138" s="93">
        <v>19</v>
      </c>
      <c r="F138" s="107">
        <v>20</v>
      </c>
      <c r="G138" s="94">
        <v>13</v>
      </c>
      <c r="H138" s="94">
        <v>12</v>
      </c>
      <c r="I138" s="94">
        <v>19</v>
      </c>
      <c r="J138" s="94">
        <v>20</v>
      </c>
      <c r="O138" s="94">
        <v>13</v>
      </c>
      <c r="P138" s="94">
        <v>12</v>
      </c>
      <c r="Q138" s="94">
        <v>19</v>
      </c>
      <c r="R138" s="94">
        <v>20</v>
      </c>
      <c r="S138" s="94">
        <v>3</v>
      </c>
      <c r="T138" s="94">
        <v>0</v>
      </c>
      <c r="U138" s="94">
        <v>0</v>
      </c>
      <c r="V138" s="94">
        <v>0</v>
      </c>
    </row>
    <row r="139" spans="1:22">
      <c r="A139" s="93" t="s">
        <v>485</v>
      </c>
      <c r="B139" s="93" t="s">
        <v>486</v>
      </c>
      <c r="C139" s="93">
        <v>4</v>
      </c>
      <c r="D139" s="93">
        <v>2</v>
      </c>
      <c r="E139" s="93">
        <v>3</v>
      </c>
      <c r="F139" s="107">
        <v>4</v>
      </c>
      <c r="G139" s="94">
        <v>2</v>
      </c>
      <c r="H139" s="94">
        <v>1</v>
      </c>
      <c r="I139" s="94">
        <v>2</v>
      </c>
      <c r="J139" s="94">
        <v>2</v>
      </c>
      <c r="O139" s="94">
        <v>2</v>
      </c>
      <c r="P139" s="94">
        <v>1</v>
      </c>
      <c r="Q139" s="94">
        <v>1</v>
      </c>
      <c r="R139" s="94">
        <v>2</v>
      </c>
      <c r="S139" s="94">
        <v>0</v>
      </c>
      <c r="T139" s="94">
        <v>0</v>
      </c>
      <c r="U139" s="94">
        <v>0</v>
      </c>
      <c r="V139" s="94">
        <v>0</v>
      </c>
    </row>
    <row r="140" spans="1:22">
      <c r="A140" s="93" t="s">
        <v>495</v>
      </c>
      <c r="B140" s="93" t="s">
        <v>496</v>
      </c>
      <c r="C140" s="93">
        <v>32</v>
      </c>
      <c r="D140" s="93">
        <v>36</v>
      </c>
      <c r="E140" s="93">
        <v>47</v>
      </c>
      <c r="F140" s="107">
        <v>36</v>
      </c>
      <c r="G140" s="94">
        <v>0</v>
      </c>
      <c r="H140" s="94">
        <v>0</v>
      </c>
      <c r="I140" s="94">
        <v>0</v>
      </c>
      <c r="J140" s="94">
        <v>0</v>
      </c>
      <c r="O140" s="94">
        <v>32</v>
      </c>
      <c r="P140" s="94">
        <v>36</v>
      </c>
      <c r="Q140" s="94">
        <v>47</v>
      </c>
      <c r="R140" s="94">
        <v>36</v>
      </c>
      <c r="S140" s="94">
        <v>0</v>
      </c>
      <c r="T140" s="94">
        <v>0</v>
      </c>
      <c r="U140" s="94">
        <v>0</v>
      </c>
      <c r="V140" s="94">
        <v>0</v>
      </c>
    </row>
    <row r="141" spans="1:22">
      <c r="A141" s="93" t="s">
        <v>497</v>
      </c>
      <c r="B141" s="93" t="s">
        <v>498</v>
      </c>
      <c r="C141" s="93">
        <v>4</v>
      </c>
      <c r="D141" s="93">
        <v>4</v>
      </c>
      <c r="E141" s="93">
        <v>2</v>
      </c>
      <c r="F141" s="107">
        <v>1</v>
      </c>
      <c r="G141" s="94">
        <v>1</v>
      </c>
      <c r="H141" s="94">
        <v>0</v>
      </c>
      <c r="I141" s="94">
        <v>0</v>
      </c>
      <c r="J141" s="94">
        <v>0</v>
      </c>
      <c r="O141" s="94">
        <v>2</v>
      </c>
      <c r="P141" s="94">
        <v>3</v>
      </c>
      <c r="Q141" s="94">
        <v>2</v>
      </c>
      <c r="R141" s="94">
        <v>1</v>
      </c>
      <c r="S141" s="94">
        <v>1</v>
      </c>
      <c r="T141" s="94">
        <v>1</v>
      </c>
      <c r="U141" s="94">
        <v>0</v>
      </c>
      <c r="V141" s="94">
        <v>0</v>
      </c>
    </row>
    <row r="142" spans="1:22">
      <c r="A142" s="93" t="s">
        <v>535</v>
      </c>
      <c r="B142" s="93" t="s">
        <v>536</v>
      </c>
      <c r="C142" s="95">
        <v>0</v>
      </c>
      <c r="E142" s="93">
        <v>0</v>
      </c>
      <c r="F142" s="108">
        <v>53.836053548505411</v>
      </c>
      <c r="I142" s="94">
        <v>0</v>
      </c>
      <c r="J142" s="94">
        <v>0</v>
      </c>
      <c r="Q142" s="94">
        <v>0</v>
      </c>
      <c r="R142" s="96">
        <v>53.836053548505411</v>
      </c>
      <c r="U142" s="93">
        <v>0</v>
      </c>
      <c r="V142" s="93">
        <v>0</v>
      </c>
    </row>
    <row r="143" spans="1:22">
      <c r="A143" s="93" t="s">
        <v>525</v>
      </c>
      <c r="B143" s="93" t="s">
        <v>526</v>
      </c>
      <c r="C143" s="95">
        <v>6</v>
      </c>
      <c r="D143" s="93">
        <v>7</v>
      </c>
      <c r="E143" s="93">
        <v>4</v>
      </c>
      <c r="F143" s="108">
        <v>56.109847790207226</v>
      </c>
      <c r="G143" s="94">
        <v>5</v>
      </c>
      <c r="H143" s="94">
        <v>4</v>
      </c>
      <c r="I143" s="94">
        <v>3</v>
      </c>
      <c r="J143" s="94">
        <v>3</v>
      </c>
      <c r="O143" s="94">
        <v>0</v>
      </c>
      <c r="P143" s="94">
        <v>1</v>
      </c>
      <c r="Q143" s="94">
        <v>0</v>
      </c>
      <c r="R143" s="96">
        <v>54.109847790207226</v>
      </c>
      <c r="S143" s="94">
        <v>1</v>
      </c>
      <c r="T143" s="94">
        <v>2</v>
      </c>
      <c r="U143" s="94">
        <v>1</v>
      </c>
      <c r="V143" s="94">
        <v>0</v>
      </c>
    </row>
    <row r="144" spans="1:22">
      <c r="A144" s="93" t="s">
        <v>521</v>
      </c>
      <c r="B144" s="93" t="s">
        <v>522</v>
      </c>
      <c r="C144" s="95">
        <v>0</v>
      </c>
      <c r="F144" s="107" t="s">
        <v>951</v>
      </c>
      <c r="G144" s="94" t="s">
        <v>951</v>
      </c>
      <c r="H144" s="94" t="s">
        <v>951</v>
      </c>
      <c r="I144" s="94" t="s">
        <v>951</v>
      </c>
      <c r="J144" s="94" t="s">
        <v>951</v>
      </c>
      <c r="O144" s="94" t="s">
        <v>951</v>
      </c>
      <c r="P144" s="94" t="s">
        <v>951</v>
      </c>
      <c r="Q144" s="94" t="s">
        <v>951</v>
      </c>
      <c r="R144" s="94">
        <v>0</v>
      </c>
      <c r="S144" s="94" t="s">
        <v>951</v>
      </c>
      <c r="T144" s="94" t="s">
        <v>951</v>
      </c>
      <c r="U144" s="94" t="s">
        <v>951</v>
      </c>
      <c r="V144" s="94" t="s">
        <v>951</v>
      </c>
    </row>
    <row r="145" spans="1:22">
      <c r="A145" s="93" t="s">
        <v>527</v>
      </c>
      <c r="B145" s="93" t="s">
        <v>528</v>
      </c>
      <c r="C145" s="95">
        <v>0</v>
      </c>
      <c r="F145" s="107" t="s">
        <v>951</v>
      </c>
      <c r="G145" s="94" t="s">
        <v>951</v>
      </c>
      <c r="H145" s="94" t="s">
        <v>951</v>
      </c>
      <c r="I145" s="94" t="s">
        <v>951</v>
      </c>
      <c r="J145" s="94" t="s">
        <v>951</v>
      </c>
      <c r="O145" s="94" t="s">
        <v>951</v>
      </c>
      <c r="P145" s="94" t="s">
        <v>951</v>
      </c>
      <c r="Q145" s="94" t="s">
        <v>951</v>
      </c>
      <c r="R145" s="96">
        <v>55.046396479002382</v>
      </c>
      <c r="S145" s="94" t="s">
        <v>951</v>
      </c>
      <c r="T145" s="94" t="s">
        <v>951</v>
      </c>
      <c r="U145" s="94" t="s">
        <v>951</v>
      </c>
      <c r="V145" s="94" t="s">
        <v>951</v>
      </c>
    </row>
    <row r="146" spans="1:22">
      <c r="A146" s="93" t="s">
        <v>531</v>
      </c>
      <c r="B146" s="93" t="s">
        <v>532</v>
      </c>
      <c r="C146" s="95">
        <v>0</v>
      </c>
      <c r="D146" s="93">
        <v>3</v>
      </c>
      <c r="E146" s="93">
        <v>3</v>
      </c>
      <c r="F146" s="108">
        <v>59.675774802860808</v>
      </c>
      <c r="G146" s="94" t="s">
        <v>951</v>
      </c>
      <c r="H146" s="94">
        <v>1</v>
      </c>
      <c r="I146" s="94">
        <v>0</v>
      </c>
      <c r="J146" s="94">
        <v>0</v>
      </c>
      <c r="O146" s="94" t="s">
        <v>951</v>
      </c>
      <c r="P146" s="94">
        <v>0</v>
      </c>
      <c r="Q146" s="94">
        <v>0</v>
      </c>
      <c r="R146" s="96">
        <v>55.675774802860808</v>
      </c>
      <c r="S146" s="94" t="s">
        <v>951</v>
      </c>
      <c r="T146" s="94">
        <v>2</v>
      </c>
      <c r="U146" s="94">
        <v>3</v>
      </c>
      <c r="V146" s="94">
        <v>4</v>
      </c>
    </row>
    <row r="147" spans="1:22">
      <c r="A147" s="93" t="s">
        <v>529</v>
      </c>
      <c r="B147" s="93" t="s">
        <v>530</v>
      </c>
      <c r="C147" s="95">
        <v>46</v>
      </c>
      <c r="D147" s="93">
        <v>23</v>
      </c>
      <c r="E147" s="93">
        <v>18</v>
      </c>
      <c r="F147" s="108">
        <v>75.640748211993397</v>
      </c>
      <c r="G147" s="94">
        <v>46</v>
      </c>
      <c r="H147" s="94">
        <v>23</v>
      </c>
      <c r="I147" s="94">
        <v>18</v>
      </c>
      <c r="J147" s="94">
        <v>25</v>
      </c>
      <c r="O147" s="94">
        <v>0</v>
      </c>
      <c r="P147" s="94">
        <v>0</v>
      </c>
      <c r="Q147" s="94">
        <v>0</v>
      </c>
      <c r="R147" s="96">
        <v>50.640748211993397</v>
      </c>
      <c r="S147" s="94">
        <v>0</v>
      </c>
      <c r="T147" s="94">
        <v>0</v>
      </c>
      <c r="U147" s="94">
        <v>0</v>
      </c>
      <c r="V147" s="94">
        <v>0</v>
      </c>
    </row>
    <row r="148" spans="1:22">
      <c r="A148" s="93" t="s">
        <v>523</v>
      </c>
      <c r="B148" s="93" t="s">
        <v>524</v>
      </c>
      <c r="C148" s="95">
        <v>7</v>
      </c>
      <c r="D148" s="93">
        <v>10</v>
      </c>
      <c r="E148" s="93">
        <v>1</v>
      </c>
      <c r="F148" s="108">
        <v>54.707500458463237</v>
      </c>
      <c r="G148" s="94">
        <v>7</v>
      </c>
      <c r="H148" s="94">
        <v>10</v>
      </c>
      <c r="I148" s="94">
        <v>1</v>
      </c>
      <c r="J148" s="94">
        <v>0</v>
      </c>
      <c r="O148" s="94">
        <v>0</v>
      </c>
      <c r="P148" s="94">
        <v>0</v>
      </c>
      <c r="Q148" s="94">
        <v>0</v>
      </c>
      <c r="R148" s="96">
        <v>54.707500458463237</v>
      </c>
      <c r="S148" s="94">
        <v>0</v>
      </c>
      <c r="T148" s="94">
        <v>0</v>
      </c>
      <c r="U148" s="94">
        <v>0</v>
      </c>
      <c r="V148" s="94">
        <v>0</v>
      </c>
    </row>
    <row r="149" spans="1:22">
      <c r="A149" s="93" t="s">
        <v>540</v>
      </c>
      <c r="B149" s="93" t="s">
        <v>541</v>
      </c>
      <c r="C149" s="95">
        <v>44.471899816737938</v>
      </c>
      <c r="D149" s="95">
        <v>32.196090409285276</v>
      </c>
      <c r="E149" s="95">
        <v>34.866218692730605</v>
      </c>
      <c r="F149" s="108">
        <v>20.41508857666463</v>
      </c>
      <c r="G149" s="94" t="s">
        <v>951</v>
      </c>
      <c r="H149" s="94" t="s">
        <v>951</v>
      </c>
      <c r="I149" s="94" t="s">
        <v>951</v>
      </c>
      <c r="J149" s="94" t="s">
        <v>951</v>
      </c>
      <c r="O149" s="96">
        <v>24.056811240073305</v>
      </c>
      <c r="P149" s="96">
        <v>19.8094074526573</v>
      </c>
      <c r="Q149" s="96">
        <v>15.368662186927306</v>
      </c>
      <c r="R149" s="96">
        <v>17.028405620036651</v>
      </c>
      <c r="S149" s="94" t="s">
        <v>951</v>
      </c>
      <c r="T149" s="93" t="s">
        <v>951</v>
      </c>
      <c r="U149" s="93" t="s">
        <v>951</v>
      </c>
      <c r="V149" s="93" t="s">
        <v>951</v>
      </c>
    </row>
    <row r="150" spans="1:22">
      <c r="A150" s="93" t="s">
        <v>538</v>
      </c>
      <c r="B150" s="93" t="s">
        <v>539</v>
      </c>
      <c r="C150" s="95">
        <v>34.553604153940135</v>
      </c>
      <c r="D150" s="95">
        <v>29.555284056200364</v>
      </c>
      <c r="E150" s="95">
        <v>33.032376298106293</v>
      </c>
      <c r="F150" s="107">
        <v>19</v>
      </c>
      <c r="G150" s="94" t="s">
        <v>951</v>
      </c>
      <c r="H150" s="94" t="s">
        <v>951</v>
      </c>
      <c r="I150" s="94" t="s">
        <v>951</v>
      </c>
      <c r="J150" s="94" t="s">
        <v>951</v>
      </c>
      <c r="O150" s="96">
        <v>15.212278558338424</v>
      </c>
      <c r="P150" s="96">
        <v>17.820097739767867</v>
      </c>
      <c r="Q150" s="96">
        <v>14.560323762981062</v>
      </c>
      <c r="S150" s="94" t="s">
        <v>951</v>
      </c>
      <c r="T150" s="94" t="s">
        <v>951</v>
      </c>
      <c r="U150" s="94" t="s">
        <v>951</v>
      </c>
      <c r="V150" s="94" t="s">
        <v>951</v>
      </c>
    </row>
    <row r="151" spans="1:22">
      <c r="A151" s="93" t="s">
        <v>542</v>
      </c>
      <c r="B151" s="93" t="s">
        <v>543</v>
      </c>
      <c r="C151" s="95">
        <v>32.781001832620646</v>
      </c>
      <c r="D151" s="95">
        <v>28.039095907147221</v>
      </c>
      <c r="E151" s="95">
        <v>31.337813072693951</v>
      </c>
      <c r="F151" s="108">
        <v>18.349114233353696</v>
      </c>
      <c r="G151" s="94" t="s">
        <v>951</v>
      </c>
      <c r="H151" s="94" t="s">
        <v>951</v>
      </c>
      <c r="I151" s="94" t="s">
        <v>951</v>
      </c>
      <c r="J151" s="94" t="s">
        <v>951</v>
      </c>
      <c r="O151" s="96">
        <v>14.431887599266952</v>
      </c>
      <c r="P151" s="96">
        <v>16.905925473427001</v>
      </c>
      <c r="Q151" s="96">
        <v>13.813378130726939</v>
      </c>
      <c r="R151" s="94">
        <v>0</v>
      </c>
      <c r="S151" s="94" t="s">
        <v>951</v>
      </c>
      <c r="T151" s="94" t="s">
        <v>951</v>
      </c>
      <c r="U151" s="94" t="s">
        <v>951</v>
      </c>
      <c r="V151" s="94" t="s">
        <v>951</v>
      </c>
    </row>
    <row r="152" spans="1:22">
      <c r="A152" s="93" t="s">
        <v>544</v>
      </c>
      <c r="B152" s="93" t="s">
        <v>799</v>
      </c>
      <c r="C152" s="95">
        <v>31.600030543677459</v>
      </c>
      <c r="D152" s="95">
        <v>25.318265119120344</v>
      </c>
      <c r="E152" s="95">
        <v>28.296884544899207</v>
      </c>
      <c r="F152" s="108">
        <v>17.568570555894929</v>
      </c>
      <c r="G152" s="94">
        <v>0</v>
      </c>
      <c r="H152" s="94">
        <v>0</v>
      </c>
      <c r="I152" s="94">
        <v>0</v>
      </c>
      <c r="J152" s="94">
        <v>0</v>
      </c>
      <c r="O152" s="96">
        <v>15.031459987782529</v>
      </c>
      <c r="P152" s="96">
        <v>15.265424557116678</v>
      </c>
      <c r="Q152" s="96">
        <v>12.472968845448992</v>
      </c>
      <c r="R152" s="96">
        <v>9.5157299938912647</v>
      </c>
      <c r="S152" s="94">
        <v>0</v>
      </c>
      <c r="T152" s="94">
        <v>0</v>
      </c>
      <c r="U152" s="94">
        <v>0</v>
      </c>
      <c r="V152" s="94">
        <v>0</v>
      </c>
    </row>
    <row r="153" spans="1:22">
      <c r="A153" s="93" t="s">
        <v>546</v>
      </c>
      <c r="B153" s="93" t="s">
        <v>547</v>
      </c>
      <c r="C153" s="95">
        <v>53.593463653023825</v>
      </c>
      <c r="D153" s="95">
        <v>57.891264508246792</v>
      </c>
      <c r="E153" s="95">
        <v>50.466707391569948</v>
      </c>
      <c r="F153" s="108">
        <v>48.325901038485036</v>
      </c>
      <c r="G153" s="94">
        <v>0</v>
      </c>
      <c r="H153" s="94">
        <v>0</v>
      </c>
      <c r="I153" s="94">
        <v>0</v>
      </c>
      <c r="J153" s="94">
        <v>0</v>
      </c>
      <c r="O153" s="96">
        <v>39.267562614538789</v>
      </c>
      <c r="P153" s="96">
        <v>49.199144777031151</v>
      </c>
      <c r="Q153" s="96">
        <v>36.784667073915699</v>
      </c>
      <c r="R153" s="96">
        <v>254.88515577275504</v>
      </c>
      <c r="S153" s="94">
        <v>0</v>
      </c>
      <c r="T153" s="94">
        <v>0</v>
      </c>
      <c r="U153" s="94">
        <v>0</v>
      </c>
      <c r="V153" s="94">
        <v>0</v>
      </c>
    </row>
    <row r="154" spans="1:22">
      <c r="A154" s="93" t="s">
        <v>563</v>
      </c>
      <c r="B154" s="93" t="s">
        <v>564</v>
      </c>
      <c r="C154" s="95">
        <v>6.0551527136892993</v>
      </c>
      <c r="D154" s="95">
        <v>25.467259942869699</v>
      </c>
      <c r="E154" s="95">
        <v>17.09690177982861</v>
      </c>
      <c r="F154" s="108">
        <v>14.603603603603604</v>
      </c>
      <c r="G154" s="94">
        <v>0</v>
      </c>
      <c r="H154" s="94">
        <v>0</v>
      </c>
      <c r="I154" s="94">
        <v>0</v>
      </c>
      <c r="J154" s="94">
        <v>0</v>
      </c>
      <c r="O154" s="94">
        <v>0</v>
      </c>
      <c r="P154" s="94">
        <v>0</v>
      </c>
      <c r="Q154" s="94">
        <v>0</v>
      </c>
      <c r="R154" s="94">
        <v>0</v>
      </c>
      <c r="S154" s="94">
        <v>0</v>
      </c>
      <c r="T154" s="94">
        <v>0</v>
      </c>
      <c r="U154" s="94">
        <v>0</v>
      </c>
      <c r="V154" s="94">
        <v>0</v>
      </c>
    </row>
    <row r="155" spans="1:22">
      <c r="A155" s="93" t="s">
        <v>565</v>
      </c>
      <c r="B155" s="93" t="s">
        <v>566</v>
      </c>
      <c r="C155" s="95">
        <v>4.131399692375302</v>
      </c>
      <c r="D155" s="95">
        <v>17.376181059107889</v>
      </c>
      <c r="E155" s="95">
        <v>11.665128543177323</v>
      </c>
      <c r="F155" s="108">
        <v>9.9639639639639643</v>
      </c>
      <c r="G155" s="94" t="s">
        <v>951</v>
      </c>
      <c r="H155" s="94" t="s">
        <v>951</v>
      </c>
      <c r="I155" s="94" t="s">
        <v>951</v>
      </c>
      <c r="J155" s="94" t="s">
        <v>951</v>
      </c>
      <c r="O155" s="94" t="s">
        <v>951</v>
      </c>
      <c r="P155" s="94" t="s">
        <v>951</v>
      </c>
      <c r="R155" s="94" t="s">
        <v>951</v>
      </c>
      <c r="S155" s="94" t="s">
        <v>951</v>
      </c>
      <c r="T155" s="94" t="s">
        <v>951</v>
      </c>
      <c r="U155" s="94" t="s">
        <v>951</v>
      </c>
      <c r="V155" s="94" t="s">
        <v>951</v>
      </c>
    </row>
    <row r="156" spans="1:22">
      <c r="A156" s="93" t="s">
        <v>567</v>
      </c>
      <c r="B156" s="93" t="s">
        <v>568</v>
      </c>
      <c r="C156" s="95">
        <v>10.292463194902219</v>
      </c>
      <c r="D156" s="95">
        <v>9.4359481432652164</v>
      </c>
      <c r="E156" s="95">
        <v>5.6493078444297957</v>
      </c>
      <c r="F156" s="108">
        <v>4.1171171171171164</v>
      </c>
    </row>
    <row r="157" spans="1:22">
      <c r="A157" s="93" t="s">
        <v>561</v>
      </c>
      <c r="B157" s="93" t="s">
        <v>562</v>
      </c>
      <c r="C157" s="95">
        <v>21.292023731048122</v>
      </c>
      <c r="D157" s="95">
        <v>33.051746868820047</v>
      </c>
      <c r="E157" s="95">
        <v>15.118655240606461</v>
      </c>
      <c r="F157" s="108">
        <v>11.351351351351353</v>
      </c>
      <c r="G157" s="94" t="s">
        <v>951</v>
      </c>
      <c r="H157" s="94" t="s">
        <v>951</v>
      </c>
      <c r="I157" s="94" t="s">
        <v>951</v>
      </c>
      <c r="J157" s="94" t="s">
        <v>951</v>
      </c>
      <c r="O157" s="94" t="s">
        <v>951</v>
      </c>
      <c r="P157" s="94" t="s">
        <v>951</v>
      </c>
      <c r="Q157" s="94" t="s">
        <v>951</v>
      </c>
      <c r="R157" s="94" t="s">
        <v>951</v>
      </c>
      <c r="S157" s="94" t="s">
        <v>951</v>
      </c>
      <c r="T157" s="94" t="s">
        <v>951</v>
      </c>
      <c r="U157" s="94" t="s">
        <v>951</v>
      </c>
      <c r="V157" s="94" t="s">
        <v>951</v>
      </c>
    </row>
    <row r="158" spans="1:22">
      <c r="A158" s="93" t="s">
        <v>557</v>
      </c>
      <c r="B158" s="93" t="s">
        <v>558</v>
      </c>
      <c r="C158" s="95">
        <v>17.086574379257307</v>
      </c>
      <c r="D158" s="95">
        <v>22.187651065699846</v>
      </c>
      <c r="E158" s="95">
        <v>20.538562953197101</v>
      </c>
      <c r="F158" s="108">
        <v>21.855855855855857</v>
      </c>
      <c r="G158" s="94" t="s">
        <v>951</v>
      </c>
      <c r="H158" s="94" t="s">
        <v>951</v>
      </c>
      <c r="I158" s="94" t="s">
        <v>951</v>
      </c>
      <c r="J158" s="94" t="s">
        <v>951</v>
      </c>
      <c r="O158" s="94" t="s">
        <v>951</v>
      </c>
      <c r="P158" s="94" t="s">
        <v>951</v>
      </c>
      <c r="Q158" s="94" t="s">
        <v>951</v>
      </c>
      <c r="R158" s="94" t="s">
        <v>951</v>
      </c>
      <c r="S158" s="94" t="s">
        <v>951</v>
      </c>
      <c r="T158" s="94" t="s">
        <v>951</v>
      </c>
      <c r="U158" s="94" t="s">
        <v>951</v>
      </c>
      <c r="V158" s="94" t="s">
        <v>951</v>
      </c>
    </row>
    <row r="159" spans="1:22">
      <c r="A159" s="93" t="s">
        <v>595</v>
      </c>
      <c r="B159" s="93" t="s">
        <v>596</v>
      </c>
      <c r="C159" s="93">
        <v>94</v>
      </c>
      <c r="D159" s="93">
        <v>70</v>
      </c>
      <c r="E159" s="93">
        <v>28</v>
      </c>
      <c r="F159" s="107">
        <v>16</v>
      </c>
      <c r="G159" s="94">
        <v>47</v>
      </c>
      <c r="H159" s="94">
        <v>35</v>
      </c>
      <c r="I159" s="94">
        <v>14</v>
      </c>
      <c r="J159" s="94">
        <v>8</v>
      </c>
      <c r="O159" s="94">
        <v>20</v>
      </c>
      <c r="P159" s="94">
        <v>25</v>
      </c>
      <c r="Q159" s="94">
        <v>14</v>
      </c>
      <c r="R159" s="94">
        <v>8</v>
      </c>
      <c r="S159" s="94">
        <v>27</v>
      </c>
      <c r="T159" s="94">
        <v>10</v>
      </c>
      <c r="U159" s="94">
        <v>0</v>
      </c>
      <c r="V159" s="94">
        <v>0</v>
      </c>
    </row>
    <row r="160" spans="1:22">
      <c r="A160" s="93" t="s">
        <v>583</v>
      </c>
      <c r="B160" s="93" t="s">
        <v>584</v>
      </c>
      <c r="C160" s="93">
        <v>38</v>
      </c>
      <c r="D160" s="93">
        <v>48</v>
      </c>
      <c r="E160" s="93">
        <v>26</v>
      </c>
      <c r="F160" s="107">
        <v>27</v>
      </c>
      <c r="G160" s="94">
        <v>0</v>
      </c>
      <c r="H160" s="94">
        <v>1</v>
      </c>
      <c r="I160" s="94">
        <v>0</v>
      </c>
      <c r="J160" s="94">
        <v>0</v>
      </c>
      <c r="O160" s="94">
        <v>0</v>
      </c>
      <c r="P160" s="94">
        <v>0</v>
      </c>
      <c r="Q160" s="94">
        <v>0</v>
      </c>
      <c r="R160" s="94">
        <v>0</v>
      </c>
      <c r="S160" s="94">
        <v>38</v>
      </c>
      <c r="T160" s="94">
        <v>47</v>
      </c>
      <c r="U160" s="94">
        <v>26</v>
      </c>
      <c r="V160" s="94">
        <v>27</v>
      </c>
    </row>
    <row r="161" spans="1:22">
      <c r="A161" s="93" t="s">
        <v>579</v>
      </c>
      <c r="B161" s="93" t="s">
        <v>580</v>
      </c>
    </row>
    <row r="162" spans="1:22">
      <c r="A162" s="93" t="s">
        <v>587</v>
      </c>
      <c r="B162" s="93" t="s">
        <v>588</v>
      </c>
    </row>
    <row r="163" spans="1:22">
      <c r="A163" s="93" t="s">
        <v>589</v>
      </c>
      <c r="B163" s="93" t="s">
        <v>590</v>
      </c>
      <c r="C163" s="93">
        <v>5</v>
      </c>
      <c r="D163" s="93">
        <v>3</v>
      </c>
      <c r="E163" s="93">
        <v>4</v>
      </c>
      <c r="F163" s="107">
        <v>1</v>
      </c>
      <c r="G163" s="94" t="s">
        <v>951</v>
      </c>
      <c r="H163" s="94" t="s">
        <v>951</v>
      </c>
      <c r="I163" s="94" t="s">
        <v>951</v>
      </c>
      <c r="J163" s="94" t="s">
        <v>951</v>
      </c>
      <c r="O163" s="94" t="s">
        <v>951</v>
      </c>
      <c r="P163" s="94" t="s">
        <v>951</v>
      </c>
      <c r="Q163" s="94" t="s">
        <v>951</v>
      </c>
      <c r="R163" s="94" t="s">
        <v>951</v>
      </c>
      <c r="S163" s="94" t="s">
        <v>951</v>
      </c>
      <c r="T163" s="94" t="s">
        <v>951</v>
      </c>
      <c r="U163" s="94" t="s">
        <v>951</v>
      </c>
      <c r="V163" s="94" t="s">
        <v>951</v>
      </c>
    </row>
    <row r="164" spans="1:22">
      <c r="A164" s="93" t="s">
        <v>585</v>
      </c>
      <c r="B164" s="93" t="s">
        <v>586</v>
      </c>
      <c r="C164" s="93">
        <v>5</v>
      </c>
      <c r="D164" s="93">
        <v>1</v>
      </c>
      <c r="E164" s="93">
        <v>4</v>
      </c>
      <c r="F164" s="107">
        <v>2</v>
      </c>
      <c r="G164" s="94">
        <v>3</v>
      </c>
      <c r="H164" s="94">
        <v>1</v>
      </c>
      <c r="I164" s="94">
        <v>4</v>
      </c>
      <c r="J164" s="94">
        <v>1</v>
      </c>
      <c r="S164" s="94">
        <v>2</v>
      </c>
      <c r="T164" s="93">
        <v>0</v>
      </c>
      <c r="U164" s="93">
        <v>0</v>
      </c>
      <c r="V164" s="93">
        <v>1</v>
      </c>
    </row>
    <row r="165" spans="1:22">
      <c r="A165" s="93" t="s">
        <v>591</v>
      </c>
      <c r="B165" s="93" t="s">
        <v>592</v>
      </c>
      <c r="C165" s="93">
        <v>3</v>
      </c>
      <c r="D165" s="93">
        <v>3</v>
      </c>
      <c r="E165" s="93">
        <v>4</v>
      </c>
      <c r="F165" s="107">
        <v>1</v>
      </c>
      <c r="G165" s="94">
        <v>3</v>
      </c>
      <c r="H165" s="94">
        <v>3</v>
      </c>
      <c r="I165" s="94">
        <v>4</v>
      </c>
      <c r="J165" s="94">
        <v>1</v>
      </c>
      <c r="O165" s="94">
        <v>0</v>
      </c>
      <c r="P165" s="94">
        <v>0</v>
      </c>
      <c r="Q165" s="94">
        <v>0</v>
      </c>
      <c r="R165" s="94">
        <v>0</v>
      </c>
      <c r="S165" s="94">
        <v>0</v>
      </c>
      <c r="T165" s="94">
        <v>0</v>
      </c>
      <c r="U165" s="94">
        <v>0</v>
      </c>
      <c r="V165" s="94">
        <v>0</v>
      </c>
    </row>
    <row r="166" spans="1:22">
      <c r="A166" s="93" t="s">
        <v>581</v>
      </c>
      <c r="B166" s="93" t="s">
        <v>582</v>
      </c>
      <c r="C166" s="93">
        <v>52</v>
      </c>
      <c r="D166" s="93">
        <v>73</v>
      </c>
      <c r="E166" s="93">
        <v>50</v>
      </c>
      <c r="F166" s="107">
        <v>34</v>
      </c>
      <c r="G166" s="94" t="s">
        <v>951</v>
      </c>
      <c r="H166" s="94" t="s">
        <v>951</v>
      </c>
      <c r="I166" s="94" t="s">
        <v>951</v>
      </c>
      <c r="J166" s="94" t="s">
        <v>951</v>
      </c>
      <c r="O166" s="94">
        <v>0</v>
      </c>
      <c r="P166" s="94">
        <v>0</v>
      </c>
      <c r="Q166" s="94">
        <v>0</v>
      </c>
      <c r="R166" s="94">
        <v>0</v>
      </c>
      <c r="S166" s="94" t="s">
        <v>951</v>
      </c>
      <c r="T166" s="93" t="s">
        <v>951</v>
      </c>
      <c r="U166" s="93" t="s">
        <v>951</v>
      </c>
      <c r="V166" s="93" t="s">
        <v>951</v>
      </c>
    </row>
    <row r="167" spans="1:22">
      <c r="A167" s="93" t="s">
        <v>602</v>
      </c>
      <c r="B167" s="93" t="s">
        <v>603</v>
      </c>
      <c r="C167" s="93">
        <v>8</v>
      </c>
      <c r="D167" s="93">
        <v>4</v>
      </c>
      <c r="E167" s="93">
        <v>0</v>
      </c>
      <c r="F167" s="107">
        <v>2</v>
      </c>
      <c r="G167" s="94" t="s">
        <v>951</v>
      </c>
      <c r="H167" s="94" t="s">
        <v>951</v>
      </c>
      <c r="I167" s="94" t="s">
        <v>951</v>
      </c>
      <c r="J167" s="94" t="s">
        <v>951</v>
      </c>
      <c r="O167" s="94">
        <v>0</v>
      </c>
      <c r="P167" s="94">
        <v>0</v>
      </c>
      <c r="Q167" s="94">
        <v>0</v>
      </c>
      <c r="R167" s="94">
        <v>0</v>
      </c>
      <c r="S167" s="94" t="s">
        <v>951</v>
      </c>
      <c r="T167" s="93" t="s">
        <v>951</v>
      </c>
      <c r="U167" s="93" t="s">
        <v>951</v>
      </c>
      <c r="V167" s="93" t="s">
        <v>951</v>
      </c>
    </row>
    <row r="168" spans="1:22">
      <c r="A168" s="93" t="s">
        <v>608</v>
      </c>
      <c r="B168" s="93" t="s">
        <v>609</v>
      </c>
      <c r="C168" s="93">
        <v>36</v>
      </c>
      <c r="D168" s="93">
        <v>21</v>
      </c>
      <c r="E168" s="93">
        <v>35</v>
      </c>
      <c r="F168" s="107">
        <v>7</v>
      </c>
      <c r="G168" s="94">
        <v>0</v>
      </c>
      <c r="H168" s="94">
        <v>0</v>
      </c>
      <c r="I168" s="94">
        <v>0</v>
      </c>
      <c r="J168" s="94">
        <v>0</v>
      </c>
      <c r="O168" s="94">
        <v>36</v>
      </c>
      <c r="P168" s="94">
        <v>21</v>
      </c>
      <c r="Q168" s="94">
        <v>35</v>
      </c>
      <c r="R168" s="94">
        <v>7</v>
      </c>
      <c r="S168" s="94">
        <v>0</v>
      </c>
      <c r="T168" s="94">
        <v>0</v>
      </c>
      <c r="U168" s="94">
        <v>0</v>
      </c>
      <c r="V168" s="94">
        <v>0</v>
      </c>
    </row>
    <row r="169" spans="1:22">
      <c r="A169" s="93" t="s">
        <v>610</v>
      </c>
      <c r="B169" s="93" t="s">
        <v>611</v>
      </c>
      <c r="C169" s="93">
        <v>17</v>
      </c>
      <c r="D169" s="93">
        <v>8</v>
      </c>
      <c r="E169" s="93">
        <v>18</v>
      </c>
      <c r="F169" s="107">
        <v>46</v>
      </c>
      <c r="G169" s="94" t="s">
        <v>951</v>
      </c>
      <c r="H169" s="94" t="s">
        <v>951</v>
      </c>
      <c r="I169" s="94" t="s">
        <v>951</v>
      </c>
      <c r="J169" s="94" t="s">
        <v>951</v>
      </c>
      <c r="O169" s="94" t="s">
        <v>951</v>
      </c>
      <c r="P169" s="94">
        <v>0</v>
      </c>
      <c r="Q169" s="94">
        <v>0</v>
      </c>
      <c r="R169" s="94" t="s">
        <v>951</v>
      </c>
      <c r="S169" s="94" t="s">
        <v>951</v>
      </c>
      <c r="T169" s="94" t="s">
        <v>951</v>
      </c>
      <c r="U169" s="94" t="s">
        <v>951</v>
      </c>
      <c r="V169" s="94" t="s">
        <v>951</v>
      </c>
    </row>
    <row r="170" spans="1:22">
      <c r="A170" s="93" t="s">
        <v>604</v>
      </c>
      <c r="B170" s="93" t="s">
        <v>605</v>
      </c>
    </row>
    <row r="171" spans="1:22">
      <c r="A171" s="93" t="s">
        <v>598</v>
      </c>
      <c r="B171" s="93" t="s">
        <v>599</v>
      </c>
      <c r="G171" s="94" t="s">
        <v>951</v>
      </c>
      <c r="H171" s="94" t="s">
        <v>951</v>
      </c>
      <c r="I171" s="94" t="s">
        <v>951</v>
      </c>
      <c r="J171" s="94" t="s">
        <v>951</v>
      </c>
      <c r="O171" s="94" t="s">
        <v>951</v>
      </c>
      <c r="P171" s="94">
        <v>0</v>
      </c>
      <c r="Q171" s="94">
        <v>0</v>
      </c>
      <c r="R171" s="94" t="s">
        <v>951</v>
      </c>
      <c r="S171" s="94" t="s">
        <v>951</v>
      </c>
      <c r="T171" s="94" t="s">
        <v>951</v>
      </c>
      <c r="U171" s="94" t="s">
        <v>951</v>
      </c>
      <c r="V171" s="94" t="s">
        <v>951</v>
      </c>
    </row>
    <row r="172" spans="1:22">
      <c r="A172" s="93" t="s">
        <v>606</v>
      </c>
      <c r="B172" s="93" t="s">
        <v>607</v>
      </c>
    </row>
    <row r="173" spans="1:22">
      <c r="A173" s="93" t="s">
        <v>600</v>
      </c>
      <c r="B173" s="93" t="s">
        <v>601</v>
      </c>
    </row>
    <row r="174" spans="1:22">
      <c r="A174" s="93" t="s">
        <v>625</v>
      </c>
      <c r="B174" s="93" t="s">
        <v>626</v>
      </c>
    </row>
    <row r="175" spans="1:22">
      <c r="A175" s="93" t="s">
        <v>623</v>
      </c>
      <c r="B175" s="93" t="s">
        <v>624</v>
      </c>
      <c r="C175" s="93">
        <v>25</v>
      </c>
      <c r="D175" s="93">
        <v>20</v>
      </c>
      <c r="E175" s="93">
        <v>26</v>
      </c>
      <c r="F175" s="107">
        <v>9</v>
      </c>
      <c r="G175" s="94">
        <v>0</v>
      </c>
      <c r="H175" s="94">
        <v>0</v>
      </c>
      <c r="I175" s="94">
        <v>0</v>
      </c>
      <c r="J175" s="94">
        <v>0</v>
      </c>
      <c r="O175" s="94">
        <v>19</v>
      </c>
      <c r="P175" s="94">
        <v>13</v>
      </c>
      <c r="Q175" s="94">
        <v>18</v>
      </c>
      <c r="R175" s="94">
        <v>6</v>
      </c>
      <c r="S175" s="94">
        <v>0</v>
      </c>
      <c r="T175" s="94">
        <v>0</v>
      </c>
      <c r="U175" s="94">
        <v>0</v>
      </c>
      <c r="V175" s="94">
        <v>0</v>
      </c>
    </row>
    <row r="176" spans="1:22">
      <c r="A176" s="93" t="s">
        <v>627</v>
      </c>
      <c r="B176" s="93" t="s">
        <v>628</v>
      </c>
      <c r="C176" s="93">
        <v>3</v>
      </c>
      <c r="D176" s="93">
        <v>6</v>
      </c>
      <c r="E176" s="93">
        <v>0</v>
      </c>
      <c r="F176" s="107">
        <v>0</v>
      </c>
      <c r="G176" s="94">
        <v>2</v>
      </c>
      <c r="H176" s="94">
        <v>4</v>
      </c>
      <c r="I176" s="94">
        <v>0</v>
      </c>
      <c r="J176" s="94">
        <v>0</v>
      </c>
      <c r="O176" s="94">
        <v>0</v>
      </c>
      <c r="P176" s="94">
        <v>0</v>
      </c>
      <c r="Q176" s="94">
        <v>0</v>
      </c>
      <c r="R176" s="94">
        <v>0</v>
      </c>
      <c r="S176" s="94">
        <v>1</v>
      </c>
      <c r="T176" s="94">
        <v>2</v>
      </c>
      <c r="U176" s="94">
        <v>0</v>
      </c>
      <c r="V176" s="94">
        <v>0</v>
      </c>
    </row>
    <row r="177" spans="1:22">
      <c r="A177" s="93" t="s">
        <v>633</v>
      </c>
      <c r="B177" s="93" t="s">
        <v>634</v>
      </c>
      <c r="C177" s="93">
        <v>29</v>
      </c>
      <c r="D177" s="93">
        <v>29</v>
      </c>
      <c r="E177" s="93">
        <v>20</v>
      </c>
      <c r="F177" s="107">
        <v>13</v>
      </c>
      <c r="G177" s="94">
        <v>6</v>
      </c>
      <c r="H177" s="94">
        <v>11</v>
      </c>
      <c r="I177" s="94">
        <v>5</v>
      </c>
      <c r="J177" s="94">
        <v>4</v>
      </c>
      <c r="O177" s="94">
        <v>13</v>
      </c>
      <c r="P177" s="94">
        <v>7</v>
      </c>
      <c r="Q177" s="94">
        <v>10</v>
      </c>
      <c r="R177" s="94">
        <v>7</v>
      </c>
      <c r="S177" s="94">
        <v>10</v>
      </c>
      <c r="T177" s="94">
        <v>11</v>
      </c>
      <c r="U177" s="94">
        <v>5</v>
      </c>
      <c r="V177" s="94">
        <v>2</v>
      </c>
    </row>
    <row r="178" spans="1:22">
      <c r="A178" s="93" t="s">
        <v>613</v>
      </c>
      <c r="B178" s="93" t="s">
        <v>614</v>
      </c>
    </row>
    <row r="179" spans="1:22">
      <c r="A179" s="93" t="s">
        <v>617</v>
      </c>
      <c r="B179" s="93" t="s">
        <v>618</v>
      </c>
      <c r="C179" s="93">
        <v>66</v>
      </c>
      <c r="D179" s="93">
        <v>43</v>
      </c>
      <c r="E179" s="93">
        <v>29</v>
      </c>
      <c r="F179" s="107">
        <v>16</v>
      </c>
      <c r="G179" s="94" t="s">
        <v>951</v>
      </c>
      <c r="H179" s="94" t="s">
        <v>951</v>
      </c>
      <c r="I179" s="94" t="s">
        <v>951</v>
      </c>
      <c r="J179" s="94" t="s">
        <v>951</v>
      </c>
      <c r="O179" s="94" t="s">
        <v>951</v>
      </c>
      <c r="P179" s="94">
        <v>0</v>
      </c>
      <c r="R179" s="94" t="s">
        <v>951</v>
      </c>
      <c r="S179" s="94" t="s">
        <v>951</v>
      </c>
      <c r="T179" s="94" t="s">
        <v>951</v>
      </c>
      <c r="U179" s="94" t="s">
        <v>951</v>
      </c>
      <c r="V179" s="94" t="s">
        <v>951</v>
      </c>
    </row>
    <row r="180" spans="1:22">
      <c r="A180" s="93" t="s">
        <v>631</v>
      </c>
      <c r="B180" s="93" t="s">
        <v>632</v>
      </c>
      <c r="F180" s="107" t="s">
        <v>951</v>
      </c>
      <c r="G180" s="94">
        <v>1</v>
      </c>
      <c r="H180" s="94">
        <v>1</v>
      </c>
      <c r="I180" s="94">
        <v>0</v>
      </c>
      <c r="J180" s="94">
        <v>0</v>
      </c>
      <c r="O180" s="94" t="s">
        <v>951</v>
      </c>
      <c r="P180" s="94" t="s">
        <v>951</v>
      </c>
      <c r="R180" s="94" t="s">
        <v>951</v>
      </c>
      <c r="S180" s="94" t="s">
        <v>951</v>
      </c>
      <c r="T180" s="94" t="s">
        <v>951</v>
      </c>
      <c r="U180" s="94" t="s">
        <v>951</v>
      </c>
      <c r="V180" s="94" t="s">
        <v>951</v>
      </c>
    </row>
    <row r="181" spans="1:22">
      <c r="A181" s="93" t="s">
        <v>619</v>
      </c>
      <c r="B181" s="93" t="s">
        <v>620</v>
      </c>
      <c r="C181" s="93">
        <v>5</v>
      </c>
      <c r="D181" s="93">
        <v>1</v>
      </c>
      <c r="E181" s="93">
        <v>1</v>
      </c>
      <c r="F181" s="107">
        <v>0</v>
      </c>
      <c r="G181" s="94">
        <v>5</v>
      </c>
      <c r="H181" s="94">
        <v>1</v>
      </c>
      <c r="I181" s="94">
        <v>1</v>
      </c>
      <c r="J181" s="94">
        <v>0</v>
      </c>
      <c r="O181" s="94">
        <v>5</v>
      </c>
      <c r="P181" s="94">
        <v>1</v>
      </c>
      <c r="Q181" s="94">
        <v>1</v>
      </c>
      <c r="R181" s="94">
        <v>0</v>
      </c>
      <c r="S181" s="94">
        <v>0</v>
      </c>
      <c r="T181" s="94">
        <v>0</v>
      </c>
      <c r="U181" s="94">
        <v>0</v>
      </c>
      <c r="V181" s="94">
        <v>0</v>
      </c>
    </row>
    <row r="182" spans="1:22">
      <c r="A182" s="93" t="s">
        <v>615</v>
      </c>
      <c r="B182" s="93" t="s">
        <v>616</v>
      </c>
    </row>
    <row r="183" spans="1:22">
      <c r="A183" s="93" t="s">
        <v>621</v>
      </c>
      <c r="B183" s="93" t="s">
        <v>622</v>
      </c>
    </row>
    <row r="184" spans="1:22">
      <c r="A184" s="93" t="s">
        <v>629</v>
      </c>
      <c r="B184" s="93" t="s">
        <v>630</v>
      </c>
      <c r="F184" s="107" t="s">
        <v>951</v>
      </c>
      <c r="G184" s="94" t="s">
        <v>951</v>
      </c>
      <c r="H184" s="94" t="s">
        <v>951</v>
      </c>
      <c r="I184" s="94" t="s">
        <v>951</v>
      </c>
      <c r="J184" s="94" t="s">
        <v>951</v>
      </c>
      <c r="O184" s="94" t="s">
        <v>951</v>
      </c>
      <c r="R184" s="94" t="s">
        <v>951</v>
      </c>
      <c r="S184" s="94" t="s">
        <v>951</v>
      </c>
      <c r="T184" s="94" t="s">
        <v>951</v>
      </c>
      <c r="U184" s="94" t="s">
        <v>951</v>
      </c>
      <c r="V184" s="94" t="s">
        <v>951</v>
      </c>
    </row>
    <row r="185" spans="1:22">
      <c r="A185" s="93" t="s">
        <v>647</v>
      </c>
      <c r="B185" s="93" t="s">
        <v>648</v>
      </c>
      <c r="D185" s="93">
        <v>4</v>
      </c>
      <c r="E185" s="93">
        <v>3</v>
      </c>
      <c r="F185" s="107">
        <v>2</v>
      </c>
      <c r="G185" s="94" t="s">
        <v>951</v>
      </c>
      <c r="H185" s="94">
        <v>0</v>
      </c>
      <c r="I185" s="94">
        <v>0</v>
      </c>
      <c r="J185" s="94">
        <v>0</v>
      </c>
      <c r="O185" s="94" t="s">
        <v>951</v>
      </c>
      <c r="P185" s="94">
        <v>4</v>
      </c>
      <c r="Q185" s="94">
        <v>3</v>
      </c>
      <c r="R185" s="94">
        <v>2</v>
      </c>
      <c r="S185" s="94" t="s">
        <v>951</v>
      </c>
      <c r="T185" s="94">
        <v>0</v>
      </c>
      <c r="U185" s="94">
        <v>0</v>
      </c>
      <c r="V185" s="94">
        <v>0</v>
      </c>
    </row>
    <row r="186" spans="1:22">
      <c r="A186" s="93" t="s">
        <v>649</v>
      </c>
      <c r="B186" s="93" t="s">
        <v>650</v>
      </c>
      <c r="D186" s="93">
        <v>26</v>
      </c>
      <c r="E186" s="93">
        <v>45</v>
      </c>
      <c r="F186" s="107">
        <v>32</v>
      </c>
      <c r="G186" s="94" t="s">
        <v>951</v>
      </c>
      <c r="H186" s="94">
        <v>0</v>
      </c>
      <c r="I186" s="94">
        <v>0</v>
      </c>
      <c r="J186" s="94">
        <v>0</v>
      </c>
      <c r="O186" s="94" t="s">
        <v>951</v>
      </c>
      <c r="P186" s="94">
        <v>26</v>
      </c>
      <c r="Q186" s="94">
        <v>45</v>
      </c>
      <c r="R186" s="94">
        <v>32</v>
      </c>
      <c r="S186" s="94" t="s">
        <v>951</v>
      </c>
      <c r="T186" s="94">
        <v>0</v>
      </c>
      <c r="U186" s="94">
        <v>0</v>
      </c>
      <c r="V186" s="94">
        <v>0</v>
      </c>
    </row>
    <row r="187" spans="1:22">
      <c r="A187" s="93" t="s">
        <v>651</v>
      </c>
      <c r="B187" s="93" t="s">
        <v>652</v>
      </c>
      <c r="F187" s="107" t="s">
        <v>951</v>
      </c>
      <c r="G187" s="94" t="s">
        <v>951</v>
      </c>
      <c r="H187" s="94" t="s">
        <v>951</v>
      </c>
      <c r="I187" s="94" t="s">
        <v>951</v>
      </c>
      <c r="J187" s="94" t="s">
        <v>951</v>
      </c>
      <c r="O187" s="94" t="s">
        <v>951</v>
      </c>
      <c r="Q187" s="94">
        <v>0</v>
      </c>
      <c r="R187" s="94" t="s">
        <v>951</v>
      </c>
      <c r="S187" s="94" t="s">
        <v>951</v>
      </c>
      <c r="T187" s="94" t="s">
        <v>951</v>
      </c>
      <c r="U187" s="94" t="s">
        <v>951</v>
      </c>
      <c r="V187" s="94" t="s">
        <v>951</v>
      </c>
    </row>
    <row r="188" spans="1:22">
      <c r="A188" s="93" t="s">
        <v>653</v>
      </c>
      <c r="B188" s="93" t="s">
        <v>800</v>
      </c>
    </row>
    <row r="189" spans="1:22">
      <c r="A189" s="93" t="s">
        <v>655</v>
      </c>
      <c r="B189" s="93" t="s">
        <v>656</v>
      </c>
      <c r="C189" s="93">
        <v>2</v>
      </c>
      <c r="D189" s="93">
        <v>5</v>
      </c>
      <c r="E189" s="93">
        <v>1</v>
      </c>
      <c r="F189" s="107">
        <v>1</v>
      </c>
      <c r="G189" s="94">
        <v>2</v>
      </c>
      <c r="H189" s="94">
        <v>5</v>
      </c>
      <c r="I189" s="94">
        <v>1</v>
      </c>
      <c r="J189" s="94">
        <v>1</v>
      </c>
      <c r="O189" s="94">
        <v>2</v>
      </c>
      <c r="P189" s="94">
        <v>5</v>
      </c>
      <c r="Q189" s="94">
        <v>1</v>
      </c>
      <c r="R189" s="94">
        <v>1</v>
      </c>
      <c r="S189" s="94">
        <v>0</v>
      </c>
      <c r="T189" s="94">
        <v>0</v>
      </c>
      <c r="U189" s="94">
        <v>0</v>
      </c>
      <c r="V189" s="94">
        <v>0</v>
      </c>
    </row>
    <row r="190" spans="1:22">
      <c r="A190" s="93" t="s">
        <v>728</v>
      </c>
      <c r="B190" s="93" t="s">
        <v>801</v>
      </c>
      <c r="D190" s="93">
        <v>255</v>
      </c>
      <c r="E190" s="93">
        <v>357</v>
      </c>
      <c r="F190" s="107">
        <v>267</v>
      </c>
      <c r="I190" s="94" t="s">
        <v>951</v>
      </c>
      <c r="J190" s="94" t="s">
        <v>951</v>
      </c>
      <c r="K190" s="94" t="s">
        <v>951</v>
      </c>
      <c r="L190" s="94" t="s">
        <v>951</v>
      </c>
      <c r="O190" s="94" t="s">
        <v>951</v>
      </c>
      <c r="P190" s="94">
        <v>140</v>
      </c>
      <c r="Q190" s="94">
        <v>166</v>
      </c>
      <c r="R190" s="94">
        <v>115</v>
      </c>
    </row>
    <row r="191" spans="1:22">
      <c r="A191" s="93" t="s">
        <v>685</v>
      </c>
      <c r="B191" s="93" t="s">
        <v>686</v>
      </c>
      <c r="D191" s="93" t="s">
        <v>951</v>
      </c>
      <c r="E191" s="95">
        <v>46.340709605637286</v>
      </c>
      <c r="F191" s="107" t="s">
        <v>951</v>
      </c>
      <c r="I191" s="94" t="s">
        <v>951</v>
      </c>
      <c r="J191" s="94" t="s">
        <v>951</v>
      </c>
      <c r="P191" s="96">
        <v>18.17282729632835</v>
      </c>
      <c r="Q191" s="94" t="s">
        <v>951</v>
      </c>
      <c r="R191" s="94" t="s">
        <v>951</v>
      </c>
      <c r="S191" s="94" t="s">
        <v>951</v>
      </c>
      <c r="T191" s="94" t="s">
        <v>951</v>
      </c>
      <c r="U191" s="94" t="s">
        <v>951</v>
      </c>
      <c r="V191" s="94" t="s">
        <v>951</v>
      </c>
    </row>
    <row r="192" spans="1:22">
      <c r="A192" s="93" t="s">
        <v>675</v>
      </c>
      <c r="B192" s="93" t="s">
        <v>676</v>
      </c>
      <c r="D192" s="93" t="s">
        <v>951</v>
      </c>
      <c r="E192" s="95">
        <v>123.11274570404252</v>
      </c>
      <c r="F192" s="108">
        <v>107.44566695512424</v>
      </c>
      <c r="I192" s="94">
        <v>57</v>
      </c>
      <c r="J192" s="94">
        <v>58</v>
      </c>
      <c r="O192" s="94" t="s">
        <v>951</v>
      </c>
      <c r="P192" s="96">
        <v>25.926566942761777</v>
      </c>
      <c r="Q192" s="96">
        <v>30.741500803560392</v>
      </c>
      <c r="R192" s="96">
        <v>21.29682284584003</v>
      </c>
      <c r="S192" s="94" t="s">
        <v>951</v>
      </c>
      <c r="T192" s="94" t="s">
        <v>951</v>
      </c>
      <c r="U192" s="94">
        <v>0</v>
      </c>
      <c r="V192" s="94">
        <v>0</v>
      </c>
    </row>
    <row r="193" spans="1:22">
      <c r="A193" s="93" t="s">
        <v>677</v>
      </c>
      <c r="B193" s="93" t="s">
        <v>678</v>
      </c>
      <c r="C193" s="93">
        <v>5</v>
      </c>
      <c r="D193" s="95">
        <v>42.937693163555444</v>
      </c>
      <c r="E193" s="95">
        <v>52.312770428977622</v>
      </c>
      <c r="F193" s="108">
        <v>39.628878724193349</v>
      </c>
      <c r="G193" s="94">
        <v>0</v>
      </c>
      <c r="H193" s="94">
        <v>0</v>
      </c>
      <c r="I193" s="94">
        <v>0</v>
      </c>
      <c r="J193" s="94">
        <v>0</v>
      </c>
      <c r="O193" s="94">
        <v>2</v>
      </c>
      <c r="P193" s="96">
        <v>22.730498207442206</v>
      </c>
      <c r="Q193" s="96">
        <v>24.39473358882433</v>
      </c>
      <c r="R193" s="96">
        <v>16.207194956113241</v>
      </c>
      <c r="S193" s="94">
        <v>3</v>
      </c>
      <c r="T193" s="94">
        <v>4</v>
      </c>
      <c r="U193" s="94">
        <v>1</v>
      </c>
      <c r="V193" s="94">
        <v>1</v>
      </c>
    </row>
    <row r="194" spans="1:22">
      <c r="A194" s="93" t="s">
        <v>681</v>
      </c>
      <c r="B194" s="93" t="s">
        <v>682</v>
      </c>
      <c r="C194" s="93">
        <v>0</v>
      </c>
      <c r="D194" s="95">
        <v>41.454444307083698</v>
      </c>
      <c r="E194" s="95">
        <v>58.036222029917177</v>
      </c>
      <c r="F194" s="108">
        <v>43.405241686240572</v>
      </c>
      <c r="G194" s="94">
        <v>0</v>
      </c>
      <c r="H194" s="94">
        <v>0</v>
      </c>
      <c r="I194" s="94">
        <v>0</v>
      </c>
      <c r="J194" s="94">
        <v>0</v>
      </c>
      <c r="O194" s="94">
        <v>0</v>
      </c>
      <c r="P194" s="96">
        <v>22.759302756830266</v>
      </c>
      <c r="Q194" s="96">
        <v>26.986030411670171</v>
      </c>
      <c r="R194" s="96">
        <v>18.695141550253432</v>
      </c>
      <c r="S194" s="94">
        <v>0</v>
      </c>
      <c r="T194" s="94">
        <v>0</v>
      </c>
      <c r="U194" s="94">
        <v>0</v>
      </c>
      <c r="V194" s="94">
        <v>0</v>
      </c>
    </row>
    <row r="195" spans="1:22">
      <c r="A195" s="93" t="s">
        <v>679</v>
      </c>
      <c r="B195" s="93" t="s">
        <v>680</v>
      </c>
      <c r="D195" s="95">
        <v>33.762516998392883</v>
      </c>
      <c r="E195" s="95">
        <v>47.267523797750037</v>
      </c>
      <c r="F195" s="108">
        <v>35.351341327729017</v>
      </c>
      <c r="H195" s="94" t="s">
        <v>951</v>
      </c>
      <c r="I195" s="94" t="s">
        <v>951</v>
      </c>
      <c r="J195" s="94" t="s">
        <v>951</v>
      </c>
      <c r="P195" s="96">
        <v>18.536283842254914</v>
      </c>
      <c r="Q195" s="96">
        <v>21.978736555816543</v>
      </c>
      <c r="R195" s="96">
        <v>15.226233156137965</v>
      </c>
      <c r="T195" s="94" t="s">
        <v>951</v>
      </c>
      <c r="U195" s="94" t="s">
        <v>951</v>
      </c>
      <c r="V195" s="94" t="s">
        <v>951</v>
      </c>
    </row>
    <row r="196" spans="1:22">
      <c r="A196" s="93" t="s">
        <v>683</v>
      </c>
      <c r="B196" s="93" t="s">
        <v>684</v>
      </c>
      <c r="C196" s="93">
        <v>35</v>
      </c>
      <c r="D196" s="95">
        <v>72.197057732723451</v>
      </c>
      <c r="E196" s="95">
        <v>73.875880825812828</v>
      </c>
      <c r="F196" s="108">
        <v>61.276919273086911</v>
      </c>
      <c r="G196" s="94">
        <v>4</v>
      </c>
      <c r="H196" s="94" t="s">
        <v>951</v>
      </c>
      <c r="I196" s="94" t="s">
        <v>951</v>
      </c>
      <c r="J196" s="94" t="s">
        <v>951</v>
      </c>
      <c r="O196" s="94">
        <v>19</v>
      </c>
      <c r="P196" s="96">
        <v>24.265051304240327</v>
      </c>
      <c r="Q196" s="96">
        <v>28.771417975027816</v>
      </c>
      <c r="R196" s="96">
        <v>19.932006428483128</v>
      </c>
      <c r="S196" s="94">
        <v>12</v>
      </c>
      <c r="T196" s="94" t="s">
        <v>951</v>
      </c>
      <c r="U196" s="94" t="s">
        <v>951</v>
      </c>
      <c r="V196" s="94" t="s">
        <v>951</v>
      </c>
    </row>
    <row r="197" spans="1:22">
      <c r="A197" s="93" t="s">
        <v>673</v>
      </c>
      <c r="B197" s="93" t="s">
        <v>674</v>
      </c>
      <c r="C197" s="95">
        <v>0</v>
      </c>
      <c r="D197" s="95">
        <v>19.324391148473236</v>
      </c>
      <c r="E197" s="95">
        <v>27.054147607862532</v>
      </c>
      <c r="F197" s="108">
        <v>20.233774261342564</v>
      </c>
      <c r="H197" s="94" t="s">
        <v>951</v>
      </c>
      <c r="I197" s="94" t="s">
        <v>951</v>
      </c>
      <c r="J197" s="94" t="s">
        <v>951</v>
      </c>
      <c r="P197" s="96">
        <v>10.609469650142168</v>
      </c>
      <c r="Q197" s="96">
        <v>12.579799728025714</v>
      </c>
      <c r="R197" s="94" t="s">
        <v>951</v>
      </c>
      <c r="S197" s="94" t="s">
        <v>951</v>
      </c>
      <c r="T197" s="94" t="s">
        <v>951</v>
      </c>
      <c r="U197" s="94" t="s">
        <v>951</v>
      </c>
      <c r="V197" s="94" t="s">
        <v>951</v>
      </c>
    </row>
    <row r="198" spans="1:22">
      <c r="A198" s="93" t="s">
        <v>709</v>
      </c>
      <c r="B198" s="93" t="s">
        <v>711</v>
      </c>
      <c r="C198" s="95">
        <v>18.468137687555163</v>
      </c>
      <c r="D198" s="95">
        <v>135.39187996469551</v>
      </c>
      <c r="E198" s="95">
        <v>141.36098852603706</v>
      </c>
      <c r="F198" s="108">
        <v>79.990820829655775</v>
      </c>
      <c r="H198" s="94">
        <v>7</v>
      </c>
      <c r="I198" s="94">
        <v>4</v>
      </c>
      <c r="J198" s="94">
        <v>1</v>
      </c>
      <c r="K198" s="96">
        <v>18.468137687555163</v>
      </c>
      <c r="L198" s="96">
        <v>24.391879964695502</v>
      </c>
      <c r="M198" s="96">
        <v>31.360988526037072</v>
      </c>
      <c r="N198" s="96">
        <v>18.990820829655782</v>
      </c>
      <c r="O198" s="94" t="s">
        <v>951</v>
      </c>
      <c r="P198" s="96">
        <v>0</v>
      </c>
      <c r="Q198" s="96">
        <v>0</v>
      </c>
      <c r="R198" s="94" t="s">
        <v>951</v>
      </c>
      <c r="S198" s="94" t="s">
        <v>951</v>
      </c>
      <c r="T198" s="94" t="s">
        <v>951</v>
      </c>
      <c r="U198" s="94" t="s">
        <v>951</v>
      </c>
      <c r="V198" s="94" t="s">
        <v>951</v>
      </c>
    </row>
    <row r="199" spans="1:22">
      <c r="A199" s="93" t="s">
        <v>705</v>
      </c>
      <c r="B199" s="93" t="s">
        <v>706</v>
      </c>
      <c r="C199" s="95">
        <v>13.97740511915269</v>
      </c>
      <c r="D199" s="95">
        <v>18.460723742277139</v>
      </c>
      <c r="E199" s="95">
        <v>23.735216240070606</v>
      </c>
      <c r="F199" s="108">
        <v>14.372992056487201</v>
      </c>
      <c r="K199" s="96">
        <v>13.97740511915269</v>
      </c>
      <c r="L199" s="96">
        <v>18.460723742277139</v>
      </c>
      <c r="M199" s="96">
        <v>23.735216240070606</v>
      </c>
      <c r="N199" s="96">
        <v>14.372992056487201</v>
      </c>
      <c r="Q199" s="96">
        <v>0</v>
      </c>
    </row>
    <row r="200" spans="1:22">
      <c r="A200" s="93" t="s">
        <v>714</v>
      </c>
      <c r="B200" s="93" t="s">
        <v>715</v>
      </c>
      <c r="C200" s="95">
        <v>18.337157987643426</v>
      </c>
      <c r="D200" s="95">
        <v>24.218887908208295</v>
      </c>
      <c r="E200" s="95">
        <v>31.138570167696383</v>
      </c>
      <c r="F200" s="108">
        <v>18.856134157105032</v>
      </c>
      <c r="K200" s="96">
        <v>18.337157987643426</v>
      </c>
      <c r="L200" s="96">
        <v>24.218887908208295</v>
      </c>
      <c r="M200" s="96">
        <v>31.138570167696383</v>
      </c>
      <c r="N200" s="96">
        <v>18.856134157105032</v>
      </c>
      <c r="Q200" s="96">
        <v>0</v>
      </c>
      <c r="S200" s="94">
        <v>1</v>
      </c>
      <c r="T200" s="93">
        <v>7</v>
      </c>
      <c r="U200" s="93">
        <v>5</v>
      </c>
      <c r="V200" s="93">
        <v>1</v>
      </c>
    </row>
    <row r="201" spans="1:22">
      <c r="A201" s="93" t="s">
        <v>703</v>
      </c>
      <c r="B201" s="93" t="s">
        <v>704</v>
      </c>
      <c r="C201" s="95">
        <v>17.532568402471316</v>
      </c>
      <c r="D201" s="95">
        <v>23.156222418358343</v>
      </c>
      <c r="E201" s="95">
        <v>29.772285966460725</v>
      </c>
      <c r="F201" s="108">
        <v>18.028773168578994</v>
      </c>
      <c r="H201" s="94" t="s">
        <v>951</v>
      </c>
      <c r="I201" s="94" t="s">
        <v>951</v>
      </c>
      <c r="J201" s="94" t="s">
        <v>951</v>
      </c>
      <c r="K201" s="96">
        <v>17.532568402471316</v>
      </c>
      <c r="L201" s="96">
        <v>23.156222418358343</v>
      </c>
      <c r="M201" s="96">
        <v>29.772285966460725</v>
      </c>
      <c r="N201" s="96">
        <v>18.028773168578994</v>
      </c>
      <c r="P201" s="94" t="s">
        <v>951</v>
      </c>
      <c r="Q201" s="96">
        <v>0</v>
      </c>
      <c r="R201" s="94" t="s">
        <v>951</v>
      </c>
      <c r="S201" s="94" t="s">
        <v>951</v>
      </c>
      <c r="T201" s="94" t="s">
        <v>951</v>
      </c>
      <c r="U201" s="94" t="s">
        <v>951</v>
      </c>
      <c r="V201" s="94" t="s">
        <v>951</v>
      </c>
    </row>
    <row r="202" spans="1:22">
      <c r="A202" s="93" t="s">
        <v>707</v>
      </c>
      <c r="B202" s="93" t="s">
        <v>708</v>
      </c>
      <c r="C202" s="95">
        <v>20.773698146513681</v>
      </c>
      <c r="D202" s="95">
        <v>28.833186231244486</v>
      </c>
      <c r="E202" s="95">
        <v>30.785525154457194</v>
      </c>
      <c r="F202" s="108">
        <v>22.220123565754633</v>
      </c>
      <c r="G202" s="94">
        <v>5</v>
      </c>
      <c r="H202" s="94">
        <v>8</v>
      </c>
      <c r="I202" s="94">
        <v>4</v>
      </c>
      <c r="J202" s="94">
        <v>6</v>
      </c>
      <c r="K202" s="96">
        <v>15.773698146513681</v>
      </c>
      <c r="L202" s="96">
        <v>20.833186231244486</v>
      </c>
      <c r="M202" s="96">
        <v>26.785525154457194</v>
      </c>
      <c r="N202" s="96">
        <v>16.220123565754633</v>
      </c>
      <c r="O202" s="94">
        <v>0</v>
      </c>
      <c r="P202" s="94">
        <v>0</v>
      </c>
      <c r="Q202" s="96">
        <v>0</v>
      </c>
      <c r="R202" s="94">
        <v>0</v>
      </c>
      <c r="S202" s="94">
        <v>0</v>
      </c>
      <c r="T202" s="94">
        <v>0</v>
      </c>
      <c r="U202" s="94">
        <v>0</v>
      </c>
      <c r="V202" s="94">
        <v>0</v>
      </c>
    </row>
    <row r="203" spans="1:22">
      <c r="A203" s="93" t="s">
        <v>712</v>
      </c>
      <c r="B203" s="93" t="s">
        <v>802</v>
      </c>
      <c r="C203" s="95">
        <v>69.911032656663721</v>
      </c>
      <c r="D203" s="95">
        <v>70.939099735216246</v>
      </c>
      <c r="E203" s="95">
        <v>76.20741394527802</v>
      </c>
      <c r="F203" s="108">
        <v>50.53115622241836</v>
      </c>
      <c r="G203" s="94">
        <v>16</v>
      </c>
      <c r="H203" s="94">
        <v>19</v>
      </c>
      <c r="I203" s="94">
        <v>18</v>
      </c>
      <c r="J203" s="94">
        <v>9</v>
      </c>
      <c r="K203" s="96">
        <v>21.911032656663725</v>
      </c>
      <c r="L203" s="96">
        <v>28.939099735216239</v>
      </c>
      <c r="M203" s="96">
        <v>37.20741394527802</v>
      </c>
      <c r="N203" s="96">
        <v>22.531156222418357</v>
      </c>
      <c r="O203" s="94">
        <v>0</v>
      </c>
      <c r="P203" s="94">
        <v>0</v>
      </c>
      <c r="Q203" s="96">
        <v>0</v>
      </c>
      <c r="R203" s="94">
        <v>0</v>
      </c>
      <c r="S203" s="94">
        <v>32</v>
      </c>
      <c r="T203" s="94">
        <v>23</v>
      </c>
      <c r="U203" s="94">
        <v>21</v>
      </c>
      <c r="V203" s="94">
        <v>19</v>
      </c>
    </row>
    <row r="204" spans="1:22">
      <c r="A204" s="93" t="s">
        <v>228</v>
      </c>
      <c r="B204" s="103" t="s">
        <v>803</v>
      </c>
      <c r="C204" s="93" t="s">
        <v>951</v>
      </c>
      <c r="D204" s="93" t="s">
        <v>951</v>
      </c>
      <c r="E204" s="93" t="s">
        <v>951</v>
      </c>
      <c r="K204" s="94" t="s">
        <v>951</v>
      </c>
      <c r="L204" s="94" t="s">
        <v>951</v>
      </c>
      <c r="O204" s="94">
        <v>0</v>
      </c>
      <c r="P204" s="94">
        <v>0</v>
      </c>
      <c r="Q204" s="94">
        <v>0</v>
      </c>
      <c r="R204" s="94">
        <v>0</v>
      </c>
    </row>
    <row r="205" spans="1:22">
      <c r="A205" s="93" t="s">
        <v>230</v>
      </c>
      <c r="B205" s="104" t="s">
        <v>804</v>
      </c>
      <c r="C205" s="93">
        <v>82</v>
      </c>
      <c r="D205" s="93">
        <v>129</v>
      </c>
      <c r="E205" s="93">
        <v>143</v>
      </c>
      <c r="F205" s="107">
        <v>128</v>
      </c>
      <c r="G205" s="94">
        <v>0</v>
      </c>
      <c r="H205" s="94">
        <v>0</v>
      </c>
      <c r="I205" s="94">
        <v>0</v>
      </c>
      <c r="J205" s="94">
        <v>0</v>
      </c>
      <c r="K205" s="94">
        <v>0</v>
      </c>
      <c r="L205" s="94">
        <v>0</v>
      </c>
      <c r="M205" s="94">
        <v>0</v>
      </c>
      <c r="N205" s="94">
        <v>0</v>
      </c>
      <c r="O205" s="94">
        <v>41</v>
      </c>
      <c r="P205" s="94">
        <v>29</v>
      </c>
      <c r="Q205" s="94">
        <v>27</v>
      </c>
      <c r="R205" s="94">
        <v>22</v>
      </c>
    </row>
    <row r="206" spans="1:22">
      <c r="A206" s="93" t="s">
        <v>232</v>
      </c>
      <c r="B206" s="104" t="s">
        <v>805</v>
      </c>
      <c r="C206" s="93">
        <v>105</v>
      </c>
      <c r="D206" s="93">
        <v>34</v>
      </c>
      <c r="E206" s="93">
        <v>35</v>
      </c>
      <c r="F206" s="107">
        <v>51</v>
      </c>
      <c r="G206" s="94">
        <v>0</v>
      </c>
      <c r="H206" s="94">
        <v>0</v>
      </c>
      <c r="I206" s="94">
        <v>0</v>
      </c>
      <c r="J206" s="94">
        <v>0</v>
      </c>
      <c r="K206" s="94">
        <v>105</v>
      </c>
      <c r="L206" s="94">
        <v>34</v>
      </c>
      <c r="M206" s="94">
        <v>35</v>
      </c>
      <c r="N206" s="94">
        <v>51</v>
      </c>
      <c r="O206" s="94">
        <v>0</v>
      </c>
      <c r="P206" s="94">
        <v>0</v>
      </c>
      <c r="Q206" s="94">
        <v>0</v>
      </c>
      <c r="R206" s="94">
        <v>0</v>
      </c>
    </row>
    <row r="207" spans="1:22">
      <c r="A207" s="93" t="s">
        <v>234</v>
      </c>
      <c r="B207" s="104" t="s">
        <v>806</v>
      </c>
      <c r="C207" s="93" t="s">
        <v>951</v>
      </c>
      <c r="D207" s="93" t="s">
        <v>951</v>
      </c>
      <c r="E207" s="93" t="s">
        <v>951</v>
      </c>
      <c r="F207" s="107">
        <v>46</v>
      </c>
      <c r="G207" s="94" t="s">
        <v>951</v>
      </c>
      <c r="H207" s="94" t="s">
        <v>951</v>
      </c>
      <c r="I207" s="94" t="s">
        <v>951</v>
      </c>
      <c r="J207" s="94" t="s">
        <v>951</v>
      </c>
      <c r="K207" s="94" t="s">
        <v>951</v>
      </c>
      <c r="L207" s="94" t="s">
        <v>951</v>
      </c>
      <c r="M207" s="94" t="s">
        <v>951</v>
      </c>
      <c r="N207" s="94" t="s">
        <v>951</v>
      </c>
      <c r="O207" s="94" t="s">
        <v>951</v>
      </c>
      <c r="P207" s="94" t="s">
        <v>951</v>
      </c>
      <c r="Q207" s="94" t="s">
        <v>951</v>
      </c>
      <c r="R207" s="94" t="s">
        <v>951</v>
      </c>
    </row>
    <row r="208" spans="1:22">
      <c r="A208" s="93" t="s">
        <v>236</v>
      </c>
      <c r="B208" s="104" t="s">
        <v>807</v>
      </c>
      <c r="C208" s="93">
        <v>181</v>
      </c>
      <c r="D208" s="93">
        <v>150</v>
      </c>
      <c r="E208" s="93">
        <v>128</v>
      </c>
      <c r="F208" s="107">
        <v>119</v>
      </c>
      <c r="G208" s="94" t="s">
        <v>951</v>
      </c>
      <c r="H208" s="94" t="s">
        <v>951</v>
      </c>
      <c r="I208" s="94" t="s">
        <v>951</v>
      </c>
      <c r="J208" s="94" t="s">
        <v>951</v>
      </c>
      <c r="K208" s="94" t="s">
        <v>951</v>
      </c>
      <c r="L208" s="94" t="s">
        <v>951</v>
      </c>
      <c r="M208" s="94" t="s">
        <v>951</v>
      </c>
      <c r="N208" s="94" t="s">
        <v>951</v>
      </c>
      <c r="O208" s="94">
        <v>2</v>
      </c>
      <c r="P208" s="94">
        <v>31</v>
      </c>
      <c r="Q208" s="94">
        <v>7</v>
      </c>
      <c r="R208" s="94">
        <v>27</v>
      </c>
    </row>
    <row r="209" spans="1:27">
      <c r="A209" s="93" t="s">
        <v>238</v>
      </c>
      <c r="B209" s="104" t="s">
        <v>808</v>
      </c>
    </row>
    <row r="210" spans="1:27">
      <c r="A210" s="93" t="s">
        <v>92</v>
      </c>
      <c r="B210" s="104" t="s">
        <v>809</v>
      </c>
    </row>
    <row r="211" spans="1:27">
      <c r="A211" s="93" t="s">
        <v>240</v>
      </c>
      <c r="B211" s="104" t="s">
        <v>810</v>
      </c>
      <c r="C211" s="93">
        <v>420</v>
      </c>
      <c r="D211" s="93">
        <v>487</v>
      </c>
      <c r="E211" s="93">
        <v>712</v>
      </c>
      <c r="F211" s="107">
        <v>612</v>
      </c>
      <c r="O211" s="94">
        <v>420</v>
      </c>
      <c r="P211" s="94">
        <v>487</v>
      </c>
      <c r="Q211" s="94">
        <v>712</v>
      </c>
      <c r="R211" s="94">
        <v>612</v>
      </c>
    </row>
    <row r="212" spans="1:27">
      <c r="A212" s="93" t="s">
        <v>242</v>
      </c>
      <c r="B212" s="104" t="s">
        <v>811</v>
      </c>
    </row>
    <row r="213" spans="1:27">
      <c r="A213" s="93" t="s">
        <v>244</v>
      </c>
      <c r="B213" s="104" t="s">
        <v>812</v>
      </c>
      <c r="C213" s="93" t="s">
        <v>951</v>
      </c>
      <c r="D213" s="93" t="s">
        <v>951</v>
      </c>
      <c r="E213" s="93">
        <v>194</v>
      </c>
      <c r="F213" s="107">
        <v>130</v>
      </c>
      <c r="G213" s="94" t="s">
        <v>951</v>
      </c>
      <c r="H213" s="94" t="s">
        <v>951</v>
      </c>
      <c r="I213" s="94">
        <v>0</v>
      </c>
      <c r="J213" s="94">
        <v>0</v>
      </c>
      <c r="K213" s="94" t="s">
        <v>951</v>
      </c>
      <c r="L213" s="94" t="s">
        <v>951</v>
      </c>
      <c r="M213" s="94">
        <v>0</v>
      </c>
      <c r="N213" s="94">
        <v>0</v>
      </c>
      <c r="O213" s="94" t="s">
        <v>951</v>
      </c>
      <c r="P213" s="94" t="s">
        <v>951</v>
      </c>
      <c r="Q213" s="94">
        <v>194</v>
      </c>
      <c r="R213" s="94">
        <v>130</v>
      </c>
    </row>
    <row r="214" spans="1:27">
      <c r="A214" s="93" t="s">
        <v>246</v>
      </c>
      <c r="B214" s="103" t="s">
        <v>813</v>
      </c>
      <c r="C214" s="93">
        <v>221</v>
      </c>
      <c r="D214" s="93">
        <v>224</v>
      </c>
      <c r="E214" s="93">
        <v>195</v>
      </c>
      <c r="F214" s="107">
        <v>135</v>
      </c>
      <c r="G214" s="94">
        <v>0</v>
      </c>
      <c r="H214" s="94">
        <v>0</v>
      </c>
      <c r="I214" s="94">
        <v>0</v>
      </c>
      <c r="J214" s="94">
        <v>0</v>
      </c>
      <c r="K214" s="94">
        <v>0</v>
      </c>
      <c r="L214" s="94">
        <v>0</v>
      </c>
      <c r="M214" s="94">
        <v>0</v>
      </c>
      <c r="N214" s="94">
        <v>0</v>
      </c>
      <c r="O214" s="94">
        <v>221</v>
      </c>
      <c r="P214" s="94">
        <v>224</v>
      </c>
      <c r="Q214" s="94">
        <v>195</v>
      </c>
      <c r="R214" s="94">
        <v>135</v>
      </c>
      <c r="S214" s="94">
        <v>0</v>
      </c>
      <c r="T214" s="94">
        <v>0</v>
      </c>
      <c r="U214" s="94">
        <v>0</v>
      </c>
      <c r="V214" s="94">
        <v>0</v>
      </c>
    </row>
    <row r="215" spans="1:27" s="94" customFormat="1">
      <c r="A215" s="93" t="s">
        <v>248</v>
      </c>
      <c r="B215" s="104" t="s">
        <v>814</v>
      </c>
      <c r="C215" s="93"/>
      <c r="D215" s="93"/>
      <c r="E215" s="93"/>
      <c r="F215" s="107"/>
      <c r="T215" s="93"/>
      <c r="U215" s="93"/>
      <c r="V215" s="93"/>
      <c r="W215" s="93"/>
      <c r="X215" s="93"/>
      <c r="Y215" s="93"/>
      <c r="Z215" s="93"/>
      <c r="AA215" s="93"/>
    </row>
    <row r="216" spans="1:27" s="94" customFormat="1">
      <c r="A216" s="93" t="s">
        <v>250</v>
      </c>
      <c r="B216" s="103" t="s">
        <v>815</v>
      </c>
      <c r="C216" s="93"/>
      <c r="D216" s="93"/>
      <c r="E216" s="93"/>
      <c r="F216" s="107"/>
      <c r="T216" s="93"/>
      <c r="U216" s="93"/>
      <c r="V216" s="93"/>
      <c r="W216" s="93"/>
      <c r="X216" s="93"/>
      <c r="Y216" s="93"/>
      <c r="Z216" s="93"/>
      <c r="AA216" s="93"/>
    </row>
    <row r="217" spans="1:27" s="94" customFormat="1">
      <c r="A217" s="93" t="s">
        <v>252</v>
      </c>
      <c r="B217" s="104" t="s">
        <v>816</v>
      </c>
      <c r="C217" s="93">
        <v>127</v>
      </c>
      <c r="D217" s="93">
        <v>111</v>
      </c>
      <c r="E217" s="93">
        <v>114</v>
      </c>
      <c r="F217" s="107">
        <v>64</v>
      </c>
      <c r="G217" s="94" t="s">
        <v>951</v>
      </c>
      <c r="H217" s="94" t="s">
        <v>951</v>
      </c>
      <c r="I217" s="94" t="s">
        <v>951</v>
      </c>
      <c r="J217" s="94" t="s">
        <v>951</v>
      </c>
      <c r="K217" s="94" t="s">
        <v>951</v>
      </c>
      <c r="L217" s="94" t="s">
        <v>951</v>
      </c>
      <c r="M217" s="94" t="s">
        <v>951</v>
      </c>
      <c r="N217" s="94" t="s">
        <v>951</v>
      </c>
      <c r="O217" s="94" t="s">
        <v>951</v>
      </c>
      <c r="P217" s="94" t="s">
        <v>951</v>
      </c>
      <c r="Q217" s="94" t="s">
        <v>951</v>
      </c>
      <c r="R217" s="94" t="s">
        <v>951</v>
      </c>
      <c r="T217" s="93"/>
      <c r="U217" s="93"/>
      <c r="V217" s="93"/>
      <c r="W217" s="93"/>
      <c r="X217" s="93"/>
      <c r="Y217" s="93"/>
      <c r="Z217" s="93"/>
      <c r="AA217" s="93"/>
    </row>
    <row r="218" spans="1:27" s="94" customFormat="1">
      <c r="A218" s="93" t="s">
        <v>254</v>
      </c>
      <c r="B218" s="104" t="s">
        <v>817</v>
      </c>
      <c r="C218" s="93"/>
      <c r="D218" s="93"/>
      <c r="E218" s="93"/>
      <c r="F218" s="107"/>
      <c r="T218" s="93"/>
      <c r="U218" s="93"/>
      <c r="V218" s="93"/>
      <c r="W218" s="93"/>
      <c r="X218" s="93"/>
      <c r="Y218" s="93"/>
      <c r="Z218" s="93"/>
      <c r="AA218" s="93"/>
    </row>
    <row r="219" spans="1:27" s="94" customFormat="1">
      <c r="A219" s="93" t="s">
        <v>256</v>
      </c>
      <c r="B219" s="104" t="s">
        <v>818</v>
      </c>
      <c r="C219" s="93"/>
      <c r="D219" s="93"/>
      <c r="E219" s="93"/>
      <c r="F219" s="107"/>
      <c r="T219" s="93"/>
      <c r="U219" s="93"/>
      <c r="V219" s="93"/>
      <c r="W219" s="93"/>
      <c r="X219" s="93"/>
      <c r="Y219" s="93"/>
      <c r="Z219" s="93"/>
      <c r="AA219" s="93"/>
    </row>
    <row r="220" spans="1:27" s="94" customFormat="1">
      <c r="A220" s="93" t="s">
        <v>258</v>
      </c>
      <c r="B220" s="104" t="s">
        <v>819</v>
      </c>
      <c r="C220" s="93" t="s">
        <v>951</v>
      </c>
      <c r="D220" s="93" t="s">
        <v>951</v>
      </c>
      <c r="E220" s="93" t="s">
        <v>951</v>
      </c>
      <c r="F220" s="107" t="s">
        <v>951</v>
      </c>
      <c r="G220" s="94" t="s">
        <v>951</v>
      </c>
      <c r="H220" s="94" t="s">
        <v>951</v>
      </c>
      <c r="I220" s="94" t="s">
        <v>951</v>
      </c>
      <c r="J220" s="94" t="s">
        <v>951</v>
      </c>
      <c r="K220" s="94" t="s">
        <v>951</v>
      </c>
      <c r="L220" s="94" t="s">
        <v>951</v>
      </c>
      <c r="M220" s="94" t="s">
        <v>951</v>
      </c>
      <c r="N220" s="94" t="s">
        <v>951</v>
      </c>
      <c r="O220" s="94" t="s">
        <v>951</v>
      </c>
      <c r="P220" s="94" t="s">
        <v>951</v>
      </c>
      <c r="Q220" s="94" t="s">
        <v>951</v>
      </c>
      <c r="R220" s="94" t="s">
        <v>951</v>
      </c>
      <c r="T220" s="93"/>
      <c r="U220" s="93"/>
      <c r="V220" s="93"/>
      <c r="W220" s="93"/>
      <c r="X220" s="93"/>
      <c r="Y220" s="93"/>
      <c r="Z220" s="93"/>
      <c r="AA220" s="93"/>
    </row>
    <row r="221" spans="1:27" s="94" customFormat="1">
      <c r="A221" s="93" t="s">
        <v>260</v>
      </c>
      <c r="B221" s="104" t="s">
        <v>820</v>
      </c>
      <c r="C221" s="93"/>
      <c r="D221" s="93"/>
      <c r="E221" s="93"/>
      <c r="F221" s="107"/>
      <c r="T221" s="93"/>
      <c r="U221" s="93"/>
      <c r="V221" s="93"/>
      <c r="W221" s="93"/>
      <c r="X221" s="93"/>
      <c r="Y221" s="93"/>
      <c r="Z221" s="93"/>
      <c r="AA221" s="93"/>
    </row>
    <row r="222" spans="1:27" s="94" customFormat="1">
      <c r="A222" s="93" t="s">
        <v>262</v>
      </c>
      <c r="B222" s="104" t="s">
        <v>821</v>
      </c>
      <c r="C222" s="93"/>
      <c r="D222" s="93"/>
      <c r="E222" s="93"/>
      <c r="F222" s="107"/>
      <c r="T222" s="93"/>
      <c r="U222" s="93"/>
      <c r="V222" s="93"/>
      <c r="W222" s="93"/>
      <c r="X222" s="93"/>
      <c r="Y222" s="93"/>
      <c r="Z222" s="93"/>
      <c r="AA222" s="93"/>
    </row>
    <row r="223" spans="1:27" s="94" customFormat="1">
      <c r="A223" s="93" t="s">
        <v>264</v>
      </c>
      <c r="B223" s="104" t="s">
        <v>822</v>
      </c>
      <c r="C223" s="93" t="s">
        <v>951</v>
      </c>
      <c r="D223" s="93" t="s">
        <v>951</v>
      </c>
      <c r="E223" s="93" t="s">
        <v>951</v>
      </c>
      <c r="F223" s="107" t="s">
        <v>951</v>
      </c>
      <c r="G223" s="94" t="s">
        <v>951</v>
      </c>
      <c r="H223" s="94" t="s">
        <v>951</v>
      </c>
      <c r="I223" s="94" t="s">
        <v>951</v>
      </c>
      <c r="J223" s="94" t="s">
        <v>951</v>
      </c>
      <c r="K223" s="94" t="s">
        <v>951</v>
      </c>
      <c r="L223" s="94" t="s">
        <v>951</v>
      </c>
      <c r="M223" s="94" t="s">
        <v>951</v>
      </c>
      <c r="N223" s="94" t="s">
        <v>951</v>
      </c>
      <c r="O223" s="94" t="s">
        <v>951</v>
      </c>
      <c r="P223" s="94" t="s">
        <v>951</v>
      </c>
      <c r="Q223" s="94" t="s">
        <v>951</v>
      </c>
      <c r="R223" s="94" t="s">
        <v>951</v>
      </c>
      <c r="T223" s="93"/>
      <c r="U223" s="93"/>
      <c r="V223" s="93"/>
      <c r="W223" s="93"/>
      <c r="X223" s="93"/>
      <c r="Y223" s="93"/>
      <c r="Z223" s="93"/>
      <c r="AA223" s="93"/>
    </row>
    <row r="224" spans="1:27" s="94" customFormat="1">
      <c r="A224" s="93" t="s">
        <v>266</v>
      </c>
      <c r="B224" s="104" t="s">
        <v>823</v>
      </c>
      <c r="C224" s="93"/>
      <c r="D224" s="93"/>
      <c r="E224" s="93"/>
      <c r="F224" s="107"/>
      <c r="T224" s="93"/>
      <c r="U224" s="93"/>
      <c r="V224" s="93"/>
      <c r="W224" s="93"/>
      <c r="X224" s="93"/>
      <c r="Y224" s="93"/>
      <c r="Z224" s="93"/>
      <c r="AA224" s="93"/>
    </row>
    <row r="225" spans="1:27" s="94" customFormat="1">
      <c r="A225" s="93" t="s">
        <v>268</v>
      </c>
      <c r="B225" s="104" t="s">
        <v>824</v>
      </c>
      <c r="C225" s="93">
        <v>75</v>
      </c>
      <c r="D225" s="93">
        <v>43</v>
      </c>
      <c r="E225" s="93">
        <v>20</v>
      </c>
      <c r="F225" s="107">
        <v>10</v>
      </c>
      <c r="G225" s="94" t="s">
        <v>951</v>
      </c>
      <c r="H225" s="94" t="s">
        <v>951</v>
      </c>
      <c r="I225" s="94" t="s">
        <v>951</v>
      </c>
      <c r="J225" s="94">
        <v>0</v>
      </c>
      <c r="K225" s="94" t="s">
        <v>951</v>
      </c>
      <c r="L225" s="94" t="s">
        <v>951</v>
      </c>
      <c r="M225" s="94" t="s">
        <v>951</v>
      </c>
      <c r="N225" s="94" t="s">
        <v>951</v>
      </c>
      <c r="O225" s="94" t="s">
        <v>951</v>
      </c>
      <c r="P225" s="94" t="s">
        <v>951</v>
      </c>
      <c r="Q225" s="94" t="s">
        <v>951</v>
      </c>
      <c r="R225" s="94" t="s">
        <v>951</v>
      </c>
      <c r="T225" s="93"/>
      <c r="U225" s="93"/>
      <c r="V225" s="93"/>
      <c r="W225" s="93"/>
      <c r="X225" s="93"/>
      <c r="Y225" s="93"/>
      <c r="Z225" s="93"/>
      <c r="AA225" s="93"/>
    </row>
    <row r="226" spans="1:27" s="94" customFormat="1">
      <c r="A226" s="93" t="s">
        <v>270</v>
      </c>
      <c r="B226" s="104" t="s">
        <v>825</v>
      </c>
      <c r="C226" s="93"/>
      <c r="D226" s="93"/>
      <c r="E226" s="93"/>
      <c r="F226" s="107"/>
      <c r="T226" s="93"/>
      <c r="U226" s="93"/>
      <c r="V226" s="93"/>
      <c r="W226" s="93"/>
      <c r="X226" s="93"/>
      <c r="Y226" s="93"/>
      <c r="Z226" s="93"/>
      <c r="AA226" s="93"/>
    </row>
    <row r="227" spans="1:27" s="94" customFormat="1">
      <c r="A227" s="93" t="s">
        <v>272</v>
      </c>
      <c r="B227" s="104" t="s">
        <v>826</v>
      </c>
      <c r="C227" s="93"/>
      <c r="D227" s="93"/>
      <c r="E227" s="93"/>
      <c r="F227" s="107"/>
      <c r="T227" s="93"/>
      <c r="U227" s="93"/>
      <c r="V227" s="93"/>
      <c r="W227" s="93"/>
      <c r="X227" s="93"/>
      <c r="Y227" s="93"/>
      <c r="Z227" s="93"/>
      <c r="AA227" s="93"/>
    </row>
    <row r="228" spans="1:27" s="94" customFormat="1">
      <c r="A228" s="93" t="s">
        <v>274</v>
      </c>
      <c r="B228" s="104" t="s">
        <v>827</v>
      </c>
      <c r="C228" s="93"/>
      <c r="D228" s="93"/>
      <c r="E228" s="93"/>
      <c r="F228" s="107"/>
      <c r="T228" s="93"/>
      <c r="U228" s="93"/>
      <c r="V228" s="93"/>
      <c r="W228" s="93"/>
      <c r="X228" s="93"/>
      <c r="Y228" s="93"/>
      <c r="Z228" s="93"/>
      <c r="AA228" s="93"/>
    </row>
    <row r="229" spans="1:27" s="94" customFormat="1">
      <c r="A229" s="93" t="s">
        <v>276</v>
      </c>
      <c r="B229" s="104" t="s">
        <v>828</v>
      </c>
      <c r="C229" s="93"/>
      <c r="D229" s="93"/>
      <c r="E229" s="93"/>
      <c r="F229" s="107"/>
      <c r="T229" s="93"/>
      <c r="U229" s="93"/>
      <c r="V229" s="93"/>
      <c r="W229" s="93"/>
      <c r="X229" s="93"/>
      <c r="Y229" s="93"/>
      <c r="Z229" s="93"/>
      <c r="AA229" s="93"/>
    </row>
    <row r="230" spans="1:27" s="94" customFormat="1">
      <c r="A230" s="93" t="s">
        <v>278</v>
      </c>
      <c r="B230" s="104" t="s">
        <v>829</v>
      </c>
      <c r="C230" s="93"/>
      <c r="D230" s="93"/>
      <c r="E230" s="93"/>
      <c r="F230" s="107"/>
      <c r="T230" s="93"/>
      <c r="U230" s="93"/>
      <c r="V230" s="93"/>
      <c r="W230" s="93"/>
      <c r="X230" s="93"/>
      <c r="Y230" s="93"/>
      <c r="Z230" s="93"/>
      <c r="AA230" s="93"/>
    </row>
    <row r="231" spans="1:27">
      <c r="A231" s="93" t="s">
        <v>280</v>
      </c>
      <c r="B231" s="104" t="s">
        <v>830</v>
      </c>
    </row>
    <row r="232" spans="1:27">
      <c r="A232" s="93" t="s">
        <v>282</v>
      </c>
      <c r="B232" s="104" t="s">
        <v>831</v>
      </c>
    </row>
    <row r="233" spans="1:27">
      <c r="A233" s="93" t="s">
        <v>284</v>
      </c>
      <c r="B233" s="104" t="s">
        <v>833</v>
      </c>
      <c r="C233" s="93">
        <v>154</v>
      </c>
      <c r="D233" s="93">
        <v>140</v>
      </c>
      <c r="E233" s="93">
        <v>150</v>
      </c>
      <c r="F233" s="107">
        <v>73</v>
      </c>
      <c r="G233" s="94" t="s">
        <v>951</v>
      </c>
      <c r="H233" s="94" t="s">
        <v>951</v>
      </c>
      <c r="I233" s="94" t="s">
        <v>951</v>
      </c>
      <c r="J233" s="94" t="s">
        <v>951</v>
      </c>
      <c r="K233" s="94">
        <v>19</v>
      </c>
      <c r="L233" s="94">
        <v>42</v>
      </c>
      <c r="M233" s="94">
        <v>36</v>
      </c>
      <c r="N233" s="94">
        <v>73</v>
      </c>
      <c r="O233" s="94" t="s">
        <v>951</v>
      </c>
      <c r="P233" s="94" t="s">
        <v>951</v>
      </c>
      <c r="Q233" s="94" t="s">
        <v>951</v>
      </c>
      <c r="R233" s="94" t="s">
        <v>951</v>
      </c>
    </row>
    <row r="234" spans="1:27">
      <c r="A234" s="93" t="s">
        <v>286</v>
      </c>
      <c r="B234" s="104" t="s">
        <v>834</v>
      </c>
    </row>
    <row r="235" spans="1:27">
      <c r="A235" s="93" t="s">
        <v>288</v>
      </c>
      <c r="B235" s="104" t="s">
        <v>835</v>
      </c>
    </row>
    <row r="236" spans="1:27">
      <c r="A236" s="93" t="s">
        <v>290</v>
      </c>
      <c r="B236" s="104" t="s">
        <v>836</v>
      </c>
      <c r="C236" s="93" t="s">
        <v>951</v>
      </c>
      <c r="D236" s="93" t="s">
        <v>951</v>
      </c>
      <c r="E236" s="93" t="s">
        <v>951</v>
      </c>
      <c r="F236" s="107" t="s">
        <v>951</v>
      </c>
      <c r="G236" s="94" t="s">
        <v>951</v>
      </c>
      <c r="H236" s="94" t="s">
        <v>951</v>
      </c>
      <c r="I236" s="94" t="s">
        <v>951</v>
      </c>
      <c r="J236" s="94" t="s">
        <v>951</v>
      </c>
      <c r="K236" s="94" t="s">
        <v>951</v>
      </c>
      <c r="L236" s="94" t="s">
        <v>951</v>
      </c>
      <c r="M236" s="94" t="s">
        <v>951</v>
      </c>
      <c r="N236" s="94" t="s">
        <v>951</v>
      </c>
      <c r="O236" s="94" t="s">
        <v>951</v>
      </c>
      <c r="P236" s="94" t="s">
        <v>951</v>
      </c>
      <c r="Q236" s="94" t="s">
        <v>951</v>
      </c>
      <c r="R236" s="94" t="s">
        <v>951</v>
      </c>
    </row>
    <row r="237" spans="1:27">
      <c r="A237" s="93" t="s">
        <v>555</v>
      </c>
      <c r="B237" s="93" t="s">
        <v>837</v>
      </c>
      <c r="C237" s="93">
        <v>9</v>
      </c>
      <c r="D237" s="93">
        <v>13</v>
      </c>
      <c r="E237" s="93">
        <v>5</v>
      </c>
      <c r="F237" s="107">
        <v>1</v>
      </c>
      <c r="G237" s="94" t="s">
        <v>951</v>
      </c>
      <c r="H237" s="94" t="s">
        <v>951</v>
      </c>
      <c r="I237" s="94" t="s">
        <v>951</v>
      </c>
      <c r="J237" s="94" t="s">
        <v>951</v>
      </c>
      <c r="K237" s="94" t="s">
        <v>951</v>
      </c>
      <c r="L237" s="94" t="s">
        <v>951</v>
      </c>
      <c r="M237" s="94" t="s">
        <v>951</v>
      </c>
      <c r="N237" s="94" t="s">
        <v>951</v>
      </c>
      <c r="O237" s="94" t="s">
        <v>951</v>
      </c>
      <c r="P237" s="94" t="s">
        <v>951</v>
      </c>
      <c r="Q237" s="94" t="s">
        <v>951</v>
      </c>
      <c r="R237" s="94" t="s">
        <v>951</v>
      </c>
    </row>
    <row r="238" spans="1:27">
      <c r="A238" s="93" t="s">
        <v>37</v>
      </c>
      <c r="B238" s="93" t="s">
        <v>838</v>
      </c>
      <c r="C238" s="93" t="s">
        <v>951</v>
      </c>
      <c r="D238" s="93" t="s">
        <v>951</v>
      </c>
      <c r="E238" s="93" t="s">
        <v>951</v>
      </c>
      <c r="F238" s="107" t="s">
        <v>951</v>
      </c>
      <c r="G238" s="94">
        <v>0</v>
      </c>
      <c r="H238" s="94">
        <v>0</v>
      </c>
      <c r="I238" s="94">
        <v>0</v>
      </c>
      <c r="J238" s="94">
        <v>0</v>
      </c>
      <c r="K238" s="94" t="s">
        <v>951</v>
      </c>
      <c r="L238" s="94" t="s">
        <v>951</v>
      </c>
      <c r="M238" s="94" t="s">
        <v>951</v>
      </c>
      <c r="N238" s="94" t="s">
        <v>951</v>
      </c>
      <c r="O238" s="94">
        <v>0</v>
      </c>
      <c r="P238" s="94">
        <v>0</v>
      </c>
      <c r="Q238" s="94">
        <v>0</v>
      </c>
      <c r="R238" s="94">
        <v>0</v>
      </c>
      <c r="S238" s="94">
        <v>0</v>
      </c>
      <c r="T238" s="94">
        <v>0</v>
      </c>
      <c r="U238" s="94">
        <v>0</v>
      </c>
      <c r="V238" s="94">
        <v>0</v>
      </c>
    </row>
    <row r="239" spans="1:27">
      <c r="A239" s="93" t="s">
        <v>392</v>
      </c>
      <c r="B239" s="93" t="s">
        <v>839</v>
      </c>
      <c r="C239" s="93">
        <v>153</v>
      </c>
      <c r="D239" s="93">
        <v>112</v>
      </c>
      <c r="E239" s="93">
        <v>76</v>
      </c>
      <c r="F239" s="107">
        <v>62</v>
      </c>
      <c r="G239" s="94">
        <v>21</v>
      </c>
      <c r="H239" s="94">
        <v>7</v>
      </c>
      <c r="I239" s="94">
        <v>10</v>
      </c>
      <c r="J239" s="94">
        <v>12</v>
      </c>
      <c r="K239" s="94">
        <v>0</v>
      </c>
      <c r="L239" s="94">
        <v>3</v>
      </c>
      <c r="M239" s="94">
        <v>4</v>
      </c>
      <c r="N239" s="94">
        <v>6</v>
      </c>
      <c r="O239" s="94">
        <v>0</v>
      </c>
      <c r="P239" s="94">
        <v>0</v>
      </c>
      <c r="Q239" s="94">
        <v>0</v>
      </c>
      <c r="R239" s="94">
        <v>0</v>
      </c>
    </row>
    <row r="240" spans="1:27">
      <c r="A240" s="93" t="s">
        <v>394</v>
      </c>
      <c r="B240" s="93" t="s">
        <v>840</v>
      </c>
    </row>
    <row r="241" spans="1:22">
      <c r="A241" s="93" t="s">
        <v>141</v>
      </c>
      <c r="B241" s="93" t="s">
        <v>841</v>
      </c>
    </row>
    <row r="242" spans="1:22">
      <c r="A242" s="93" t="s">
        <v>44</v>
      </c>
      <c r="B242" s="93" t="s">
        <v>842</v>
      </c>
    </row>
    <row r="243" spans="1:22">
      <c r="A243" s="93" t="s">
        <v>170</v>
      </c>
      <c r="B243" s="93" t="s">
        <v>843</v>
      </c>
    </row>
    <row r="244" spans="1:22">
      <c r="A244" s="93" t="s">
        <v>57</v>
      </c>
      <c r="B244" s="93" t="s">
        <v>844</v>
      </c>
      <c r="C244" s="93">
        <v>98</v>
      </c>
      <c r="D244" s="93">
        <v>62</v>
      </c>
      <c r="E244" s="93">
        <v>80</v>
      </c>
      <c r="F244" s="107">
        <v>51</v>
      </c>
      <c r="G244" s="94" t="s">
        <v>951</v>
      </c>
      <c r="H244" s="94" t="s">
        <v>951</v>
      </c>
      <c r="I244" s="94" t="s">
        <v>951</v>
      </c>
      <c r="J244" s="94" t="s">
        <v>951</v>
      </c>
      <c r="K244" s="94">
        <v>98</v>
      </c>
      <c r="L244" s="94">
        <v>62</v>
      </c>
      <c r="M244" s="94">
        <v>80</v>
      </c>
      <c r="N244" s="94">
        <v>51</v>
      </c>
      <c r="O244" s="94">
        <v>0</v>
      </c>
      <c r="P244" s="94">
        <v>0</v>
      </c>
      <c r="Q244" s="94">
        <v>0</v>
      </c>
      <c r="R244" s="94">
        <v>0</v>
      </c>
      <c r="S244" s="94">
        <v>0</v>
      </c>
      <c r="T244" s="94">
        <v>0</v>
      </c>
      <c r="U244" s="94">
        <v>0</v>
      </c>
      <c r="V244" s="94">
        <v>0</v>
      </c>
    </row>
    <row r="245" spans="1:22">
      <c r="A245" s="93" t="s">
        <v>39</v>
      </c>
      <c r="B245" s="93" t="s">
        <v>845</v>
      </c>
      <c r="C245" s="93">
        <v>83</v>
      </c>
      <c r="D245" s="93">
        <v>78</v>
      </c>
      <c r="E245" s="93">
        <v>120</v>
      </c>
      <c r="F245" s="107">
        <v>185</v>
      </c>
      <c r="G245" s="94">
        <v>10</v>
      </c>
      <c r="H245" s="94">
        <v>7</v>
      </c>
      <c r="I245" s="94">
        <v>7</v>
      </c>
      <c r="J245" s="94">
        <v>9</v>
      </c>
      <c r="K245" s="94">
        <v>12</v>
      </c>
      <c r="L245" s="94">
        <v>16</v>
      </c>
      <c r="M245" s="94">
        <v>11</v>
      </c>
      <c r="N245" s="94">
        <v>33</v>
      </c>
      <c r="O245" s="94">
        <v>10</v>
      </c>
      <c r="P245" s="94">
        <v>7</v>
      </c>
      <c r="Q245" s="94">
        <v>7</v>
      </c>
      <c r="R245" s="94">
        <v>9</v>
      </c>
    </row>
    <row r="246" spans="1:22">
      <c r="A246" s="93" t="s">
        <v>84</v>
      </c>
      <c r="B246" s="93" t="s">
        <v>846</v>
      </c>
      <c r="C246" s="93" t="s">
        <v>951</v>
      </c>
      <c r="D246" s="93" t="s">
        <v>951</v>
      </c>
      <c r="E246" s="93" t="s">
        <v>951</v>
      </c>
      <c r="F246" s="107" t="s">
        <v>951</v>
      </c>
      <c r="G246" s="94" t="s">
        <v>951</v>
      </c>
      <c r="H246" s="94" t="s">
        <v>951</v>
      </c>
      <c r="I246" s="94" t="s">
        <v>951</v>
      </c>
      <c r="J246" s="94" t="s">
        <v>951</v>
      </c>
      <c r="K246" s="94" t="s">
        <v>951</v>
      </c>
      <c r="L246" s="94" t="s">
        <v>951</v>
      </c>
      <c r="M246" s="94" t="s">
        <v>951</v>
      </c>
      <c r="N246" s="94" t="s">
        <v>951</v>
      </c>
      <c r="O246" s="94" t="s">
        <v>951</v>
      </c>
      <c r="P246" s="94" t="s">
        <v>951</v>
      </c>
      <c r="Q246" s="94" t="s">
        <v>951</v>
      </c>
      <c r="R246" s="94" t="s">
        <v>951</v>
      </c>
    </row>
    <row r="247" spans="1:22">
      <c r="A247" s="93" t="s">
        <v>86</v>
      </c>
      <c r="B247" s="93" t="s">
        <v>847</v>
      </c>
    </row>
    <row r="248" spans="1:22">
      <c r="A248" s="93" t="s">
        <v>95</v>
      </c>
      <c r="B248" s="93" t="s">
        <v>848</v>
      </c>
      <c r="C248" s="93">
        <v>42</v>
      </c>
      <c r="D248" s="93">
        <v>140</v>
      </c>
      <c r="E248" s="93">
        <v>89</v>
      </c>
      <c r="F248" s="107">
        <v>144</v>
      </c>
      <c r="G248" s="94">
        <v>42</v>
      </c>
      <c r="H248" s="94">
        <v>140</v>
      </c>
      <c r="I248" s="94">
        <v>89</v>
      </c>
      <c r="J248" s="94">
        <v>144</v>
      </c>
      <c r="K248" s="94" t="s">
        <v>951</v>
      </c>
      <c r="L248" s="94" t="s">
        <v>951</v>
      </c>
      <c r="M248" s="94" t="s">
        <v>951</v>
      </c>
      <c r="N248" s="94" t="s">
        <v>951</v>
      </c>
      <c r="O248" s="94" t="s">
        <v>951</v>
      </c>
      <c r="P248" s="94" t="s">
        <v>951</v>
      </c>
      <c r="Q248" s="94" t="s">
        <v>951</v>
      </c>
      <c r="R248" s="94" t="s">
        <v>951</v>
      </c>
    </row>
    <row r="249" spans="1:22">
      <c r="A249" s="93" t="s">
        <v>99</v>
      </c>
      <c r="B249" s="93" t="s">
        <v>849</v>
      </c>
      <c r="C249" s="93">
        <v>222</v>
      </c>
      <c r="D249" s="93">
        <v>210</v>
      </c>
      <c r="E249" s="93">
        <v>195</v>
      </c>
      <c r="F249" s="107">
        <v>152</v>
      </c>
      <c r="G249" s="94" t="s">
        <v>951</v>
      </c>
      <c r="H249" s="94" t="s">
        <v>951</v>
      </c>
      <c r="I249" s="94" t="s">
        <v>951</v>
      </c>
      <c r="J249" s="94" t="s">
        <v>951</v>
      </c>
      <c r="K249" s="94" t="s">
        <v>951</v>
      </c>
      <c r="L249" s="94" t="s">
        <v>951</v>
      </c>
      <c r="M249" s="94" t="s">
        <v>951</v>
      </c>
      <c r="N249" s="94" t="s">
        <v>951</v>
      </c>
      <c r="O249" s="94">
        <v>74</v>
      </c>
      <c r="P249" s="94">
        <v>82</v>
      </c>
      <c r="Q249" s="94">
        <v>57</v>
      </c>
      <c r="R249" s="94">
        <v>36</v>
      </c>
    </row>
    <row r="250" spans="1:22">
      <c r="A250" s="93" t="s">
        <v>158</v>
      </c>
      <c r="B250" s="93" t="s">
        <v>850</v>
      </c>
    </row>
    <row r="251" spans="1:22">
      <c r="A251" s="93" t="s">
        <v>107</v>
      </c>
      <c r="B251" s="93" t="s">
        <v>851</v>
      </c>
      <c r="G251" s="94">
        <v>2</v>
      </c>
      <c r="H251" s="94">
        <v>6</v>
      </c>
      <c r="I251" s="94">
        <v>9</v>
      </c>
      <c r="J251" s="94">
        <v>7</v>
      </c>
      <c r="K251" s="94" t="s">
        <v>951</v>
      </c>
      <c r="L251" s="94">
        <v>2</v>
      </c>
      <c r="M251" s="94">
        <v>3</v>
      </c>
      <c r="N251" s="94">
        <v>7</v>
      </c>
      <c r="O251" s="94" t="s">
        <v>951</v>
      </c>
      <c r="P251" s="94">
        <v>2</v>
      </c>
      <c r="Q251" s="94">
        <v>2</v>
      </c>
      <c r="R251" s="94">
        <v>2</v>
      </c>
    </row>
    <row r="252" spans="1:22">
      <c r="A252" s="93" t="s">
        <v>166</v>
      </c>
      <c r="B252" s="93" t="s">
        <v>852</v>
      </c>
      <c r="C252" s="93">
        <v>20</v>
      </c>
      <c r="D252" s="93">
        <v>11</v>
      </c>
      <c r="E252" s="93">
        <v>15</v>
      </c>
      <c r="F252" s="107">
        <v>6</v>
      </c>
      <c r="G252" s="94" t="s">
        <v>951</v>
      </c>
      <c r="H252" s="94" t="s">
        <v>951</v>
      </c>
      <c r="I252" s="94" t="s">
        <v>951</v>
      </c>
      <c r="J252" s="94" t="s">
        <v>951</v>
      </c>
      <c r="K252" s="94" t="s">
        <v>951</v>
      </c>
      <c r="L252" s="94" t="s">
        <v>951</v>
      </c>
      <c r="M252" s="94" t="s">
        <v>951</v>
      </c>
      <c r="N252" s="94" t="s">
        <v>951</v>
      </c>
      <c r="O252" s="94" t="s">
        <v>951</v>
      </c>
      <c r="P252" s="94" t="s">
        <v>951</v>
      </c>
      <c r="Q252" s="94" t="s">
        <v>951</v>
      </c>
      <c r="R252" s="94" t="s">
        <v>951</v>
      </c>
    </row>
    <row r="253" spans="1:22">
      <c r="A253" s="93" t="s">
        <v>88</v>
      </c>
      <c r="B253" s="93" t="s">
        <v>853</v>
      </c>
      <c r="C253" s="93">
        <v>9</v>
      </c>
      <c r="D253" s="93">
        <v>8</v>
      </c>
      <c r="E253" s="93">
        <v>7</v>
      </c>
      <c r="F253" s="107">
        <v>2</v>
      </c>
      <c r="G253" s="94">
        <v>0</v>
      </c>
      <c r="H253" s="94">
        <v>0</v>
      </c>
      <c r="I253" s="94">
        <v>0</v>
      </c>
      <c r="J253" s="94">
        <v>0</v>
      </c>
      <c r="O253" s="94">
        <v>9</v>
      </c>
      <c r="P253" s="94">
        <v>8</v>
      </c>
      <c r="Q253" s="94">
        <v>7</v>
      </c>
      <c r="R253" s="94">
        <v>2</v>
      </c>
      <c r="S253" s="94">
        <v>0</v>
      </c>
      <c r="T253" s="94">
        <v>0</v>
      </c>
      <c r="U253" s="94">
        <v>0</v>
      </c>
      <c r="V253" s="94">
        <v>0</v>
      </c>
    </row>
    <row r="254" spans="1:22">
      <c r="A254" s="93" t="s">
        <v>160</v>
      </c>
      <c r="B254" s="93" t="s">
        <v>854</v>
      </c>
    </row>
    <row r="255" spans="1:22">
      <c r="A255" s="93" t="s">
        <v>341</v>
      </c>
      <c r="B255" s="93" t="s">
        <v>855</v>
      </c>
      <c r="C255" s="93" t="s">
        <v>951</v>
      </c>
      <c r="D255" s="93" t="s">
        <v>951</v>
      </c>
      <c r="E255" s="93" t="s">
        <v>951</v>
      </c>
      <c r="F255" s="107" t="s">
        <v>951</v>
      </c>
      <c r="G255" s="94" t="s">
        <v>951</v>
      </c>
      <c r="H255" s="94" t="s">
        <v>951</v>
      </c>
      <c r="I255" s="94" t="s">
        <v>951</v>
      </c>
      <c r="J255" s="94" t="s">
        <v>951</v>
      </c>
      <c r="K255" s="94" t="s">
        <v>951</v>
      </c>
      <c r="L255" s="94" t="s">
        <v>951</v>
      </c>
      <c r="M255" s="94" t="s">
        <v>951</v>
      </c>
      <c r="N255" s="94" t="s">
        <v>951</v>
      </c>
      <c r="O255" s="94" t="s">
        <v>951</v>
      </c>
      <c r="P255" s="94" t="s">
        <v>951</v>
      </c>
      <c r="Q255" s="94" t="s">
        <v>951</v>
      </c>
      <c r="R255" s="94" t="s">
        <v>951</v>
      </c>
      <c r="S255" s="94" t="s">
        <v>951</v>
      </c>
      <c r="T255" s="94" t="s">
        <v>951</v>
      </c>
      <c r="U255" s="94" t="s">
        <v>951</v>
      </c>
      <c r="V255" s="94" t="s">
        <v>951</v>
      </c>
    </row>
    <row r="256" spans="1:22">
      <c r="A256" s="93" t="s">
        <v>363</v>
      </c>
      <c r="B256" s="93" t="s">
        <v>856</v>
      </c>
    </row>
    <row r="257" spans="1:22">
      <c r="A257" s="93" t="s">
        <v>167</v>
      </c>
      <c r="B257" s="93" t="s">
        <v>857</v>
      </c>
      <c r="C257" s="93" t="s">
        <v>951</v>
      </c>
      <c r="D257" s="93">
        <v>139</v>
      </c>
      <c r="E257" s="93">
        <v>285</v>
      </c>
      <c r="F257" s="107">
        <v>191</v>
      </c>
      <c r="G257" s="94" t="s">
        <v>951</v>
      </c>
      <c r="H257" s="94">
        <v>46</v>
      </c>
      <c r="I257" s="94">
        <v>52</v>
      </c>
      <c r="J257" s="94">
        <v>31</v>
      </c>
      <c r="K257" s="94" t="s">
        <v>951</v>
      </c>
      <c r="L257" s="94" t="s">
        <v>951</v>
      </c>
      <c r="M257" s="94" t="s">
        <v>951</v>
      </c>
      <c r="N257" s="94" t="s">
        <v>951</v>
      </c>
      <c r="O257" s="94" t="s">
        <v>951</v>
      </c>
      <c r="P257" s="94" t="s">
        <v>951</v>
      </c>
      <c r="Q257" s="94" t="s">
        <v>951</v>
      </c>
      <c r="R257" s="94" t="s">
        <v>951</v>
      </c>
    </row>
    <row r="258" spans="1:22">
      <c r="A258" s="93" t="s">
        <v>429</v>
      </c>
      <c r="B258" s="93" t="s">
        <v>858</v>
      </c>
      <c r="C258" s="93" t="s">
        <v>951</v>
      </c>
      <c r="D258" s="93">
        <v>6</v>
      </c>
      <c r="E258" s="93">
        <v>15</v>
      </c>
      <c r="F258" s="107">
        <v>13</v>
      </c>
      <c r="G258" s="94" t="s">
        <v>951</v>
      </c>
      <c r="H258" s="94" t="s">
        <v>951</v>
      </c>
      <c r="I258" s="94" t="s">
        <v>951</v>
      </c>
      <c r="J258" s="94" t="s">
        <v>951</v>
      </c>
      <c r="K258" s="94" t="s">
        <v>951</v>
      </c>
      <c r="L258" s="94" t="s">
        <v>951</v>
      </c>
      <c r="M258" s="94" t="s">
        <v>951</v>
      </c>
      <c r="N258" s="94" t="s">
        <v>951</v>
      </c>
      <c r="O258" s="94" t="s">
        <v>951</v>
      </c>
      <c r="P258" s="94" t="s">
        <v>951</v>
      </c>
      <c r="Q258" s="94" t="s">
        <v>951</v>
      </c>
      <c r="R258" s="94" t="s">
        <v>951</v>
      </c>
    </row>
    <row r="259" spans="1:22">
      <c r="A259" s="93" t="s">
        <v>41</v>
      </c>
      <c r="B259" s="93" t="s">
        <v>859</v>
      </c>
    </row>
    <row r="260" spans="1:22">
      <c r="A260" s="93" t="s">
        <v>377</v>
      </c>
      <c r="B260" s="93" t="s">
        <v>860</v>
      </c>
    </row>
    <row r="261" spans="1:22">
      <c r="A261" s="93" t="s">
        <v>489</v>
      </c>
      <c r="B261" s="93" t="s">
        <v>861</v>
      </c>
      <c r="C261" s="93">
        <v>45</v>
      </c>
      <c r="D261" s="93">
        <v>64</v>
      </c>
      <c r="E261" s="93">
        <v>49</v>
      </c>
      <c r="F261" s="107">
        <v>89</v>
      </c>
      <c r="G261" s="94">
        <v>15</v>
      </c>
      <c r="H261" s="94">
        <v>14</v>
      </c>
      <c r="I261" s="94">
        <v>22</v>
      </c>
      <c r="J261" s="94">
        <v>25</v>
      </c>
      <c r="K261" s="94">
        <v>30</v>
      </c>
      <c r="L261" s="94">
        <v>50</v>
      </c>
      <c r="M261" s="94">
        <v>27</v>
      </c>
      <c r="N261" s="94">
        <v>44</v>
      </c>
      <c r="O261" s="94">
        <v>0</v>
      </c>
      <c r="P261" s="94">
        <v>0</v>
      </c>
      <c r="Q261" s="94">
        <v>0</v>
      </c>
      <c r="R261" s="94">
        <v>0</v>
      </c>
    </row>
    <row r="262" spans="1:22">
      <c r="A262" s="93" t="s">
        <v>64</v>
      </c>
      <c r="B262" s="93" t="s">
        <v>862</v>
      </c>
      <c r="C262" s="93" t="s">
        <v>951</v>
      </c>
      <c r="D262" s="93" t="s">
        <v>951</v>
      </c>
      <c r="E262" s="93" t="s">
        <v>951</v>
      </c>
      <c r="F262" s="107" t="s">
        <v>951</v>
      </c>
      <c r="G262" s="94" t="s">
        <v>951</v>
      </c>
      <c r="H262" s="94" t="s">
        <v>951</v>
      </c>
      <c r="I262" s="94" t="s">
        <v>951</v>
      </c>
      <c r="J262" s="94" t="s">
        <v>951</v>
      </c>
      <c r="K262" s="94" t="s">
        <v>951</v>
      </c>
      <c r="L262" s="94" t="s">
        <v>951</v>
      </c>
      <c r="M262" s="94" t="s">
        <v>951</v>
      </c>
      <c r="N262" s="94" t="s">
        <v>951</v>
      </c>
      <c r="O262" s="94" t="s">
        <v>951</v>
      </c>
      <c r="P262" s="94" t="s">
        <v>951</v>
      </c>
      <c r="Q262" s="94" t="s">
        <v>951</v>
      </c>
      <c r="R262" s="94" t="s">
        <v>951</v>
      </c>
    </row>
    <row r="263" spans="1:22">
      <c r="A263" s="93" t="s">
        <v>444</v>
      </c>
      <c r="B263" s="93" t="s">
        <v>863</v>
      </c>
    </row>
    <row r="264" spans="1:22">
      <c r="A264" s="93" t="s">
        <v>448</v>
      </c>
      <c r="B264" s="93" t="s">
        <v>864</v>
      </c>
      <c r="C264" s="93" t="s">
        <v>951</v>
      </c>
      <c r="D264" s="93" t="s">
        <v>951</v>
      </c>
      <c r="E264" s="93" t="s">
        <v>951</v>
      </c>
      <c r="F264" s="107" t="s">
        <v>951</v>
      </c>
      <c r="G264" s="94" t="s">
        <v>951</v>
      </c>
      <c r="H264" s="94" t="s">
        <v>951</v>
      </c>
      <c r="I264" s="94" t="s">
        <v>951</v>
      </c>
      <c r="J264" s="94">
        <v>0</v>
      </c>
      <c r="K264" s="94" t="s">
        <v>951</v>
      </c>
      <c r="L264" s="94" t="s">
        <v>951</v>
      </c>
      <c r="M264" s="94" t="s">
        <v>951</v>
      </c>
      <c r="N264" s="94">
        <v>14</v>
      </c>
      <c r="O264" s="94" t="s">
        <v>951</v>
      </c>
      <c r="P264" s="94" t="s">
        <v>951</v>
      </c>
      <c r="Q264" s="94" t="s">
        <v>951</v>
      </c>
      <c r="R264" s="94">
        <v>0</v>
      </c>
      <c r="S264" s="94" t="s">
        <v>951</v>
      </c>
      <c r="T264" s="94" t="s">
        <v>951</v>
      </c>
      <c r="U264" s="94" t="s">
        <v>951</v>
      </c>
      <c r="V264" s="94">
        <v>0</v>
      </c>
    </row>
    <row r="265" spans="1:22">
      <c r="A265" s="93" t="s">
        <v>559</v>
      </c>
      <c r="B265" s="93" t="s">
        <v>865</v>
      </c>
      <c r="C265" s="93">
        <v>144</v>
      </c>
      <c r="D265" s="93">
        <v>154</v>
      </c>
      <c r="E265" s="93">
        <v>120</v>
      </c>
      <c r="F265" s="107">
        <v>114</v>
      </c>
      <c r="G265" s="94" t="s">
        <v>951</v>
      </c>
      <c r="H265" s="94" t="s">
        <v>951</v>
      </c>
      <c r="I265" s="94" t="s">
        <v>951</v>
      </c>
      <c r="J265" s="94" t="s">
        <v>951</v>
      </c>
      <c r="K265" s="94" t="s">
        <v>951</v>
      </c>
      <c r="L265" s="94" t="s">
        <v>951</v>
      </c>
      <c r="M265" s="94" t="s">
        <v>951</v>
      </c>
      <c r="N265" s="94" t="s">
        <v>951</v>
      </c>
      <c r="O265" s="94" t="s">
        <v>951</v>
      </c>
      <c r="P265" s="94" t="s">
        <v>951</v>
      </c>
      <c r="Q265" s="94" t="s">
        <v>951</v>
      </c>
      <c r="R265" s="94" t="s">
        <v>951</v>
      </c>
    </row>
    <row r="266" spans="1:22" ht="15">
      <c r="A266" s="102" t="s">
        <v>518</v>
      </c>
      <c r="B266" s="93" t="s">
        <v>866</v>
      </c>
      <c r="C266" s="93">
        <v>11</v>
      </c>
      <c r="D266" s="93">
        <v>7</v>
      </c>
      <c r="E266" s="93">
        <v>2</v>
      </c>
      <c r="F266" s="107">
        <v>5</v>
      </c>
      <c r="G266" s="94" t="s">
        <v>951</v>
      </c>
      <c r="H266" s="94" t="s">
        <v>951</v>
      </c>
      <c r="I266" s="94" t="s">
        <v>951</v>
      </c>
      <c r="J266" s="94" t="s">
        <v>951</v>
      </c>
      <c r="K266" s="94" t="s">
        <v>951</v>
      </c>
      <c r="L266" s="94" t="s">
        <v>951</v>
      </c>
      <c r="M266" s="94" t="s">
        <v>951</v>
      </c>
      <c r="N266" s="94" t="s">
        <v>951</v>
      </c>
      <c r="O266" s="94" t="s">
        <v>951</v>
      </c>
      <c r="P266" s="94" t="s">
        <v>951</v>
      </c>
      <c r="Q266" s="94" t="s">
        <v>951</v>
      </c>
      <c r="R266" s="94" t="s">
        <v>951</v>
      </c>
    </row>
    <row r="267" spans="1:22">
      <c r="A267" s="93" t="s">
        <v>533</v>
      </c>
      <c r="B267" s="93" t="s">
        <v>867</v>
      </c>
      <c r="C267" s="93">
        <v>520</v>
      </c>
      <c r="D267" s="93">
        <v>440</v>
      </c>
      <c r="E267" s="93">
        <v>215</v>
      </c>
      <c r="F267" s="107">
        <v>211</v>
      </c>
      <c r="G267" s="94" t="s">
        <v>951</v>
      </c>
      <c r="H267" s="94" t="s">
        <v>951</v>
      </c>
      <c r="I267" s="94" t="s">
        <v>951</v>
      </c>
      <c r="J267" s="94" t="s">
        <v>951</v>
      </c>
      <c r="K267" s="94" t="s">
        <v>951</v>
      </c>
      <c r="L267" s="94" t="s">
        <v>951</v>
      </c>
      <c r="M267" s="94" t="s">
        <v>951</v>
      </c>
      <c r="N267" s="94" t="s">
        <v>951</v>
      </c>
      <c r="O267" s="94" t="s">
        <v>951</v>
      </c>
      <c r="P267" s="94" t="s">
        <v>951</v>
      </c>
      <c r="Q267" s="94" t="s">
        <v>951</v>
      </c>
      <c r="R267" s="94" t="s">
        <v>951</v>
      </c>
    </row>
    <row r="268" spans="1:22">
      <c r="A268" s="93" t="s">
        <v>79</v>
      </c>
      <c r="B268" s="93" t="s">
        <v>868</v>
      </c>
      <c r="C268" s="93">
        <v>123</v>
      </c>
      <c r="D268" s="93">
        <v>55</v>
      </c>
      <c r="E268" s="93">
        <v>45</v>
      </c>
      <c r="F268" s="107">
        <v>25</v>
      </c>
      <c r="G268" s="94">
        <v>123</v>
      </c>
      <c r="H268" s="94">
        <v>55</v>
      </c>
      <c r="I268" s="94">
        <v>0</v>
      </c>
      <c r="J268" s="94">
        <v>0</v>
      </c>
      <c r="K268" s="94">
        <v>0</v>
      </c>
      <c r="L268" s="94">
        <v>0</v>
      </c>
      <c r="M268" s="94">
        <v>0</v>
      </c>
      <c r="N268" s="94">
        <v>0</v>
      </c>
      <c r="O268" s="94">
        <v>0</v>
      </c>
      <c r="P268" s="94">
        <v>0</v>
      </c>
      <c r="Q268" s="94">
        <v>45</v>
      </c>
      <c r="R268" s="94">
        <v>25</v>
      </c>
    </row>
    <row r="269" spans="1:22">
      <c r="A269" s="93" t="s">
        <v>128</v>
      </c>
      <c r="B269" s="93" t="s">
        <v>869</v>
      </c>
      <c r="C269" s="93" t="s">
        <v>951</v>
      </c>
      <c r="D269" s="93">
        <v>165</v>
      </c>
      <c r="E269" s="93">
        <v>164</v>
      </c>
      <c r="F269" s="107">
        <v>190</v>
      </c>
      <c r="G269" s="94" t="s">
        <v>951</v>
      </c>
      <c r="H269" s="94" t="s">
        <v>951</v>
      </c>
      <c r="I269" s="94" t="s">
        <v>951</v>
      </c>
      <c r="J269" s="94" t="s">
        <v>951</v>
      </c>
      <c r="K269" s="94" t="s">
        <v>951</v>
      </c>
      <c r="L269" s="94" t="s">
        <v>951</v>
      </c>
      <c r="M269" s="94" t="s">
        <v>951</v>
      </c>
      <c r="N269" s="94" t="s">
        <v>951</v>
      </c>
      <c r="O269" s="94" t="s">
        <v>951</v>
      </c>
      <c r="P269" s="94">
        <v>91</v>
      </c>
      <c r="Q269" s="94">
        <v>64</v>
      </c>
      <c r="R269" s="94">
        <v>58</v>
      </c>
    </row>
    <row r="270" spans="1:22">
      <c r="A270" s="93" t="s">
        <v>149</v>
      </c>
      <c r="B270" s="93" t="s">
        <v>870</v>
      </c>
      <c r="C270" s="93" t="s">
        <v>951</v>
      </c>
      <c r="D270" s="93" t="s">
        <v>951</v>
      </c>
      <c r="E270" s="93" t="s">
        <v>951</v>
      </c>
      <c r="F270" s="107">
        <v>76</v>
      </c>
      <c r="G270" s="94" t="s">
        <v>951</v>
      </c>
      <c r="H270" s="94" t="s">
        <v>951</v>
      </c>
      <c r="I270" s="94" t="s">
        <v>951</v>
      </c>
      <c r="J270" s="94" t="s">
        <v>951</v>
      </c>
      <c r="K270" s="94" t="s">
        <v>951</v>
      </c>
      <c r="L270" s="94" t="s">
        <v>951</v>
      </c>
      <c r="M270" s="94" t="s">
        <v>951</v>
      </c>
      <c r="N270" s="94" t="s">
        <v>951</v>
      </c>
      <c r="O270" s="94" t="s">
        <v>951</v>
      </c>
      <c r="P270" s="94" t="s">
        <v>951</v>
      </c>
      <c r="Q270" s="94" t="s">
        <v>951</v>
      </c>
      <c r="R270" s="94">
        <v>42</v>
      </c>
      <c r="S270" s="94" t="s">
        <v>951</v>
      </c>
      <c r="T270" s="94" t="s">
        <v>951</v>
      </c>
      <c r="U270" s="94" t="s">
        <v>951</v>
      </c>
      <c r="V270" s="94" t="s">
        <v>951</v>
      </c>
    </row>
    <row r="271" spans="1:22">
      <c r="A271" s="93" t="s">
        <v>330</v>
      </c>
      <c r="B271" s="93" t="s">
        <v>871</v>
      </c>
      <c r="C271" s="93">
        <v>49</v>
      </c>
      <c r="D271" s="93">
        <v>47</v>
      </c>
      <c r="E271" s="93">
        <v>42</v>
      </c>
      <c r="F271" s="107">
        <v>22</v>
      </c>
      <c r="G271" s="94" t="s">
        <v>951</v>
      </c>
      <c r="H271" s="94" t="s">
        <v>951</v>
      </c>
      <c r="I271" s="94" t="s">
        <v>951</v>
      </c>
      <c r="J271" s="94">
        <v>0</v>
      </c>
      <c r="K271" s="94" t="s">
        <v>951</v>
      </c>
      <c r="L271" s="94" t="s">
        <v>951</v>
      </c>
      <c r="M271" s="94" t="s">
        <v>951</v>
      </c>
      <c r="N271" s="94">
        <v>0</v>
      </c>
      <c r="O271" s="94" t="s">
        <v>951</v>
      </c>
      <c r="P271" s="94" t="s">
        <v>951</v>
      </c>
      <c r="Q271" s="94" t="s">
        <v>951</v>
      </c>
      <c r="R271" s="94">
        <v>22</v>
      </c>
    </row>
    <row r="272" spans="1:22">
      <c r="A272" s="93" t="s">
        <v>46</v>
      </c>
      <c r="B272" s="93" t="s">
        <v>872</v>
      </c>
    </row>
    <row r="273" spans="1:18">
      <c r="A273" s="93" t="s">
        <v>491</v>
      </c>
      <c r="B273" s="93" t="s">
        <v>873</v>
      </c>
      <c r="C273" s="93">
        <v>71</v>
      </c>
      <c r="D273" s="93">
        <v>61</v>
      </c>
      <c r="E273" s="93">
        <v>42</v>
      </c>
      <c r="F273" s="107">
        <v>28</v>
      </c>
      <c r="G273" s="94" t="s">
        <v>951</v>
      </c>
      <c r="H273" s="94" t="s">
        <v>951</v>
      </c>
      <c r="I273" s="94" t="s">
        <v>951</v>
      </c>
      <c r="J273" s="94" t="s">
        <v>951</v>
      </c>
      <c r="K273" s="94" t="s">
        <v>951</v>
      </c>
      <c r="L273" s="94" t="s">
        <v>951</v>
      </c>
      <c r="M273" s="94" t="s">
        <v>951</v>
      </c>
      <c r="N273" s="94" t="s">
        <v>951</v>
      </c>
      <c r="O273" s="94" t="s">
        <v>951</v>
      </c>
      <c r="P273" s="94" t="s">
        <v>951</v>
      </c>
      <c r="Q273" s="94" t="s">
        <v>951</v>
      </c>
      <c r="R273" s="94" t="s">
        <v>951</v>
      </c>
    </row>
    <row r="274" spans="1:18">
      <c r="A274" s="93" t="s">
        <v>549</v>
      </c>
      <c r="B274" s="93" t="s">
        <v>874</v>
      </c>
      <c r="C274" s="93">
        <v>1</v>
      </c>
      <c r="D274" s="93">
        <v>5</v>
      </c>
      <c r="E274" s="93">
        <v>3</v>
      </c>
      <c r="F274" s="107">
        <v>3</v>
      </c>
      <c r="G274" s="94">
        <v>0</v>
      </c>
      <c r="H274" s="94">
        <v>0</v>
      </c>
      <c r="I274" s="94">
        <v>0</v>
      </c>
      <c r="J274" s="94">
        <v>0</v>
      </c>
      <c r="K274" s="94">
        <v>0</v>
      </c>
      <c r="L274" s="94">
        <v>0</v>
      </c>
      <c r="M274" s="94">
        <v>0</v>
      </c>
      <c r="N274" s="94">
        <v>0</v>
      </c>
      <c r="O274" s="94">
        <v>1</v>
      </c>
      <c r="P274" s="94">
        <v>5</v>
      </c>
      <c r="Q274" s="94">
        <v>3</v>
      </c>
      <c r="R274" s="94">
        <v>3</v>
      </c>
    </row>
    <row r="275" spans="1:18">
      <c r="A275" s="93" t="s">
        <v>551</v>
      </c>
      <c r="B275" s="93" t="s">
        <v>875</v>
      </c>
    </row>
    <row r="276" spans="1:18">
      <c r="A276" s="93" t="s">
        <v>48</v>
      </c>
      <c r="B276" s="93" t="s">
        <v>876</v>
      </c>
      <c r="C276" s="93" t="s">
        <v>951</v>
      </c>
      <c r="D276" s="93" t="s">
        <v>951</v>
      </c>
      <c r="E276" s="93" t="s">
        <v>951</v>
      </c>
      <c r="F276" s="107">
        <v>23</v>
      </c>
      <c r="G276" s="94" t="s">
        <v>951</v>
      </c>
      <c r="H276" s="94" t="s">
        <v>951</v>
      </c>
      <c r="I276" s="94" t="s">
        <v>951</v>
      </c>
      <c r="J276" s="94">
        <v>4</v>
      </c>
      <c r="K276" s="94" t="s">
        <v>951</v>
      </c>
      <c r="L276" s="94" t="s">
        <v>951</v>
      </c>
      <c r="M276" s="94" t="s">
        <v>951</v>
      </c>
      <c r="N276" s="94">
        <v>18</v>
      </c>
      <c r="O276" s="94" t="s">
        <v>951</v>
      </c>
      <c r="P276" s="94" t="s">
        <v>951</v>
      </c>
      <c r="Q276" s="94" t="s">
        <v>951</v>
      </c>
      <c r="R276" s="94">
        <v>1</v>
      </c>
    </row>
    <row r="277" spans="1:18">
      <c r="A277" s="93" t="s">
        <v>334</v>
      </c>
      <c r="B277" s="93" t="s">
        <v>877</v>
      </c>
      <c r="C277" s="93">
        <v>326</v>
      </c>
      <c r="D277" s="93">
        <v>276</v>
      </c>
      <c r="E277" s="93">
        <v>261</v>
      </c>
      <c r="F277" s="107">
        <v>268</v>
      </c>
      <c r="G277" s="94" t="s">
        <v>951</v>
      </c>
      <c r="H277" s="94" t="s">
        <v>951</v>
      </c>
      <c r="I277" s="94" t="s">
        <v>951</v>
      </c>
      <c r="J277" s="94" t="s">
        <v>951</v>
      </c>
      <c r="K277" s="94" t="s">
        <v>951</v>
      </c>
      <c r="L277" s="94" t="s">
        <v>951</v>
      </c>
      <c r="M277" s="94" t="s">
        <v>951</v>
      </c>
      <c r="N277" s="94" t="s">
        <v>951</v>
      </c>
      <c r="O277" s="94" t="s">
        <v>951</v>
      </c>
      <c r="P277" s="94" t="s">
        <v>951</v>
      </c>
      <c r="Q277" s="94" t="s">
        <v>951</v>
      </c>
      <c r="R277" s="94" t="s">
        <v>951</v>
      </c>
    </row>
    <row r="278" spans="1:18">
      <c r="A278" s="93" t="s">
        <v>204</v>
      </c>
      <c r="B278" s="93" t="s">
        <v>879</v>
      </c>
      <c r="C278" s="93" t="s">
        <v>951</v>
      </c>
      <c r="D278" s="93" t="s">
        <v>951</v>
      </c>
      <c r="E278" s="93" t="s">
        <v>951</v>
      </c>
      <c r="F278" s="107" t="s">
        <v>951</v>
      </c>
      <c r="G278" s="94" t="s">
        <v>951</v>
      </c>
      <c r="H278" s="94" t="s">
        <v>951</v>
      </c>
      <c r="I278" s="94" t="s">
        <v>951</v>
      </c>
      <c r="J278" s="94" t="s">
        <v>951</v>
      </c>
      <c r="K278" s="94" t="s">
        <v>951</v>
      </c>
      <c r="L278" s="94" t="s">
        <v>951</v>
      </c>
      <c r="M278" s="94" t="s">
        <v>951</v>
      </c>
      <c r="N278" s="94" t="s">
        <v>951</v>
      </c>
      <c r="O278" s="94" t="s">
        <v>951</v>
      </c>
      <c r="P278" s="94" t="s">
        <v>951</v>
      </c>
      <c r="Q278" s="94" t="s">
        <v>951</v>
      </c>
      <c r="R278" s="94" t="s">
        <v>951</v>
      </c>
    </row>
    <row r="279" spans="1:18">
      <c r="A279" s="93" t="s">
        <v>221</v>
      </c>
      <c r="B279" s="93" t="s">
        <v>880</v>
      </c>
    </row>
    <row r="280" spans="1:18">
      <c r="A280" s="93" t="s">
        <v>163</v>
      </c>
      <c r="B280" s="93" t="s">
        <v>882</v>
      </c>
    </row>
    <row r="281" spans="1:18">
      <c r="A281" s="93" t="s">
        <v>593</v>
      </c>
      <c r="B281" s="93" t="s">
        <v>884</v>
      </c>
    </row>
    <row r="282" spans="1:18">
      <c r="A282" s="93" t="s">
        <v>699</v>
      </c>
      <c r="B282" s="93" t="s">
        <v>885</v>
      </c>
      <c r="C282" s="93" t="s">
        <v>951</v>
      </c>
      <c r="D282" s="93" t="s">
        <v>951</v>
      </c>
      <c r="E282" s="93" t="s">
        <v>951</v>
      </c>
      <c r="F282" s="107" t="s">
        <v>951</v>
      </c>
      <c r="G282" s="94" t="s">
        <v>951</v>
      </c>
      <c r="H282" s="94" t="s">
        <v>951</v>
      </c>
      <c r="I282" s="94" t="s">
        <v>951</v>
      </c>
      <c r="J282" s="94" t="s">
        <v>951</v>
      </c>
      <c r="K282" s="94" t="s">
        <v>951</v>
      </c>
      <c r="L282" s="94" t="s">
        <v>951</v>
      </c>
      <c r="M282" s="94" t="s">
        <v>951</v>
      </c>
      <c r="N282" s="94" t="s">
        <v>951</v>
      </c>
      <c r="O282" s="94" t="s">
        <v>951</v>
      </c>
      <c r="P282" s="94" t="s">
        <v>951</v>
      </c>
      <c r="Q282" s="94" t="s">
        <v>951</v>
      </c>
      <c r="R282" s="94" t="s">
        <v>951</v>
      </c>
    </row>
    <row r="283" spans="1:18">
      <c r="A283" s="93" t="s">
        <v>552</v>
      </c>
      <c r="B283" s="93" t="s">
        <v>886</v>
      </c>
      <c r="C283" s="93">
        <v>70</v>
      </c>
      <c r="D283" s="93">
        <v>61</v>
      </c>
      <c r="E283" s="93">
        <v>73</v>
      </c>
      <c r="F283" s="107">
        <v>55</v>
      </c>
      <c r="G283" s="94" t="s">
        <v>951</v>
      </c>
      <c r="H283" s="94" t="s">
        <v>951</v>
      </c>
      <c r="I283" s="94" t="s">
        <v>951</v>
      </c>
      <c r="J283" s="94" t="s">
        <v>951</v>
      </c>
      <c r="K283" s="94" t="s">
        <v>951</v>
      </c>
      <c r="L283" s="94" t="s">
        <v>951</v>
      </c>
      <c r="M283" s="94" t="s">
        <v>951</v>
      </c>
      <c r="N283" s="94" t="s">
        <v>951</v>
      </c>
      <c r="O283" s="94" t="s">
        <v>951</v>
      </c>
      <c r="P283" s="94" t="s">
        <v>951</v>
      </c>
      <c r="Q283" s="94" t="s">
        <v>951</v>
      </c>
      <c r="R283" s="94" t="s">
        <v>951</v>
      </c>
    </row>
    <row r="284" spans="1:18">
      <c r="A284" s="93" t="s">
        <v>208</v>
      </c>
      <c r="B284" s="93" t="s">
        <v>887</v>
      </c>
      <c r="C284" s="93">
        <v>73</v>
      </c>
      <c r="D284" s="93">
        <v>22</v>
      </c>
      <c r="E284" s="93">
        <v>22</v>
      </c>
      <c r="F284" s="107">
        <v>38</v>
      </c>
      <c r="K284" s="94">
        <v>73</v>
      </c>
      <c r="L284" s="94">
        <v>22</v>
      </c>
      <c r="M284" s="94">
        <v>22</v>
      </c>
      <c r="N284" s="94">
        <v>38</v>
      </c>
      <c r="O284" s="94">
        <v>73</v>
      </c>
      <c r="P284" s="94">
        <v>22</v>
      </c>
      <c r="Q284" s="94">
        <v>22</v>
      </c>
      <c r="R284" s="94">
        <v>38</v>
      </c>
    </row>
    <row r="285" spans="1:18">
      <c r="A285" s="93" t="s">
        <v>134</v>
      </c>
      <c r="B285" s="93" t="s">
        <v>888</v>
      </c>
      <c r="C285" s="93" t="s">
        <v>951</v>
      </c>
      <c r="D285" s="93" t="s">
        <v>951</v>
      </c>
      <c r="E285" s="93" t="s">
        <v>951</v>
      </c>
      <c r="F285" s="107" t="s">
        <v>951</v>
      </c>
      <c r="G285" s="94" t="s">
        <v>951</v>
      </c>
      <c r="H285" s="94" t="s">
        <v>951</v>
      </c>
      <c r="I285" s="94" t="s">
        <v>951</v>
      </c>
      <c r="J285" s="94" t="s">
        <v>951</v>
      </c>
      <c r="K285" s="94" t="s">
        <v>951</v>
      </c>
      <c r="L285" s="94" t="s">
        <v>951</v>
      </c>
      <c r="M285" s="94" t="s">
        <v>951</v>
      </c>
      <c r="N285" s="94" t="s">
        <v>951</v>
      </c>
      <c r="O285" s="94" t="s">
        <v>951</v>
      </c>
      <c r="P285" s="94" t="s">
        <v>951</v>
      </c>
      <c r="Q285" s="94" t="s">
        <v>951</v>
      </c>
      <c r="R285" s="94" t="s">
        <v>951</v>
      </c>
    </row>
    <row r="286" spans="1:18">
      <c r="A286" s="93" t="s">
        <v>90</v>
      </c>
      <c r="B286" s="93" t="s">
        <v>889</v>
      </c>
      <c r="J286" s="94">
        <v>0</v>
      </c>
      <c r="N286" s="94">
        <v>8</v>
      </c>
      <c r="R286" s="94">
        <v>52</v>
      </c>
    </row>
    <row r="287" spans="1:18">
      <c r="A287" s="93" t="s">
        <v>50</v>
      </c>
      <c r="B287" s="93" t="s">
        <v>890</v>
      </c>
      <c r="C287" s="93" t="s">
        <v>951</v>
      </c>
      <c r="D287" s="93" t="s">
        <v>951</v>
      </c>
      <c r="E287" s="93" t="s">
        <v>951</v>
      </c>
      <c r="F287" s="107" t="s">
        <v>951</v>
      </c>
      <c r="G287" s="94" t="s">
        <v>951</v>
      </c>
      <c r="H287" s="94" t="s">
        <v>951</v>
      </c>
      <c r="I287" s="94" t="s">
        <v>951</v>
      </c>
      <c r="J287" s="94" t="s">
        <v>951</v>
      </c>
      <c r="K287" s="94" t="s">
        <v>951</v>
      </c>
      <c r="L287" s="94" t="s">
        <v>951</v>
      </c>
      <c r="M287" s="94" t="s">
        <v>951</v>
      </c>
      <c r="N287" s="94" t="s">
        <v>951</v>
      </c>
      <c r="O287" s="94" t="s">
        <v>951</v>
      </c>
      <c r="P287" s="94" t="s">
        <v>951</v>
      </c>
      <c r="Q287" s="94" t="s">
        <v>951</v>
      </c>
      <c r="R287" s="94" t="s">
        <v>951</v>
      </c>
    </row>
    <row r="288" spans="1:18">
      <c r="A288" s="93" t="s">
        <v>701</v>
      </c>
      <c r="B288" s="93" t="s">
        <v>891</v>
      </c>
    </row>
    <row r="289" spans="1:22">
      <c r="A289" s="93" t="s">
        <v>52</v>
      </c>
      <c r="B289" s="93" t="s">
        <v>892</v>
      </c>
      <c r="C289" s="93" t="s">
        <v>951</v>
      </c>
      <c r="D289" s="93" t="s">
        <v>951</v>
      </c>
      <c r="E289" s="93" t="s">
        <v>951</v>
      </c>
      <c r="F289" s="107" t="s">
        <v>951</v>
      </c>
      <c r="G289" s="94" t="s">
        <v>951</v>
      </c>
      <c r="H289" s="94" t="s">
        <v>951</v>
      </c>
      <c r="I289" s="94" t="s">
        <v>951</v>
      </c>
      <c r="J289" s="94" t="s">
        <v>951</v>
      </c>
      <c r="K289" s="94">
        <v>0</v>
      </c>
      <c r="L289" s="94">
        <v>0</v>
      </c>
      <c r="M289" s="94">
        <v>0</v>
      </c>
      <c r="N289" s="94">
        <v>0</v>
      </c>
      <c r="O289" s="94" t="s">
        <v>951</v>
      </c>
      <c r="P289" s="94" t="s">
        <v>951</v>
      </c>
      <c r="Q289" s="94" t="s">
        <v>951</v>
      </c>
      <c r="R289" s="94" t="s">
        <v>951</v>
      </c>
    </row>
    <row r="290" spans="1:22">
      <c r="A290" s="93" t="s">
        <v>54</v>
      </c>
      <c r="B290" s="93" t="s">
        <v>893</v>
      </c>
      <c r="C290" s="93" t="s">
        <v>56</v>
      </c>
      <c r="D290" s="93" t="s">
        <v>56</v>
      </c>
      <c r="E290" s="93" t="s">
        <v>56</v>
      </c>
      <c r="F290" s="107" t="s">
        <v>56</v>
      </c>
      <c r="G290" s="94">
        <v>0</v>
      </c>
      <c r="H290" s="94">
        <v>0</v>
      </c>
      <c r="I290" s="94">
        <v>0</v>
      </c>
      <c r="J290" s="94">
        <v>0</v>
      </c>
      <c r="K290" s="94">
        <v>0</v>
      </c>
      <c r="L290" s="94">
        <v>0</v>
      </c>
      <c r="M290" s="94">
        <v>0</v>
      </c>
      <c r="N290" s="94">
        <v>0</v>
      </c>
      <c r="O290" s="94" t="s">
        <v>56</v>
      </c>
      <c r="P290" s="94" t="s">
        <v>56</v>
      </c>
      <c r="Q290" s="94" t="s">
        <v>56</v>
      </c>
      <c r="R290" s="94" t="s">
        <v>56</v>
      </c>
    </row>
    <row r="291" spans="1:22">
      <c r="A291" s="93" t="s">
        <v>501</v>
      </c>
      <c r="B291" s="93" t="s">
        <v>894</v>
      </c>
      <c r="C291" s="93">
        <v>49</v>
      </c>
      <c r="D291" s="93">
        <v>22</v>
      </c>
      <c r="E291" s="93">
        <v>2</v>
      </c>
      <c r="F291" s="107">
        <v>1</v>
      </c>
      <c r="G291" s="94" t="s">
        <v>951</v>
      </c>
      <c r="H291" s="94" t="s">
        <v>951</v>
      </c>
      <c r="I291" s="94" t="s">
        <v>951</v>
      </c>
      <c r="J291" s="94" t="s">
        <v>951</v>
      </c>
      <c r="K291" s="94" t="s">
        <v>951</v>
      </c>
      <c r="L291" s="94" t="s">
        <v>951</v>
      </c>
      <c r="M291" s="94" t="s">
        <v>951</v>
      </c>
      <c r="N291" s="94" t="s">
        <v>951</v>
      </c>
      <c r="O291" s="94" t="s">
        <v>951</v>
      </c>
      <c r="P291" s="94" t="s">
        <v>951</v>
      </c>
      <c r="Q291" s="94">
        <v>66</v>
      </c>
      <c r="R291" s="94">
        <v>61</v>
      </c>
    </row>
    <row r="292" spans="1:22">
      <c r="A292" s="93" t="s">
        <v>297</v>
      </c>
      <c r="B292" s="105" t="s">
        <v>895</v>
      </c>
      <c r="C292" s="93" t="s">
        <v>951</v>
      </c>
      <c r="D292" s="93" t="s">
        <v>951</v>
      </c>
      <c r="E292" s="93" t="s">
        <v>951</v>
      </c>
      <c r="F292" s="107" t="s">
        <v>951</v>
      </c>
      <c r="G292" s="94" t="s">
        <v>951</v>
      </c>
      <c r="H292" s="94" t="s">
        <v>951</v>
      </c>
      <c r="I292" s="94" t="s">
        <v>951</v>
      </c>
      <c r="J292" s="94" t="s">
        <v>951</v>
      </c>
      <c r="K292" s="94" t="s">
        <v>951</v>
      </c>
      <c r="L292" s="94" t="s">
        <v>951</v>
      </c>
      <c r="M292" s="94" t="s">
        <v>951</v>
      </c>
      <c r="N292" s="94" t="s">
        <v>951</v>
      </c>
      <c r="O292" s="94" t="s">
        <v>951</v>
      </c>
      <c r="P292" s="94" t="s">
        <v>951</v>
      </c>
      <c r="Q292" s="94" t="s">
        <v>951</v>
      </c>
      <c r="R292" s="94" t="s">
        <v>951</v>
      </c>
      <c r="S292" s="94" t="s">
        <v>951</v>
      </c>
      <c r="T292" s="94" t="s">
        <v>951</v>
      </c>
      <c r="U292" s="94" t="s">
        <v>951</v>
      </c>
      <c r="V292" s="94" t="s">
        <v>951</v>
      </c>
    </row>
    <row r="293" spans="1:22">
      <c r="A293" s="93" t="s">
        <v>293</v>
      </c>
      <c r="B293" s="105" t="s">
        <v>896</v>
      </c>
      <c r="C293" s="93" t="s">
        <v>951</v>
      </c>
      <c r="D293" s="93">
        <v>19</v>
      </c>
      <c r="E293" s="93">
        <v>39</v>
      </c>
      <c r="F293" s="107">
        <v>28</v>
      </c>
      <c r="G293" s="94">
        <v>0</v>
      </c>
      <c r="H293" s="94">
        <v>0</v>
      </c>
      <c r="I293" s="94">
        <v>0</v>
      </c>
      <c r="J293" s="94">
        <v>0</v>
      </c>
      <c r="K293" s="94" t="s">
        <v>951</v>
      </c>
      <c r="L293" s="94">
        <v>12</v>
      </c>
      <c r="M293" s="94">
        <v>15</v>
      </c>
      <c r="N293" s="94">
        <v>15</v>
      </c>
      <c r="O293" s="94">
        <v>0</v>
      </c>
      <c r="P293" s="94">
        <v>0</v>
      </c>
      <c r="Q293" s="94">
        <v>0</v>
      </c>
      <c r="R293" s="94">
        <v>0</v>
      </c>
      <c r="S293" s="94" t="s">
        <v>951</v>
      </c>
      <c r="T293" s="93" t="s">
        <v>951</v>
      </c>
      <c r="U293" s="93" t="s">
        <v>951</v>
      </c>
      <c r="V293" s="93" t="s">
        <v>951</v>
      </c>
    </row>
    <row r="294" spans="1:22">
      <c r="A294" s="93" t="s">
        <v>295</v>
      </c>
      <c r="B294" s="105" t="s">
        <v>897</v>
      </c>
      <c r="C294" s="93">
        <v>3</v>
      </c>
      <c r="D294" s="93">
        <v>9</v>
      </c>
      <c r="E294" s="93">
        <v>6</v>
      </c>
      <c r="F294" s="107">
        <v>5</v>
      </c>
      <c r="G294" s="94" t="s">
        <v>951</v>
      </c>
      <c r="H294" s="94" t="s">
        <v>951</v>
      </c>
      <c r="I294" s="94" t="s">
        <v>951</v>
      </c>
      <c r="J294" s="94" t="s">
        <v>951</v>
      </c>
      <c r="K294" s="94">
        <v>0</v>
      </c>
      <c r="L294" s="94">
        <v>0</v>
      </c>
      <c r="M294" s="94">
        <v>5</v>
      </c>
      <c r="N294" s="94" t="s">
        <v>951</v>
      </c>
      <c r="O294" s="94" t="s">
        <v>951</v>
      </c>
      <c r="P294" s="94" t="s">
        <v>951</v>
      </c>
      <c r="Q294" s="94" t="s">
        <v>951</v>
      </c>
      <c r="R294" s="94" t="s">
        <v>951</v>
      </c>
    </row>
    <row r="295" spans="1:22">
      <c r="A295" s="93" t="s">
        <v>299</v>
      </c>
      <c r="B295" s="105" t="s">
        <v>898</v>
      </c>
      <c r="C295" s="93">
        <v>15</v>
      </c>
      <c r="D295" s="93">
        <v>39</v>
      </c>
      <c r="E295" s="93">
        <v>59</v>
      </c>
      <c r="F295" s="107">
        <v>64</v>
      </c>
      <c r="G295" s="94">
        <v>0</v>
      </c>
      <c r="H295" s="94">
        <v>0</v>
      </c>
      <c r="I295" s="94">
        <v>0</v>
      </c>
      <c r="J295" s="94">
        <v>0</v>
      </c>
      <c r="K295" s="94">
        <v>0</v>
      </c>
      <c r="L295" s="94">
        <v>0</v>
      </c>
      <c r="M295" s="94">
        <v>0</v>
      </c>
      <c r="N295" s="94">
        <v>0</v>
      </c>
      <c r="O295" s="94">
        <v>15</v>
      </c>
      <c r="P295" s="94">
        <v>39</v>
      </c>
      <c r="Q295" s="94">
        <v>59</v>
      </c>
      <c r="R295" s="94">
        <v>64</v>
      </c>
    </row>
    <row r="296" spans="1:22">
      <c r="A296" s="93" t="s">
        <v>301</v>
      </c>
      <c r="B296" s="105" t="s">
        <v>899</v>
      </c>
      <c r="C296" s="93" t="s">
        <v>951</v>
      </c>
      <c r="D296" s="93" t="s">
        <v>951</v>
      </c>
      <c r="E296" s="93" t="s">
        <v>951</v>
      </c>
      <c r="F296" s="107" t="s">
        <v>951</v>
      </c>
      <c r="G296" s="94" t="s">
        <v>951</v>
      </c>
      <c r="H296" s="94" t="s">
        <v>951</v>
      </c>
      <c r="I296" s="94" t="s">
        <v>951</v>
      </c>
      <c r="J296" s="94" t="s">
        <v>951</v>
      </c>
      <c r="K296" s="94" t="s">
        <v>951</v>
      </c>
      <c r="L296" s="94" t="s">
        <v>951</v>
      </c>
      <c r="M296" s="94" t="s">
        <v>951</v>
      </c>
      <c r="N296" s="94" t="s">
        <v>951</v>
      </c>
      <c r="O296" s="94" t="s">
        <v>951</v>
      </c>
      <c r="P296" s="94" t="s">
        <v>951</v>
      </c>
      <c r="Q296" s="94" t="s">
        <v>951</v>
      </c>
      <c r="R296" s="94" t="s">
        <v>951</v>
      </c>
    </row>
    <row r="297" spans="1:22">
      <c r="A297" s="93" t="s">
        <v>303</v>
      </c>
      <c r="B297" s="105" t="s">
        <v>900</v>
      </c>
    </row>
    <row r="298" spans="1:22">
      <c r="A298" s="93" t="s">
        <v>305</v>
      </c>
      <c r="B298" s="105" t="s">
        <v>901</v>
      </c>
      <c r="C298" s="93">
        <v>77</v>
      </c>
      <c r="D298" s="93">
        <v>33</v>
      </c>
      <c r="E298" s="93">
        <v>53</v>
      </c>
      <c r="F298" s="107">
        <v>41</v>
      </c>
      <c r="G298" s="94">
        <v>17</v>
      </c>
      <c r="H298" s="94">
        <v>1</v>
      </c>
      <c r="I298" s="94">
        <v>3</v>
      </c>
      <c r="J298" s="94">
        <v>10</v>
      </c>
      <c r="K298" s="94">
        <v>29</v>
      </c>
      <c r="L298" s="94">
        <v>20</v>
      </c>
      <c r="M298" s="94">
        <v>29</v>
      </c>
      <c r="N298" s="94">
        <v>15</v>
      </c>
      <c r="O298" s="94">
        <v>31</v>
      </c>
      <c r="P298" s="94">
        <v>12</v>
      </c>
      <c r="Q298" s="94">
        <v>21</v>
      </c>
      <c r="R298" s="94">
        <v>16</v>
      </c>
    </row>
    <row r="299" spans="1:22">
      <c r="A299" s="93" t="s">
        <v>307</v>
      </c>
      <c r="B299" s="105" t="s">
        <v>902</v>
      </c>
      <c r="C299" s="93">
        <v>76</v>
      </c>
      <c r="D299" s="93">
        <v>66</v>
      </c>
      <c r="E299" s="93">
        <v>89</v>
      </c>
      <c r="F299" s="107">
        <v>57</v>
      </c>
      <c r="G299" s="94" t="s">
        <v>951</v>
      </c>
      <c r="H299" s="94">
        <v>21</v>
      </c>
      <c r="I299" s="94">
        <v>0</v>
      </c>
      <c r="J299" s="94">
        <v>57</v>
      </c>
      <c r="K299" s="94" t="s">
        <v>951</v>
      </c>
      <c r="L299" s="94">
        <v>21</v>
      </c>
      <c r="M299" s="94">
        <v>0</v>
      </c>
      <c r="N299" s="94">
        <v>57</v>
      </c>
      <c r="O299" s="94">
        <v>0</v>
      </c>
      <c r="P299" s="94">
        <v>20</v>
      </c>
      <c r="Q299" s="94">
        <v>89</v>
      </c>
      <c r="R299" s="94">
        <v>0</v>
      </c>
    </row>
    <row r="300" spans="1:22">
      <c r="A300" s="93" t="s">
        <v>309</v>
      </c>
      <c r="B300" s="105" t="s">
        <v>903</v>
      </c>
    </row>
    <row r="301" spans="1:22">
      <c r="A301" s="93" t="s">
        <v>311</v>
      </c>
      <c r="B301" s="105" t="s">
        <v>904</v>
      </c>
      <c r="C301" s="93">
        <v>10</v>
      </c>
      <c r="D301" s="93">
        <v>30</v>
      </c>
      <c r="E301" s="93">
        <v>16</v>
      </c>
      <c r="F301" s="107">
        <v>13</v>
      </c>
      <c r="G301" s="94">
        <v>10</v>
      </c>
      <c r="H301" s="94">
        <v>30</v>
      </c>
      <c r="I301" s="94">
        <v>16</v>
      </c>
      <c r="J301" s="94">
        <v>13</v>
      </c>
      <c r="K301" s="94" t="s">
        <v>951</v>
      </c>
      <c r="L301" s="94" t="s">
        <v>951</v>
      </c>
      <c r="M301" s="94" t="s">
        <v>951</v>
      </c>
      <c r="N301" s="94" t="s">
        <v>951</v>
      </c>
      <c r="O301" s="94">
        <v>0</v>
      </c>
      <c r="P301" s="94">
        <v>0</v>
      </c>
      <c r="Q301" s="94">
        <v>0</v>
      </c>
      <c r="R301" s="94">
        <v>0</v>
      </c>
    </row>
    <row r="302" spans="1:22">
      <c r="A302" s="93" t="s">
        <v>459</v>
      </c>
      <c r="B302" s="105" t="s">
        <v>905</v>
      </c>
      <c r="C302" s="93">
        <v>30</v>
      </c>
      <c r="D302" s="93">
        <v>55</v>
      </c>
      <c r="E302" s="93">
        <v>61</v>
      </c>
      <c r="F302" s="107">
        <v>41</v>
      </c>
      <c r="G302" s="94">
        <v>0</v>
      </c>
      <c r="H302" s="94">
        <v>0</v>
      </c>
      <c r="I302" s="94">
        <v>0</v>
      </c>
      <c r="J302" s="94">
        <v>0</v>
      </c>
      <c r="K302" s="94">
        <v>0</v>
      </c>
      <c r="L302" s="94">
        <v>0</v>
      </c>
      <c r="M302" s="94">
        <v>0</v>
      </c>
      <c r="N302" s="94">
        <v>0</v>
      </c>
      <c r="O302" s="94">
        <v>30</v>
      </c>
      <c r="P302" s="94">
        <v>55</v>
      </c>
      <c r="Q302" s="94">
        <v>61</v>
      </c>
      <c r="R302" s="94">
        <v>41</v>
      </c>
    </row>
    <row r="303" spans="1:22">
      <c r="A303" s="93" t="s">
        <v>457</v>
      </c>
      <c r="B303" s="105" t="s">
        <v>906</v>
      </c>
      <c r="C303" s="93" t="s">
        <v>951</v>
      </c>
      <c r="D303" s="93" t="s">
        <v>951</v>
      </c>
      <c r="E303" s="93" t="s">
        <v>951</v>
      </c>
      <c r="F303" s="107">
        <v>47</v>
      </c>
      <c r="G303" s="94" t="s">
        <v>951</v>
      </c>
      <c r="H303" s="94" t="s">
        <v>951</v>
      </c>
      <c r="I303" s="94" t="s">
        <v>951</v>
      </c>
      <c r="J303" s="94">
        <v>27</v>
      </c>
      <c r="K303" s="94" t="s">
        <v>951</v>
      </c>
      <c r="L303" s="94" t="s">
        <v>951</v>
      </c>
      <c r="M303" s="94" t="s">
        <v>951</v>
      </c>
      <c r="N303" s="94">
        <v>13</v>
      </c>
      <c r="O303" s="94" t="s">
        <v>951</v>
      </c>
      <c r="P303" s="94" t="s">
        <v>951</v>
      </c>
      <c r="Q303" s="94" t="s">
        <v>951</v>
      </c>
      <c r="R303" s="94">
        <v>0</v>
      </c>
      <c r="S303" s="94" t="s">
        <v>951</v>
      </c>
      <c r="T303" s="94" t="s">
        <v>951</v>
      </c>
      <c r="U303" s="94" t="s">
        <v>951</v>
      </c>
      <c r="V303" s="94" t="s">
        <v>951</v>
      </c>
    </row>
    <row r="304" spans="1:22">
      <c r="A304" s="93" t="s">
        <v>463</v>
      </c>
      <c r="B304" s="105" t="s">
        <v>907</v>
      </c>
      <c r="C304" s="93">
        <v>106</v>
      </c>
      <c r="D304" s="93">
        <v>116</v>
      </c>
      <c r="E304" s="93">
        <v>121</v>
      </c>
      <c r="F304" s="107">
        <v>97</v>
      </c>
      <c r="G304" s="94" t="s">
        <v>951</v>
      </c>
      <c r="H304" s="94" t="s">
        <v>951</v>
      </c>
      <c r="I304" s="94" t="s">
        <v>951</v>
      </c>
      <c r="J304" s="94">
        <v>0</v>
      </c>
      <c r="K304" s="94" t="s">
        <v>951</v>
      </c>
      <c r="L304" s="94" t="s">
        <v>951</v>
      </c>
      <c r="M304" s="94" t="s">
        <v>951</v>
      </c>
      <c r="N304" s="94">
        <v>0</v>
      </c>
      <c r="O304" s="94" t="s">
        <v>951</v>
      </c>
      <c r="P304" s="94" t="s">
        <v>951</v>
      </c>
      <c r="Q304" s="94" t="s">
        <v>951</v>
      </c>
      <c r="R304" s="94">
        <v>97</v>
      </c>
    </row>
    <row r="305" spans="1:27">
      <c r="A305" s="93" t="s">
        <v>461</v>
      </c>
      <c r="B305" s="105" t="s">
        <v>908</v>
      </c>
    </row>
    <row r="306" spans="1:27">
      <c r="A306" s="93" t="s">
        <v>465</v>
      </c>
      <c r="B306" s="105" t="s">
        <v>909</v>
      </c>
    </row>
    <row r="307" spans="1:27">
      <c r="A307" s="93" t="s">
        <v>576</v>
      </c>
      <c r="B307" s="105" t="s">
        <v>910</v>
      </c>
      <c r="C307" s="93">
        <v>308</v>
      </c>
      <c r="D307" s="93">
        <v>247</v>
      </c>
      <c r="E307" s="93">
        <v>227</v>
      </c>
      <c r="F307" s="107">
        <v>165</v>
      </c>
      <c r="G307" s="94">
        <v>228</v>
      </c>
      <c r="H307" s="94">
        <v>100</v>
      </c>
      <c r="I307" s="94">
        <v>48</v>
      </c>
      <c r="J307" s="94">
        <v>47</v>
      </c>
      <c r="K307" s="94">
        <v>26</v>
      </c>
      <c r="L307" s="94">
        <v>46</v>
      </c>
      <c r="M307" s="94">
        <v>44</v>
      </c>
      <c r="N307" s="94">
        <v>22</v>
      </c>
      <c r="O307" s="94">
        <v>57</v>
      </c>
      <c r="P307" s="94">
        <v>107</v>
      </c>
      <c r="Q307" s="94">
        <v>137</v>
      </c>
      <c r="R307" s="94">
        <v>98</v>
      </c>
    </row>
    <row r="308" spans="1:27">
      <c r="A308" s="93" t="s">
        <v>570</v>
      </c>
      <c r="B308" s="105" t="s">
        <v>911</v>
      </c>
      <c r="C308" s="93">
        <v>51</v>
      </c>
      <c r="D308" s="93">
        <v>25</v>
      </c>
      <c r="E308" s="93">
        <v>24</v>
      </c>
      <c r="F308" s="107">
        <v>35</v>
      </c>
      <c r="G308" s="94">
        <v>51</v>
      </c>
      <c r="H308" s="94">
        <v>25</v>
      </c>
      <c r="I308" s="94">
        <v>24</v>
      </c>
      <c r="J308" s="94">
        <v>35</v>
      </c>
      <c r="O308" s="94">
        <v>0</v>
      </c>
      <c r="P308" s="94">
        <v>0</v>
      </c>
      <c r="Q308" s="94">
        <v>0</v>
      </c>
      <c r="R308" s="94">
        <v>0</v>
      </c>
      <c r="S308" s="94">
        <v>0</v>
      </c>
      <c r="T308" s="94">
        <v>0</v>
      </c>
      <c r="U308" s="94">
        <v>0</v>
      </c>
      <c r="V308" s="94">
        <v>0</v>
      </c>
    </row>
    <row r="309" spans="1:27">
      <c r="A309" s="93" t="s">
        <v>572</v>
      </c>
      <c r="B309" s="105" t="s">
        <v>912</v>
      </c>
      <c r="C309" s="93">
        <v>0</v>
      </c>
      <c r="D309" s="93">
        <v>0</v>
      </c>
      <c r="E309" s="93">
        <v>4</v>
      </c>
      <c r="F309" s="107">
        <v>24</v>
      </c>
      <c r="G309" s="94" t="s">
        <v>951</v>
      </c>
      <c r="H309" s="94" t="s">
        <v>951</v>
      </c>
      <c r="I309" s="94" t="s">
        <v>951</v>
      </c>
      <c r="J309" s="94" t="s">
        <v>951</v>
      </c>
      <c r="K309" s="94" t="s">
        <v>951</v>
      </c>
      <c r="L309" s="94" t="s">
        <v>951</v>
      </c>
      <c r="M309" s="94" t="s">
        <v>951</v>
      </c>
      <c r="N309" s="94" t="s">
        <v>951</v>
      </c>
      <c r="O309" s="94" t="s">
        <v>951</v>
      </c>
      <c r="P309" s="94" t="s">
        <v>951</v>
      </c>
      <c r="Q309" s="94" t="s">
        <v>951</v>
      </c>
      <c r="R309" s="94" t="s">
        <v>951</v>
      </c>
    </row>
    <row r="310" spans="1:27">
      <c r="A310" s="93" t="s">
        <v>574</v>
      </c>
      <c r="B310" s="105" t="s">
        <v>913</v>
      </c>
    </row>
    <row r="311" spans="1:27" s="94" customFormat="1">
      <c r="A311" s="93" t="s">
        <v>638</v>
      </c>
      <c r="B311" s="105" t="s">
        <v>915</v>
      </c>
      <c r="C311" s="93">
        <v>181</v>
      </c>
      <c r="D311" s="93">
        <v>168</v>
      </c>
      <c r="E311" s="93">
        <v>137</v>
      </c>
      <c r="F311" s="107">
        <v>106</v>
      </c>
      <c r="G311" s="94">
        <v>181</v>
      </c>
      <c r="H311" s="94">
        <v>168</v>
      </c>
      <c r="I311" s="94">
        <v>105</v>
      </c>
      <c r="J311" s="94">
        <v>69</v>
      </c>
      <c r="K311" s="94" t="s">
        <v>951</v>
      </c>
      <c r="L311" s="94" t="s">
        <v>951</v>
      </c>
      <c r="M311" s="94" t="s">
        <v>951</v>
      </c>
      <c r="N311" s="94">
        <v>2</v>
      </c>
      <c r="O311" s="94" t="s">
        <v>951</v>
      </c>
      <c r="P311" s="94" t="s">
        <v>951</v>
      </c>
      <c r="Q311" s="94">
        <v>32</v>
      </c>
      <c r="R311" s="94">
        <v>35</v>
      </c>
      <c r="T311" s="93"/>
      <c r="U311" s="93"/>
      <c r="V311" s="93"/>
      <c r="W311" s="93"/>
      <c r="X311" s="93"/>
      <c r="Y311" s="93"/>
      <c r="Z311" s="93"/>
      <c r="AA311" s="93"/>
    </row>
    <row r="312" spans="1:27" s="94" customFormat="1" ht="15">
      <c r="A312" s="102" t="s">
        <v>636</v>
      </c>
      <c r="B312" s="105" t="s">
        <v>916</v>
      </c>
      <c r="C312" s="93">
        <v>11</v>
      </c>
      <c r="D312" s="93">
        <v>73</v>
      </c>
      <c r="E312" s="93">
        <v>49</v>
      </c>
      <c r="F312" s="107">
        <v>27</v>
      </c>
      <c r="G312" s="94">
        <v>0</v>
      </c>
      <c r="H312" s="94">
        <v>0</v>
      </c>
      <c r="I312" s="94">
        <v>0</v>
      </c>
      <c r="J312" s="94">
        <v>0</v>
      </c>
      <c r="K312" s="94">
        <v>0</v>
      </c>
      <c r="L312" s="94">
        <v>0</v>
      </c>
      <c r="M312" s="94">
        <v>0</v>
      </c>
      <c r="N312" s="94">
        <v>0</v>
      </c>
      <c r="O312" s="94">
        <v>11</v>
      </c>
      <c r="P312" s="94">
        <v>73</v>
      </c>
      <c r="Q312" s="94">
        <v>49</v>
      </c>
      <c r="R312" s="94">
        <v>27</v>
      </c>
      <c r="T312" s="93"/>
      <c r="U312" s="93"/>
      <c r="V312" s="93"/>
      <c r="W312" s="93"/>
      <c r="X312" s="93"/>
      <c r="Y312" s="93"/>
      <c r="Z312" s="93"/>
      <c r="AA312" s="93"/>
    </row>
    <row r="313" spans="1:27" s="94" customFormat="1">
      <c r="A313" s="93" t="s">
        <v>642</v>
      </c>
      <c r="B313" s="105" t="s">
        <v>917</v>
      </c>
      <c r="C313" s="93"/>
      <c r="D313" s="93"/>
      <c r="E313" s="93"/>
      <c r="F313" s="107"/>
      <c r="T313" s="93"/>
      <c r="U313" s="93"/>
      <c r="V313" s="93"/>
      <c r="W313" s="93"/>
      <c r="X313" s="93"/>
      <c r="Y313" s="93"/>
      <c r="Z313" s="93"/>
      <c r="AA313" s="93"/>
    </row>
    <row r="314" spans="1:27" s="94" customFormat="1">
      <c r="A314" s="93" t="s">
        <v>640</v>
      </c>
      <c r="B314" s="105" t="s">
        <v>918</v>
      </c>
      <c r="C314" s="93">
        <v>125</v>
      </c>
      <c r="D314" s="93" t="s">
        <v>951</v>
      </c>
      <c r="E314" s="93">
        <v>138</v>
      </c>
      <c r="F314" s="107">
        <v>110</v>
      </c>
      <c r="G314" s="94" t="s">
        <v>951</v>
      </c>
      <c r="H314" s="94" t="s">
        <v>951</v>
      </c>
      <c r="I314" s="94" t="s">
        <v>951</v>
      </c>
      <c r="J314" s="94" t="s">
        <v>951</v>
      </c>
      <c r="K314" s="94" t="s">
        <v>951</v>
      </c>
      <c r="L314" s="94" t="s">
        <v>951</v>
      </c>
      <c r="M314" s="94" t="s">
        <v>951</v>
      </c>
      <c r="N314" s="94" t="s">
        <v>951</v>
      </c>
      <c r="O314" s="94">
        <v>0</v>
      </c>
      <c r="P314" s="94">
        <v>0</v>
      </c>
      <c r="Q314" s="94">
        <v>0</v>
      </c>
      <c r="R314" s="94">
        <v>0</v>
      </c>
      <c r="T314" s="93"/>
      <c r="U314" s="93"/>
      <c r="V314" s="93"/>
      <c r="W314" s="93"/>
      <c r="X314" s="93"/>
      <c r="Y314" s="93"/>
      <c r="Z314" s="93"/>
      <c r="AA314" s="93"/>
    </row>
    <row r="315" spans="1:27" s="94" customFormat="1">
      <c r="A315" s="93" t="s">
        <v>644</v>
      </c>
      <c r="B315" s="105" t="s">
        <v>919</v>
      </c>
      <c r="C315" s="93">
        <v>174</v>
      </c>
      <c r="D315" s="93">
        <v>134</v>
      </c>
      <c r="E315" s="93">
        <v>93</v>
      </c>
      <c r="F315" s="107">
        <v>86</v>
      </c>
      <c r="G315" s="94">
        <v>105</v>
      </c>
      <c r="H315" s="94">
        <v>65</v>
      </c>
      <c r="I315" s="94">
        <v>43</v>
      </c>
      <c r="J315" s="94">
        <v>37</v>
      </c>
      <c r="K315" s="94">
        <v>84</v>
      </c>
      <c r="L315" s="94">
        <v>58</v>
      </c>
      <c r="M315" s="94">
        <v>34</v>
      </c>
      <c r="N315" s="94">
        <v>34</v>
      </c>
      <c r="O315" s="94">
        <v>84</v>
      </c>
      <c r="P315" s="94">
        <v>58</v>
      </c>
      <c r="Q315" s="94">
        <v>34</v>
      </c>
      <c r="R315" s="94">
        <v>34</v>
      </c>
      <c r="T315" s="93"/>
      <c r="U315" s="93"/>
      <c r="V315" s="93"/>
      <c r="W315" s="93"/>
      <c r="X315" s="93"/>
      <c r="Y315" s="93"/>
      <c r="Z315" s="93"/>
      <c r="AA315" s="93"/>
    </row>
    <row r="316" spans="1:27" s="94" customFormat="1">
      <c r="A316" s="93" t="s">
        <v>658</v>
      </c>
      <c r="B316" s="105" t="s">
        <v>920</v>
      </c>
      <c r="C316" s="93">
        <v>451</v>
      </c>
      <c r="D316" s="93">
        <v>322</v>
      </c>
      <c r="E316" s="93">
        <v>196</v>
      </c>
      <c r="F316" s="107">
        <v>159</v>
      </c>
      <c r="G316" s="94" t="s">
        <v>951</v>
      </c>
      <c r="H316" s="94" t="s">
        <v>951</v>
      </c>
      <c r="I316" s="94" t="s">
        <v>951</v>
      </c>
      <c r="J316" s="94" t="s">
        <v>951</v>
      </c>
      <c r="K316" s="94" t="s">
        <v>951</v>
      </c>
      <c r="L316" s="94" t="s">
        <v>951</v>
      </c>
      <c r="M316" s="94">
        <v>130</v>
      </c>
      <c r="N316" s="94">
        <v>126</v>
      </c>
      <c r="O316" s="94">
        <v>451</v>
      </c>
      <c r="P316" s="94">
        <v>322</v>
      </c>
      <c r="Q316" s="94">
        <v>196</v>
      </c>
      <c r="R316" s="94">
        <v>159</v>
      </c>
      <c r="T316" s="93"/>
      <c r="U316" s="93"/>
      <c r="V316" s="93"/>
      <c r="W316" s="93"/>
      <c r="X316" s="93"/>
      <c r="Y316" s="93"/>
      <c r="Z316" s="93"/>
      <c r="AA316" s="93"/>
    </row>
    <row r="317" spans="1:27" s="94" customFormat="1">
      <c r="A317" s="93" t="s">
        <v>660</v>
      </c>
      <c r="B317" s="105" t="s">
        <v>921</v>
      </c>
      <c r="C317" s="93"/>
      <c r="D317" s="93"/>
      <c r="E317" s="93"/>
      <c r="F317" s="107"/>
      <c r="T317" s="93"/>
      <c r="U317" s="93"/>
      <c r="V317" s="93"/>
      <c r="W317" s="93"/>
      <c r="X317" s="93"/>
      <c r="Y317" s="93"/>
      <c r="Z317" s="93"/>
      <c r="AA317" s="93"/>
    </row>
    <row r="318" spans="1:27" s="94" customFormat="1">
      <c r="A318" s="93" t="s">
        <v>662</v>
      </c>
      <c r="B318" s="105" t="s">
        <v>922</v>
      </c>
      <c r="C318" s="93"/>
      <c r="D318" s="93"/>
      <c r="E318" s="93"/>
      <c r="F318" s="107"/>
      <c r="T318" s="93"/>
      <c r="U318" s="93"/>
      <c r="V318" s="93"/>
      <c r="W318" s="93"/>
      <c r="X318" s="93"/>
      <c r="Y318" s="93"/>
      <c r="Z318" s="93"/>
      <c r="AA318" s="93"/>
    </row>
    <row r="319" spans="1:27" s="94" customFormat="1">
      <c r="A319" s="93" t="s">
        <v>664</v>
      </c>
      <c r="B319" s="105" t="s">
        <v>923</v>
      </c>
      <c r="C319" s="93"/>
      <c r="D319" s="93"/>
      <c r="E319" s="93"/>
      <c r="F319" s="107"/>
      <c r="T319" s="93"/>
      <c r="U319" s="93"/>
      <c r="V319" s="93"/>
      <c r="W319" s="93"/>
      <c r="X319" s="93"/>
      <c r="Y319" s="93"/>
      <c r="Z319" s="93"/>
      <c r="AA319" s="93"/>
    </row>
    <row r="320" spans="1:27" s="94" customFormat="1">
      <c r="A320" s="93" t="s">
        <v>666</v>
      </c>
      <c r="B320" s="105" t="s">
        <v>924</v>
      </c>
      <c r="C320" s="93" t="s">
        <v>951</v>
      </c>
      <c r="D320" s="93" t="s">
        <v>951</v>
      </c>
      <c r="E320" s="93" t="s">
        <v>951</v>
      </c>
      <c r="F320" s="107" t="s">
        <v>951</v>
      </c>
      <c r="G320" s="94" t="s">
        <v>951</v>
      </c>
      <c r="H320" s="94" t="s">
        <v>951</v>
      </c>
      <c r="I320" s="94" t="s">
        <v>951</v>
      </c>
      <c r="J320" s="94" t="s">
        <v>951</v>
      </c>
      <c r="K320" s="94" t="s">
        <v>951</v>
      </c>
      <c r="L320" s="94" t="s">
        <v>951</v>
      </c>
      <c r="M320" s="94" t="s">
        <v>951</v>
      </c>
      <c r="N320" s="94" t="s">
        <v>951</v>
      </c>
      <c r="O320" s="94" t="s">
        <v>951</v>
      </c>
      <c r="P320" s="94" t="s">
        <v>951</v>
      </c>
      <c r="Q320" s="94" t="s">
        <v>951</v>
      </c>
      <c r="R320" s="94" t="s">
        <v>951</v>
      </c>
      <c r="T320" s="93"/>
      <c r="U320" s="93"/>
      <c r="V320" s="93"/>
      <c r="W320" s="93"/>
      <c r="X320" s="93"/>
      <c r="Y320" s="93"/>
      <c r="Z320" s="93"/>
      <c r="AA320" s="93"/>
    </row>
    <row r="321" spans="1:27" s="94" customFormat="1">
      <c r="A321" s="93" t="s">
        <v>668</v>
      </c>
      <c r="B321" s="105" t="s">
        <v>925</v>
      </c>
      <c r="C321" s="93"/>
      <c r="D321" s="93"/>
      <c r="E321" s="93"/>
      <c r="F321" s="107"/>
      <c r="T321" s="93"/>
      <c r="U321" s="93"/>
      <c r="V321" s="93"/>
      <c r="W321" s="93"/>
      <c r="X321" s="93"/>
      <c r="Y321" s="93"/>
      <c r="Z321" s="93"/>
      <c r="AA321" s="93"/>
    </row>
    <row r="322" spans="1:27" s="94" customFormat="1">
      <c r="A322" s="93" t="s">
        <v>670</v>
      </c>
      <c r="B322" s="105" t="s">
        <v>926</v>
      </c>
      <c r="C322" s="93">
        <v>98</v>
      </c>
      <c r="D322" s="93">
        <v>103</v>
      </c>
      <c r="E322" s="93">
        <v>99</v>
      </c>
      <c r="F322" s="107">
        <v>108</v>
      </c>
      <c r="G322" s="94">
        <v>0</v>
      </c>
      <c r="H322" s="94">
        <v>0</v>
      </c>
      <c r="I322" s="94">
        <v>0</v>
      </c>
      <c r="J322" s="94">
        <v>0</v>
      </c>
      <c r="K322" s="94">
        <v>0</v>
      </c>
      <c r="L322" s="94">
        <v>0</v>
      </c>
      <c r="M322" s="94">
        <v>0</v>
      </c>
      <c r="N322" s="94">
        <v>0</v>
      </c>
      <c r="O322" s="94">
        <v>98</v>
      </c>
      <c r="P322" s="94">
        <v>103</v>
      </c>
      <c r="Q322" s="94">
        <v>99</v>
      </c>
      <c r="R322" s="94">
        <v>108</v>
      </c>
      <c r="T322" s="93"/>
      <c r="U322" s="93"/>
      <c r="V322" s="93"/>
      <c r="W322" s="93"/>
      <c r="X322" s="93"/>
      <c r="Y322" s="93"/>
      <c r="Z322" s="93"/>
      <c r="AA322" s="93"/>
    </row>
    <row r="323" spans="1:27" s="94" customFormat="1">
      <c r="A323" s="93" t="s">
        <v>694</v>
      </c>
      <c r="B323" s="105" t="s">
        <v>927</v>
      </c>
      <c r="C323" s="93"/>
      <c r="D323" s="93"/>
      <c r="E323" s="93"/>
      <c r="F323" s="107"/>
      <c r="T323" s="93"/>
      <c r="U323" s="93"/>
      <c r="V323" s="93"/>
      <c r="W323" s="93"/>
      <c r="X323" s="93"/>
      <c r="Y323" s="93"/>
      <c r="Z323" s="93"/>
      <c r="AA323" s="93"/>
    </row>
    <row r="324" spans="1:27" s="94" customFormat="1">
      <c r="A324" s="93" t="s">
        <v>688</v>
      </c>
      <c r="B324" s="105" t="s">
        <v>928</v>
      </c>
      <c r="C324" s="93"/>
      <c r="D324" s="93"/>
      <c r="E324" s="93"/>
      <c r="F324" s="107"/>
      <c r="T324" s="93"/>
      <c r="U324" s="93"/>
      <c r="V324" s="93"/>
      <c r="W324" s="93"/>
      <c r="X324" s="93"/>
      <c r="Y324" s="93"/>
      <c r="Z324" s="93"/>
      <c r="AA324" s="93"/>
    </row>
    <row r="325" spans="1:27" s="94" customFormat="1">
      <c r="A325" s="93" t="s">
        <v>690</v>
      </c>
      <c r="B325" s="105" t="s">
        <v>929</v>
      </c>
      <c r="C325" s="93">
        <v>19</v>
      </c>
      <c r="D325" s="93">
        <v>12</v>
      </c>
      <c r="E325" s="93">
        <v>17</v>
      </c>
      <c r="F325" s="107">
        <v>16</v>
      </c>
      <c r="G325" s="94">
        <v>0</v>
      </c>
      <c r="H325" s="94">
        <v>7</v>
      </c>
      <c r="I325" s="94">
        <v>13</v>
      </c>
      <c r="J325" s="94">
        <v>11</v>
      </c>
      <c r="K325" s="94">
        <v>0</v>
      </c>
      <c r="L325" s="94">
        <v>5</v>
      </c>
      <c r="M325" s="94">
        <v>3</v>
      </c>
      <c r="N325" s="94">
        <v>2</v>
      </c>
      <c r="O325" s="94">
        <v>0</v>
      </c>
      <c r="P325" s="94">
        <v>0</v>
      </c>
      <c r="Q325" s="94">
        <v>1</v>
      </c>
      <c r="R325" s="94">
        <v>3</v>
      </c>
      <c r="T325" s="93"/>
      <c r="U325" s="93"/>
      <c r="V325" s="93"/>
      <c r="W325" s="93"/>
      <c r="X325" s="93"/>
      <c r="Y325" s="93"/>
      <c r="Z325" s="93"/>
      <c r="AA325" s="93"/>
    </row>
    <row r="326" spans="1:27" s="94" customFormat="1">
      <c r="A326" s="93" t="s">
        <v>692</v>
      </c>
      <c r="B326" s="105" t="s">
        <v>930</v>
      </c>
      <c r="C326" s="93">
        <v>476</v>
      </c>
      <c r="D326" s="93">
        <v>260</v>
      </c>
      <c r="E326" s="93">
        <v>276</v>
      </c>
      <c r="F326" s="107">
        <v>284</v>
      </c>
      <c r="G326" s="94" t="s">
        <v>951</v>
      </c>
      <c r="H326" s="94" t="s">
        <v>951</v>
      </c>
      <c r="I326" s="94" t="s">
        <v>951</v>
      </c>
      <c r="J326" s="94" t="s">
        <v>951</v>
      </c>
      <c r="K326" s="94" t="s">
        <v>951</v>
      </c>
      <c r="L326" s="94" t="s">
        <v>951</v>
      </c>
      <c r="M326" s="94" t="s">
        <v>951</v>
      </c>
      <c r="N326" s="94" t="s">
        <v>951</v>
      </c>
      <c r="O326" s="94">
        <v>476</v>
      </c>
      <c r="P326" s="94">
        <v>260</v>
      </c>
      <c r="Q326" s="94">
        <v>276</v>
      </c>
      <c r="R326" s="94">
        <v>284</v>
      </c>
      <c r="T326" s="93"/>
      <c r="U326" s="93"/>
      <c r="V326" s="93"/>
      <c r="W326" s="93"/>
      <c r="X326" s="93"/>
      <c r="Y326" s="93"/>
      <c r="Z326" s="93"/>
      <c r="AA326" s="93"/>
    </row>
    <row r="327" spans="1:27" s="94" customFormat="1">
      <c r="A327" s="93" t="s">
        <v>696</v>
      </c>
      <c r="B327" s="105" t="s">
        <v>931</v>
      </c>
      <c r="C327" s="93"/>
      <c r="D327" s="93"/>
      <c r="E327" s="93"/>
      <c r="F327" s="107"/>
      <c r="T327" s="93"/>
      <c r="U327" s="93"/>
      <c r="V327" s="93"/>
      <c r="W327" s="93"/>
      <c r="X327" s="93"/>
      <c r="Y327" s="93"/>
      <c r="Z327" s="93"/>
      <c r="AA327" s="93"/>
    </row>
    <row r="328" spans="1:27" s="94" customFormat="1" ht="15">
      <c r="A328" s="102" t="s">
        <v>96</v>
      </c>
      <c r="B328" s="105" t="s">
        <v>97</v>
      </c>
      <c r="C328" s="93"/>
      <c r="D328" s="93"/>
      <c r="E328" s="93"/>
      <c r="F328" s="107"/>
      <c r="T328" s="93"/>
      <c r="U328" s="93"/>
      <c r="V328" s="93"/>
      <c r="W328" s="93"/>
      <c r="X328" s="93"/>
      <c r="Y328" s="93"/>
      <c r="Z328" s="93"/>
      <c r="AA328" s="9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5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8.83203125" defaultRowHeight="14" x14ac:dyDescent="0"/>
  <cols>
    <col min="1" max="1" width="14.1640625" style="53" customWidth="1"/>
    <col min="2" max="2" width="40.6640625" style="46" customWidth="1"/>
    <col min="3" max="6" width="8.83203125" style="46"/>
    <col min="7" max="7" width="8.83203125" style="52"/>
    <col min="8" max="11" width="8.83203125" style="46"/>
    <col min="12" max="12" width="8.83203125" style="52"/>
    <col min="13" max="16384" width="8.83203125" style="46"/>
  </cols>
  <sheetData>
    <row r="1" spans="1:12" ht="60.75" customHeight="1">
      <c r="A1" s="53" t="s">
        <v>932</v>
      </c>
      <c r="B1" s="42"/>
      <c r="C1" s="42" t="s">
        <v>933</v>
      </c>
      <c r="D1" s="42" t="s">
        <v>934</v>
      </c>
      <c r="E1" s="42" t="s">
        <v>935</v>
      </c>
      <c r="F1" s="42" t="s">
        <v>936</v>
      </c>
      <c r="G1" s="45" t="s">
        <v>738</v>
      </c>
      <c r="H1" s="42" t="s">
        <v>937</v>
      </c>
      <c r="I1" s="42" t="s">
        <v>938</v>
      </c>
      <c r="J1" s="42" t="s">
        <v>939</v>
      </c>
      <c r="K1" s="42" t="s">
        <v>940</v>
      </c>
      <c r="L1" s="45" t="s">
        <v>738</v>
      </c>
    </row>
    <row r="2" spans="1:12">
      <c r="A2" s="53" t="str">
        <f>VLOOKUP(B2,[4]ALL_TYPES!$B:$E,4,FALSE)</f>
        <v>E10000002</v>
      </c>
      <c r="B2" s="60" t="s">
        <v>756</v>
      </c>
    </row>
    <row r="3" spans="1:12">
      <c r="A3" s="53" t="str">
        <f>VLOOKUP(B3,[4]ALL_TYPES!$B:$E,4,FALSE)</f>
        <v>E07000006</v>
      </c>
      <c r="B3" s="60" t="s">
        <v>67</v>
      </c>
      <c r="C3" s="46" t="s">
        <v>759</v>
      </c>
      <c r="D3" s="46" t="s">
        <v>759</v>
      </c>
      <c r="E3" s="46" t="s">
        <v>759</v>
      </c>
      <c r="F3" s="46" t="s">
        <v>759</v>
      </c>
      <c r="G3" s="52" t="s">
        <v>759</v>
      </c>
      <c r="H3" s="46" t="s">
        <v>759</v>
      </c>
      <c r="I3" s="46" t="s">
        <v>759</v>
      </c>
      <c r="J3" s="46" t="s">
        <v>759</v>
      </c>
      <c r="K3" s="46" t="s">
        <v>759</v>
      </c>
      <c r="L3" s="52" t="s">
        <v>759</v>
      </c>
    </row>
    <row r="4" spans="1:12">
      <c r="A4" s="53" t="str">
        <f>VLOOKUP(B4,[4]ALL_TYPES!$B:$E,4,FALSE)</f>
        <v>E07000005</v>
      </c>
      <c r="B4" s="60" t="s">
        <v>63</v>
      </c>
      <c r="C4" s="46" t="s">
        <v>759</v>
      </c>
      <c r="D4" s="46" t="s">
        <v>759</v>
      </c>
      <c r="E4" s="46">
        <v>0</v>
      </c>
      <c r="F4" s="46">
        <v>1</v>
      </c>
      <c r="G4" s="52">
        <v>1</v>
      </c>
      <c r="H4" s="46" t="s">
        <v>759</v>
      </c>
      <c r="I4" s="46" t="s">
        <v>759</v>
      </c>
      <c r="J4" s="46">
        <v>0</v>
      </c>
      <c r="K4" s="46">
        <v>0</v>
      </c>
      <c r="L4" s="52">
        <v>0</v>
      </c>
    </row>
    <row r="5" spans="1:12">
      <c r="A5" s="53" t="str">
        <f>VLOOKUP(B5,[4]ALL_TYPES!$B:$E,4,FALSE)</f>
        <v>E07000007</v>
      </c>
      <c r="B5" s="60" t="s">
        <v>69</v>
      </c>
      <c r="C5" s="46" t="s">
        <v>759</v>
      </c>
      <c r="D5" s="46" t="s">
        <v>759</v>
      </c>
      <c r="E5" s="46" t="s">
        <v>759</v>
      </c>
      <c r="F5" s="46">
        <v>2</v>
      </c>
      <c r="G5" s="52">
        <v>2</v>
      </c>
      <c r="H5" s="46" t="s">
        <v>759</v>
      </c>
      <c r="I5" s="46" t="s">
        <v>759</v>
      </c>
      <c r="J5" s="46" t="s">
        <v>759</v>
      </c>
      <c r="K5" s="46">
        <v>1</v>
      </c>
      <c r="L5" s="52">
        <v>1</v>
      </c>
    </row>
    <row r="6" spans="1:12">
      <c r="A6" s="53" t="str">
        <f>VLOOKUP(B6,[4]ALL_TYPES!$B:$E,4,FALSE)</f>
        <v>E07000004</v>
      </c>
      <c r="B6" s="60" t="s">
        <v>61</v>
      </c>
    </row>
    <row r="7" spans="1:12">
      <c r="A7" s="53" t="str">
        <f>VLOOKUP(B7,[4]ALL_TYPES!$B:$E,4,FALSE)</f>
        <v>E10000003</v>
      </c>
      <c r="B7" s="60" t="s">
        <v>758</v>
      </c>
    </row>
    <row r="8" spans="1:12">
      <c r="A8" s="53" t="str">
        <f>VLOOKUP(B8,[4]ALL_TYPES!$B:$E,4,FALSE)</f>
        <v>E07000008</v>
      </c>
      <c r="B8" s="60" t="s">
        <v>72</v>
      </c>
      <c r="C8" s="46">
        <v>1</v>
      </c>
      <c r="D8" s="46" t="s">
        <v>759</v>
      </c>
      <c r="E8" s="46" t="s">
        <v>759</v>
      </c>
      <c r="F8" s="46">
        <v>2</v>
      </c>
      <c r="G8" s="52">
        <v>3</v>
      </c>
      <c r="H8" s="46">
        <v>2</v>
      </c>
      <c r="I8" s="46">
        <v>2</v>
      </c>
      <c r="J8" s="46" t="s">
        <v>759</v>
      </c>
      <c r="K8" s="46">
        <v>2</v>
      </c>
      <c r="L8" s="52">
        <v>6</v>
      </c>
    </row>
    <row r="9" spans="1:12">
      <c r="A9" s="53" t="str">
        <f>VLOOKUP(B9,[4]ALL_TYPES!$B:$E,4,FALSE)</f>
        <v>E07000012</v>
      </c>
      <c r="B9" s="60" t="s">
        <v>82</v>
      </c>
      <c r="C9" s="46">
        <v>1</v>
      </c>
      <c r="D9" s="46">
        <v>1</v>
      </c>
      <c r="E9" s="46">
        <v>1</v>
      </c>
      <c r="F9" s="46">
        <v>1</v>
      </c>
      <c r="H9" s="46">
        <v>5</v>
      </c>
      <c r="I9" s="46">
        <v>5</v>
      </c>
      <c r="J9" s="46">
        <v>1</v>
      </c>
      <c r="K9" s="46">
        <v>1</v>
      </c>
    </row>
    <row r="10" spans="1:12">
      <c r="A10" s="53" t="str">
        <f>VLOOKUP(B10,[4]ALL_TYPES!$B:$E,4,FALSE)</f>
        <v>E07000011</v>
      </c>
      <c r="B10" s="60" t="s">
        <v>78</v>
      </c>
    </row>
    <row r="11" spans="1:12">
      <c r="A11" s="53" t="str">
        <f>VLOOKUP(B11,[4]ALL_TYPES!$B:$E,4,FALSE)</f>
        <v>E07000010</v>
      </c>
      <c r="B11" s="60" t="s">
        <v>76</v>
      </c>
      <c r="C11" s="46">
        <v>0</v>
      </c>
      <c r="D11" s="46">
        <v>0</v>
      </c>
      <c r="E11" s="46">
        <v>0</v>
      </c>
      <c r="F11" s="46">
        <v>0</v>
      </c>
      <c r="G11" s="52">
        <v>0</v>
      </c>
      <c r="H11" s="46">
        <v>0</v>
      </c>
      <c r="I11" s="46">
        <v>1</v>
      </c>
      <c r="J11" s="46">
        <v>0</v>
      </c>
      <c r="K11" s="46">
        <v>0</v>
      </c>
      <c r="L11" s="52">
        <v>1</v>
      </c>
    </row>
    <row r="12" spans="1:12">
      <c r="A12" s="53" t="str">
        <f>VLOOKUP(B12,[4]ALL_TYPES!$B:$E,4,FALSE)</f>
        <v>E07000009</v>
      </c>
      <c r="B12" s="60" t="s">
        <v>74</v>
      </c>
      <c r="C12" s="46">
        <v>1</v>
      </c>
      <c r="D12" s="46">
        <v>3</v>
      </c>
      <c r="E12" s="46">
        <v>5</v>
      </c>
      <c r="F12" s="46">
        <v>4</v>
      </c>
      <c r="G12" s="52">
        <v>13</v>
      </c>
      <c r="H12" s="46">
        <v>0</v>
      </c>
      <c r="I12" s="46">
        <v>0</v>
      </c>
      <c r="J12" s="46">
        <v>4</v>
      </c>
      <c r="K12" s="46">
        <v>4</v>
      </c>
      <c r="L12" s="52">
        <v>8</v>
      </c>
    </row>
    <row r="13" spans="1:12">
      <c r="A13" s="53" t="str">
        <f>VLOOKUP(B13,[4]ALL_TYPES!$B:$E,4,FALSE)</f>
        <v>E10000006</v>
      </c>
      <c r="B13" s="60" t="s">
        <v>760</v>
      </c>
    </row>
    <row r="14" spans="1:12">
      <c r="A14" s="53" t="str">
        <f>VLOOKUP(B14,[4]ALL_TYPES!$B:$E,4,FALSE)</f>
        <v>E07000027</v>
      </c>
      <c r="B14" s="60" t="s">
        <v>797</v>
      </c>
      <c r="C14" s="46">
        <v>12</v>
      </c>
      <c r="D14" s="46">
        <v>7</v>
      </c>
      <c r="E14" s="46">
        <v>5</v>
      </c>
      <c r="F14" s="46">
        <v>1</v>
      </c>
      <c r="G14" s="52">
        <v>27</v>
      </c>
      <c r="H14" s="46">
        <v>10</v>
      </c>
      <c r="I14" s="46">
        <v>2</v>
      </c>
      <c r="J14" s="46">
        <v>2</v>
      </c>
      <c r="K14" s="46">
        <v>1</v>
      </c>
      <c r="L14" s="52">
        <v>15</v>
      </c>
    </row>
    <row r="15" spans="1:12">
      <c r="A15" s="53" t="str">
        <f>VLOOKUP(B15,[4]ALL_TYPES!$B:$E,4,FALSE)</f>
        <v>E07000031</v>
      </c>
      <c r="B15" s="60" t="s">
        <v>18</v>
      </c>
    </row>
    <row r="16" spans="1:12">
      <c r="A16" s="53" t="str">
        <f>VLOOKUP(B16,[4]ALL_TYPES!$B:$E,4,FALSE)</f>
        <v>E07000029</v>
      </c>
      <c r="B16" s="60" t="s">
        <v>14</v>
      </c>
      <c r="C16" s="46">
        <v>0</v>
      </c>
      <c r="D16" s="46">
        <v>0</v>
      </c>
      <c r="E16" s="46">
        <v>0</v>
      </c>
      <c r="F16" s="46">
        <v>0</v>
      </c>
      <c r="G16" s="52">
        <v>0</v>
      </c>
      <c r="H16" s="46">
        <v>0</v>
      </c>
      <c r="I16" s="46">
        <v>0</v>
      </c>
      <c r="J16" s="46">
        <v>0</v>
      </c>
      <c r="K16" s="46">
        <v>0</v>
      </c>
      <c r="L16" s="52">
        <v>0</v>
      </c>
    </row>
    <row r="17" spans="1:12">
      <c r="A17" s="53" t="str">
        <f>VLOOKUP(B17,[4]ALL_TYPES!$B:$E,4,FALSE)</f>
        <v>E07000026</v>
      </c>
      <c r="B17" s="60" t="s">
        <v>8</v>
      </c>
      <c r="C17" s="46">
        <v>2</v>
      </c>
      <c r="D17" s="46">
        <v>5</v>
      </c>
      <c r="E17" s="46">
        <v>3</v>
      </c>
      <c r="F17" s="46">
        <v>1</v>
      </c>
      <c r="H17" s="46" t="s">
        <v>759</v>
      </c>
      <c r="I17" s="46" t="s">
        <v>759</v>
      </c>
      <c r="J17" s="46" t="s">
        <v>759</v>
      </c>
      <c r="K17" s="46" t="s">
        <v>759</v>
      </c>
      <c r="L17" s="52">
        <v>10</v>
      </c>
    </row>
    <row r="18" spans="1:12">
      <c r="A18" s="53" t="str">
        <f>VLOOKUP(B18,[4]ALL_TYPES!$B:$E,4,FALSE)</f>
        <v>E07000030</v>
      </c>
      <c r="B18" s="60" t="s">
        <v>16</v>
      </c>
      <c r="C18" s="46">
        <v>0</v>
      </c>
      <c r="D18" s="46">
        <v>3</v>
      </c>
      <c r="E18" s="46">
        <v>0</v>
      </c>
      <c r="F18" s="46">
        <v>0</v>
      </c>
      <c r="H18" s="46">
        <v>1</v>
      </c>
      <c r="I18" s="46">
        <v>0</v>
      </c>
      <c r="J18" s="46">
        <v>0</v>
      </c>
      <c r="K18" s="46">
        <v>0</v>
      </c>
    </row>
    <row r="19" spans="1:12">
      <c r="A19" s="53" t="str">
        <f>VLOOKUP(B19,[4]ALL_TYPES!$B:$E,4,FALSE)</f>
        <v>E07000028</v>
      </c>
      <c r="B19" s="60" t="s">
        <v>12</v>
      </c>
      <c r="C19" s="46">
        <v>47</v>
      </c>
      <c r="D19" s="46">
        <v>48</v>
      </c>
      <c r="E19" s="46">
        <v>20</v>
      </c>
      <c r="F19" s="46">
        <v>24</v>
      </c>
      <c r="H19" s="46">
        <v>18</v>
      </c>
      <c r="I19" s="46">
        <v>32</v>
      </c>
      <c r="J19" s="46">
        <v>26</v>
      </c>
      <c r="K19" s="46">
        <v>24</v>
      </c>
    </row>
    <row r="20" spans="1:12">
      <c r="A20" s="53" t="str">
        <f>VLOOKUP(B20,[4]ALL_TYPES!$B:$E,4,FALSE)</f>
        <v>E10000007</v>
      </c>
      <c r="B20" s="60" t="s">
        <v>761</v>
      </c>
    </row>
    <row r="21" spans="1:12">
      <c r="A21" s="53" t="str">
        <f>VLOOKUP(B21,[4]ALL_TYPES!$B:$E,4,FALSE)</f>
        <v>E07000037</v>
      </c>
      <c r="B21" s="60" t="s">
        <v>114</v>
      </c>
    </row>
    <row r="22" spans="1:12">
      <c r="A22" s="53" t="str">
        <f>VLOOKUP(B22,[4]ALL_TYPES!$B:$E,4,FALSE)</f>
        <v>E07000035</v>
      </c>
      <c r="B22" s="60" t="s">
        <v>110</v>
      </c>
      <c r="C22" s="46">
        <v>0</v>
      </c>
      <c r="D22" s="46">
        <v>0</v>
      </c>
      <c r="E22" s="46">
        <v>0</v>
      </c>
      <c r="F22" s="46">
        <v>0</v>
      </c>
      <c r="G22" s="52">
        <v>0</v>
      </c>
      <c r="H22" s="46">
        <v>0</v>
      </c>
      <c r="I22" s="46">
        <v>0</v>
      </c>
      <c r="J22" s="46">
        <v>0</v>
      </c>
      <c r="K22" s="46">
        <v>0</v>
      </c>
      <c r="L22" s="52">
        <v>0</v>
      </c>
    </row>
    <row r="23" spans="1:12">
      <c r="A23" s="53" t="str">
        <f>VLOOKUP(B23,[4]ALL_TYPES!$B:$E,4,FALSE)</f>
        <v>E07000039</v>
      </c>
      <c r="B23" s="60" t="s">
        <v>118</v>
      </c>
      <c r="C23" s="46" t="s">
        <v>759</v>
      </c>
      <c r="D23" s="46" t="s">
        <v>759</v>
      </c>
      <c r="E23" s="46" t="s">
        <v>759</v>
      </c>
      <c r="F23" s="46" t="s">
        <v>759</v>
      </c>
      <c r="G23" s="52">
        <v>0</v>
      </c>
      <c r="H23" s="46" t="s">
        <v>759</v>
      </c>
      <c r="I23" s="46" t="s">
        <v>759</v>
      </c>
      <c r="J23" s="46" t="s">
        <v>759</v>
      </c>
      <c r="K23" s="46" t="s">
        <v>759</v>
      </c>
      <c r="L23" s="52">
        <v>0</v>
      </c>
    </row>
    <row r="24" spans="1:12">
      <c r="A24" s="53" t="str">
        <f>VLOOKUP(B24,[4]ALL_TYPES!$B:$E,4,FALSE)</f>
        <v>E07000036</v>
      </c>
      <c r="B24" s="60" t="s">
        <v>112</v>
      </c>
      <c r="C24" s="46" t="s">
        <v>759</v>
      </c>
      <c r="D24" s="46" t="s">
        <v>759</v>
      </c>
      <c r="E24" s="46">
        <v>16</v>
      </c>
      <c r="F24" s="46">
        <v>17</v>
      </c>
      <c r="H24" s="46" t="s">
        <v>759</v>
      </c>
      <c r="I24" s="46" t="s">
        <v>759</v>
      </c>
      <c r="J24" s="46">
        <v>1</v>
      </c>
      <c r="K24" s="46">
        <v>1</v>
      </c>
    </row>
    <row r="25" spans="1:12">
      <c r="A25" s="53" t="str">
        <f>VLOOKUP(B25,[4]ALL_TYPES!$B:$E,4,FALSE)</f>
        <v>E07000032</v>
      </c>
      <c r="B25" s="60" t="s">
        <v>102</v>
      </c>
      <c r="C25" s="46">
        <v>0</v>
      </c>
      <c r="D25" s="46">
        <v>0</v>
      </c>
      <c r="E25" s="46">
        <v>0</v>
      </c>
      <c r="F25" s="46">
        <v>0</v>
      </c>
      <c r="H25" s="46">
        <v>0</v>
      </c>
      <c r="I25" s="46">
        <v>0</v>
      </c>
      <c r="J25" s="46">
        <v>0</v>
      </c>
      <c r="K25" s="46">
        <v>0</v>
      </c>
    </row>
    <row r="26" spans="1:12">
      <c r="A26" s="53" t="str">
        <f>VLOOKUP(B26,[4]ALL_TYPES!$B:$E,4,FALSE)</f>
        <v>E07000038</v>
      </c>
      <c r="B26" s="60" t="s">
        <v>116</v>
      </c>
    </row>
    <row r="27" spans="1:12">
      <c r="A27" s="53" t="str">
        <f>VLOOKUP(B27,[4]ALL_TYPES!$B:$E,4,FALSE)</f>
        <v>E07000034</v>
      </c>
      <c r="B27" s="60" t="s">
        <v>106</v>
      </c>
    </row>
    <row r="28" spans="1:12">
      <c r="A28" s="53" t="str">
        <f>VLOOKUP(B28,[4]ALL_TYPES!$B:$E,4,FALSE)</f>
        <v>E07000033</v>
      </c>
      <c r="B28" s="60" t="s">
        <v>104</v>
      </c>
      <c r="C28" s="46">
        <v>0</v>
      </c>
      <c r="D28" s="46">
        <v>0</v>
      </c>
      <c r="E28" s="46">
        <v>0</v>
      </c>
      <c r="F28" s="46">
        <v>0</v>
      </c>
      <c r="G28" s="52">
        <v>0</v>
      </c>
      <c r="H28" s="46">
        <v>0</v>
      </c>
      <c r="I28" s="46">
        <v>0</v>
      </c>
      <c r="J28" s="46">
        <v>0</v>
      </c>
      <c r="K28" s="46">
        <v>0</v>
      </c>
      <c r="L28" s="52">
        <v>0</v>
      </c>
    </row>
    <row r="29" spans="1:12">
      <c r="A29" s="53" t="str">
        <f>VLOOKUP(B29,[4]ALL_TYPES!$B:$E,4,FALSE)</f>
        <v>E10000008</v>
      </c>
      <c r="B29" s="60" t="s">
        <v>763</v>
      </c>
    </row>
    <row r="30" spans="1:12">
      <c r="A30" s="53" t="str">
        <f>VLOOKUP(B30,[4]ALL_TYPES!$B:$E,4,FALSE)</f>
        <v>E07000041</v>
      </c>
      <c r="B30" s="60" t="s">
        <v>123</v>
      </c>
      <c r="C30" s="46" t="s">
        <v>759</v>
      </c>
      <c r="D30" s="46" t="s">
        <v>759</v>
      </c>
      <c r="E30" s="46" t="s">
        <v>759</v>
      </c>
      <c r="F30" s="46" t="s">
        <v>759</v>
      </c>
      <c r="G30" s="52" t="s">
        <v>759</v>
      </c>
      <c r="H30" s="46" t="s">
        <v>759</v>
      </c>
      <c r="I30" s="46" t="s">
        <v>759</v>
      </c>
      <c r="J30" s="46" t="s">
        <v>759</v>
      </c>
      <c r="K30" s="46" t="s">
        <v>759</v>
      </c>
      <c r="L30" s="52" t="s">
        <v>759</v>
      </c>
    </row>
    <row r="31" spans="1:12">
      <c r="A31" s="53" t="str">
        <f>VLOOKUP(B31,[4]ALL_TYPES!$B:$E,4,FALSE)</f>
        <v>E07000040</v>
      </c>
      <c r="B31" s="60" t="s">
        <v>121</v>
      </c>
    </row>
    <row r="32" spans="1:12">
      <c r="A32" s="53" t="str">
        <f>VLOOKUP(B32,[4]ALL_TYPES!$B:$E,4,FALSE)</f>
        <v>E07000042</v>
      </c>
      <c r="B32" s="60" t="s">
        <v>125</v>
      </c>
    </row>
    <row r="33" spans="1:12">
      <c r="A33" s="53" t="str">
        <f>VLOOKUP(B33,[4]ALL_TYPES!$B:$E,4,FALSE)</f>
        <v>E07000043</v>
      </c>
      <c r="B33" s="60" t="s">
        <v>127</v>
      </c>
      <c r="C33" s="46">
        <v>0</v>
      </c>
      <c r="D33" s="46">
        <v>2</v>
      </c>
      <c r="E33" s="46">
        <v>3</v>
      </c>
      <c r="F33" s="46">
        <v>0</v>
      </c>
      <c r="H33" s="46" t="s">
        <v>759</v>
      </c>
      <c r="I33" s="46" t="s">
        <v>759</v>
      </c>
      <c r="J33" s="46" t="s">
        <v>759</v>
      </c>
      <c r="K33" s="46" t="s">
        <v>759</v>
      </c>
      <c r="L33" s="52">
        <v>0</v>
      </c>
    </row>
    <row r="34" spans="1:12">
      <c r="A34" s="53" t="str">
        <f>VLOOKUP(B34,[4]ALL_TYPES!$B:$E,4,FALSE)</f>
        <v>E07000046</v>
      </c>
      <c r="B34" s="60" t="s">
        <v>137</v>
      </c>
      <c r="C34" s="46">
        <v>1</v>
      </c>
      <c r="D34" s="46">
        <v>4</v>
      </c>
      <c r="E34" s="46">
        <v>2</v>
      </c>
      <c r="F34" s="46">
        <v>0</v>
      </c>
      <c r="H34" s="46">
        <v>1</v>
      </c>
      <c r="I34" s="46">
        <v>2</v>
      </c>
      <c r="J34" s="46">
        <v>3</v>
      </c>
      <c r="K34" s="46">
        <v>1</v>
      </c>
    </row>
    <row r="35" spans="1:12">
      <c r="A35" s="53" t="str">
        <f>VLOOKUP(B35,[4]ALL_TYPES!$B:$E,4,FALSE)</f>
        <v>E07000047</v>
      </c>
      <c r="B35" s="60" t="s">
        <v>139</v>
      </c>
      <c r="C35" s="46">
        <v>13</v>
      </c>
      <c r="D35" s="46">
        <v>7</v>
      </c>
      <c r="E35" s="46">
        <v>6</v>
      </c>
      <c r="F35" s="46">
        <v>7</v>
      </c>
      <c r="G35" s="52">
        <f>SUM(C35:F35)</f>
        <v>33</v>
      </c>
      <c r="H35" s="46">
        <v>6</v>
      </c>
      <c r="I35" s="46">
        <v>4</v>
      </c>
      <c r="J35" s="46">
        <v>6</v>
      </c>
      <c r="K35" s="46">
        <v>10</v>
      </c>
      <c r="L35" s="52">
        <f>SUM(H35:K35)</f>
        <v>26</v>
      </c>
    </row>
    <row r="36" spans="1:12">
      <c r="A36" s="53" t="str">
        <f>VLOOKUP(B36,[4]ALL_TYPES!$B:$E,4,FALSE)</f>
        <v>E07000044</v>
      </c>
      <c r="B36" s="60" t="s">
        <v>131</v>
      </c>
      <c r="C36" s="46">
        <v>13</v>
      </c>
      <c r="D36" s="46">
        <v>9</v>
      </c>
      <c r="E36" s="46">
        <v>6</v>
      </c>
      <c r="F36" s="46">
        <v>4</v>
      </c>
      <c r="G36" s="52">
        <v>32</v>
      </c>
      <c r="H36" s="46">
        <v>8</v>
      </c>
      <c r="I36" s="46">
        <v>14</v>
      </c>
      <c r="J36" s="46">
        <v>1</v>
      </c>
      <c r="K36" s="46">
        <v>3</v>
      </c>
      <c r="L36" s="52">
        <v>26</v>
      </c>
    </row>
    <row r="37" spans="1:12">
      <c r="A37" s="53" t="str">
        <f>VLOOKUP(B37,[4]ALL_TYPES!$B:$E,4,FALSE)</f>
        <v>E07000045</v>
      </c>
      <c r="B37" s="60" t="s">
        <v>133</v>
      </c>
    </row>
    <row r="38" spans="1:12">
      <c r="A38" s="53" t="str">
        <f>VLOOKUP(B38,[4]ALL_TYPES!$B:$E,4,FALSE)</f>
        <v>E10000009</v>
      </c>
      <c r="B38" s="60" t="s">
        <v>765</v>
      </c>
    </row>
    <row r="39" spans="1:12">
      <c r="A39" s="53" t="str">
        <f>VLOOKUP(B39,[4]ALL_TYPES!$B:$E,4,FALSE)</f>
        <v>E07000053</v>
      </c>
      <c r="B39" s="60" t="s">
        <v>156</v>
      </c>
      <c r="C39" s="46" t="s">
        <v>759</v>
      </c>
      <c r="D39" s="46" t="s">
        <v>759</v>
      </c>
      <c r="E39" s="46" t="s">
        <v>759</v>
      </c>
      <c r="F39" s="46" t="s">
        <v>759</v>
      </c>
      <c r="G39" s="52" t="s">
        <v>759</v>
      </c>
      <c r="H39" s="46" t="s">
        <v>759</v>
      </c>
      <c r="I39" s="46" t="s">
        <v>759</v>
      </c>
      <c r="J39" s="46" t="s">
        <v>759</v>
      </c>
      <c r="K39" s="46" t="s">
        <v>759</v>
      </c>
      <c r="L39" s="52" t="s">
        <v>759</v>
      </c>
    </row>
    <row r="40" spans="1:12">
      <c r="A40" s="53" t="str">
        <f>VLOOKUP(B40,[4]ALL_TYPES!$B:$E,4,FALSE)</f>
        <v>E07000052</v>
      </c>
      <c r="B40" s="60" t="s">
        <v>154</v>
      </c>
      <c r="C40" s="46" t="s">
        <v>759</v>
      </c>
      <c r="D40" s="46" t="s">
        <v>759</v>
      </c>
      <c r="E40" s="46" t="s">
        <v>759</v>
      </c>
      <c r="F40" s="46" t="s">
        <v>759</v>
      </c>
      <c r="G40" s="52" t="s">
        <v>759</v>
      </c>
      <c r="H40" s="46" t="s">
        <v>759</v>
      </c>
      <c r="I40" s="46" t="s">
        <v>759</v>
      </c>
      <c r="J40" s="46" t="s">
        <v>759</v>
      </c>
      <c r="K40" s="46" t="s">
        <v>759</v>
      </c>
      <c r="L40" s="52" t="s">
        <v>759</v>
      </c>
    </row>
    <row r="41" spans="1:12">
      <c r="A41" s="53" t="str">
        <f>VLOOKUP(B41,[4]ALL_TYPES!$B:$E,4,FALSE)</f>
        <v>E07000050</v>
      </c>
      <c r="B41" s="60" t="s">
        <v>148</v>
      </c>
    </row>
    <row r="42" spans="1:12">
      <c r="A42" s="53" t="str">
        <f>VLOOKUP(B42,[4]ALL_TYPES!$B:$E,4,FALSE)</f>
        <v>E07000051</v>
      </c>
      <c r="B42" s="60" t="s">
        <v>152</v>
      </c>
      <c r="C42" s="46">
        <v>6</v>
      </c>
      <c r="D42" s="46">
        <v>3</v>
      </c>
      <c r="E42" s="46">
        <v>3</v>
      </c>
      <c r="F42" s="46">
        <v>6</v>
      </c>
      <c r="H42" s="46">
        <v>1</v>
      </c>
      <c r="I42" s="46">
        <v>0</v>
      </c>
      <c r="J42" s="46">
        <v>0</v>
      </c>
      <c r="K42" s="46">
        <v>0</v>
      </c>
    </row>
    <row r="43" spans="1:12">
      <c r="A43" s="53" t="str">
        <f>VLOOKUP(B43,[4]ALL_TYPES!$B:$E,4,FALSE)</f>
        <v>E07000049</v>
      </c>
      <c r="B43" s="60" t="s">
        <v>146</v>
      </c>
    </row>
    <row r="44" spans="1:12">
      <c r="A44" s="53" t="str">
        <f>VLOOKUP(B44,[4]ALL_TYPES!$B:$E,4,FALSE)</f>
        <v>E07000048</v>
      </c>
      <c r="B44" s="60" t="s">
        <v>144</v>
      </c>
    </row>
    <row r="45" spans="1:12">
      <c r="A45" s="53" t="str">
        <f>VLOOKUP(B45,[4]ALL_TYPES!$B:$E,4,FALSE)</f>
        <v>E10000011</v>
      </c>
      <c r="B45" s="60" t="s">
        <v>766</v>
      </c>
    </row>
    <row r="46" spans="1:12">
      <c r="A46" s="53" t="str">
        <f>VLOOKUP(B46,[4]ALL_TYPES!$B:$E,4,FALSE)</f>
        <v>E07000062</v>
      </c>
      <c r="B46" s="60" t="s">
        <v>176</v>
      </c>
    </row>
    <row r="47" spans="1:12">
      <c r="A47" s="53" t="str">
        <f>VLOOKUP(B47,[4]ALL_TYPES!$B:$E,4,FALSE)</f>
        <v>E07000064</v>
      </c>
      <c r="B47" s="60" t="s">
        <v>180</v>
      </c>
      <c r="C47" s="46" t="s">
        <v>759</v>
      </c>
      <c r="D47" s="46" t="s">
        <v>759</v>
      </c>
      <c r="E47" s="46" t="s">
        <v>759</v>
      </c>
      <c r="F47" s="46" t="s">
        <v>759</v>
      </c>
      <c r="G47" s="52">
        <v>0</v>
      </c>
      <c r="H47" s="46" t="s">
        <v>759</v>
      </c>
      <c r="I47" s="46" t="s">
        <v>759</v>
      </c>
      <c r="J47" s="46" t="s">
        <v>759</v>
      </c>
      <c r="K47" s="46" t="s">
        <v>759</v>
      </c>
      <c r="L47" s="52">
        <v>0</v>
      </c>
    </row>
    <row r="48" spans="1:12">
      <c r="A48" s="53" t="str">
        <f>VLOOKUP(B48,[4]ALL_TYPES!$B:$E,4,FALSE)</f>
        <v>E07000065</v>
      </c>
      <c r="B48" s="60" t="s">
        <v>182</v>
      </c>
    </row>
    <row r="49" spans="1:12">
      <c r="A49" s="53" t="str">
        <f>VLOOKUP(B49,[4]ALL_TYPES!$B:$E,4,FALSE)</f>
        <v>E07000061</v>
      </c>
      <c r="B49" s="60" t="s">
        <v>174</v>
      </c>
    </row>
    <row r="50" spans="1:12">
      <c r="A50" s="53" t="str">
        <f>VLOOKUP(B50,[4]ALL_TYPES!$B:$E,4,FALSE)</f>
        <v>E07000063</v>
      </c>
      <c r="B50" s="60" t="s">
        <v>178</v>
      </c>
    </row>
    <row r="51" spans="1:12">
      <c r="A51" s="53" t="str">
        <f>VLOOKUP(B51,[4]ALL_TYPES!$B:$E,4,FALSE)</f>
        <v>E10000012</v>
      </c>
      <c r="B51" s="60" t="s">
        <v>768</v>
      </c>
    </row>
    <row r="52" spans="1:12">
      <c r="A52" s="53" t="str">
        <f>VLOOKUP(B52,[4]ALL_TYPES!$B:$E,4,FALSE)</f>
        <v>E07000073</v>
      </c>
      <c r="B52" s="60" t="s">
        <v>199</v>
      </c>
      <c r="C52" s="46" t="s">
        <v>759</v>
      </c>
      <c r="D52" s="46">
        <v>12</v>
      </c>
      <c r="E52" s="46">
        <v>7</v>
      </c>
      <c r="F52" s="46">
        <v>6</v>
      </c>
      <c r="H52" s="46" t="s">
        <v>759</v>
      </c>
      <c r="I52" s="46">
        <v>2</v>
      </c>
      <c r="J52" s="46">
        <v>2</v>
      </c>
      <c r="K52" s="46">
        <v>0</v>
      </c>
    </row>
    <row r="53" spans="1:12">
      <c r="A53" s="53" t="str">
        <f>VLOOKUP(B53,[4]ALL_TYPES!$B:$E,4,FALSE)</f>
        <v>E07000072</v>
      </c>
      <c r="B53" s="60" t="s">
        <v>197</v>
      </c>
      <c r="C53" s="46" t="s">
        <v>759</v>
      </c>
      <c r="D53" s="46" t="s">
        <v>759</v>
      </c>
      <c r="E53" s="46" t="s">
        <v>759</v>
      </c>
      <c r="F53" s="46" t="s">
        <v>759</v>
      </c>
      <c r="G53" s="52">
        <v>0</v>
      </c>
      <c r="H53" s="46">
        <v>2</v>
      </c>
      <c r="I53" s="46">
        <v>1</v>
      </c>
      <c r="J53" s="46">
        <v>1</v>
      </c>
      <c r="K53" s="46">
        <v>1</v>
      </c>
    </row>
    <row r="54" spans="1:12">
      <c r="A54" s="53" t="str">
        <f>VLOOKUP(B54,[4]ALL_TYPES!$B:$E,4,FALSE)</f>
        <v>E07000068</v>
      </c>
      <c r="B54" s="60" t="s">
        <v>189</v>
      </c>
      <c r="C54" s="46" t="s">
        <v>759</v>
      </c>
      <c r="D54" s="46" t="s">
        <v>759</v>
      </c>
      <c r="E54" s="46" t="s">
        <v>759</v>
      </c>
      <c r="F54" s="46" t="s">
        <v>759</v>
      </c>
      <c r="G54" s="52">
        <v>6</v>
      </c>
      <c r="H54" s="46" t="s">
        <v>759</v>
      </c>
      <c r="I54" s="46" t="s">
        <v>759</v>
      </c>
      <c r="J54" s="46" t="s">
        <v>759</v>
      </c>
      <c r="K54" s="46" t="s">
        <v>759</v>
      </c>
      <c r="L54" s="52">
        <v>4</v>
      </c>
    </row>
    <row r="55" spans="1:12">
      <c r="A55" s="53" t="str">
        <f>VLOOKUP(B55,[4]ALL_TYPES!$B:$E,4,FALSE)</f>
        <v>E07000066</v>
      </c>
      <c r="B55" s="60" t="s">
        <v>185</v>
      </c>
      <c r="C55" s="46">
        <v>10</v>
      </c>
      <c r="D55" s="46">
        <v>8</v>
      </c>
      <c r="E55" s="46">
        <v>15</v>
      </c>
      <c r="F55" s="46">
        <v>4</v>
      </c>
      <c r="G55" s="52">
        <f>SUM(C55:F55)</f>
        <v>37</v>
      </c>
      <c r="H55" s="46">
        <v>3</v>
      </c>
      <c r="I55" s="46">
        <v>0</v>
      </c>
      <c r="J55" s="46">
        <v>2</v>
      </c>
      <c r="K55" s="46">
        <v>3</v>
      </c>
    </row>
    <row r="56" spans="1:12">
      <c r="A56" s="53" t="str">
        <f>VLOOKUP(B56,[4]ALL_TYPES!$B:$E,4,FALSE)</f>
        <v>E07000069</v>
      </c>
      <c r="B56" s="60" t="s">
        <v>191</v>
      </c>
      <c r="C56" s="46">
        <v>0</v>
      </c>
      <c r="D56" s="46">
        <v>0</v>
      </c>
      <c r="E56" s="46">
        <v>1</v>
      </c>
      <c r="F56" s="46">
        <v>1</v>
      </c>
      <c r="G56" s="52">
        <v>2</v>
      </c>
      <c r="H56" s="46">
        <v>2</v>
      </c>
      <c r="I56" s="46">
        <v>3</v>
      </c>
      <c r="J56" s="46">
        <v>2</v>
      </c>
      <c r="K56" s="46">
        <v>3</v>
      </c>
      <c r="L56" s="52">
        <v>10</v>
      </c>
    </row>
    <row r="57" spans="1:12">
      <c r="A57" s="53" t="str">
        <f>VLOOKUP(B57,[4]ALL_TYPES!$B:$E,4,FALSE)</f>
        <v>E07000075</v>
      </c>
      <c r="B57" s="60" t="s">
        <v>203</v>
      </c>
      <c r="C57" s="46" t="s">
        <v>759</v>
      </c>
      <c r="D57" s="46" t="s">
        <v>759</v>
      </c>
      <c r="E57" s="46" t="s">
        <v>759</v>
      </c>
      <c r="F57" s="46" t="s">
        <v>759</v>
      </c>
      <c r="G57" s="52">
        <v>19</v>
      </c>
      <c r="H57" s="46" t="s">
        <v>759</v>
      </c>
      <c r="I57" s="46" t="s">
        <v>759</v>
      </c>
      <c r="J57" s="46" t="s">
        <v>759</v>
      </c>
      <c r="K57" s="46" t="s">
        <v>759</v>
      </c>
      <c r="L57" s="52">
        <v>5</v>
      </c>
    </row>
    <row r="58" spans="1:12">
      <c r="A58" s="53" t="str">
        <f>VLOOKUP(B58,[4]ALL_TYPES!$B:$E,4,FALSE)</f>
        <v>E07000074</v>
      </c>
      <c r="B58" s="60" t="s">
        <v>201</v>
      </c>
      <c r="C58" s="46">
        <v>0</v>
      </c>
      <c r="D58" s="46">
        <v>0</v>
      </c>
      <c r="E58" s="46">
        <v>0</v>
      </c>
      <c r="F58" s="46">
        <v>0</v>
      </c>
      <c r="G58" s="52">
        <v>0</v>
      </c>
      <c r="H58" s="46">
        <v>1</v>
      </c>
      <c r="I58" s="46">
        <v>1</v>
      </c>
      <c r="J58" s="46">
        <v>0</v>
      </c>
      <c r="K58" s="46">
        <v>0</v>
      </c>
      <c r="L58" s="52">
        <v>2</v>
      </c>
    </row>
    <row r="59" spans="1:12">
      <c r="A59" s="53" t="str">
        <f>VLOOKUP(B59,[4]ALL_TYPES!$B:$E,4,FALSE)</f>
        <v>E07000070</v>
      </c>
      <c r="B59" s="60" t="s">
        <v>193</v>
      </c>
      <c r="C59" s="46" t="s">
        <v>759</v>
      </c>
      <c r="D59" s="46" t="s">
        <v>759</v>
      </c>
      <c r="E59" s="46" t="s">
        <v>759</v>
      </c>
      <c r="F59" s="46" t="s">
        <v>759</v>
      </c>
      <c r="G59" s="52" t="s">
        <v>759</v>
      </c>
      <c r="H59" s="46">
        <v>9</v>
      </c>
      <c r="I59" s="46">
        <v>4</v>
      </c>
      <c r="J59" s="46">
        <v>4</v>
      </c>
      <c r="K59" s="46">
        <v>7</v>
      </c>
      <c r="L59" s="52">
        <f>SUM(H59:K59)</f>
        <v>24</v>
      </c>
    </row>
    <row r="60" spans="1:12">
      <c r="A60" s="53" t="str">
        <f>VLOOKUP(B60,[4]ALL_TYPES!$B:$E,4,FALSE)</f>
        <v>E07000077</v>
      </c>
      <c r="B60" s="60" t="s">
        <v>211</v>
      </c>
    </row>
    <row r="61" spans="1:12">
      <c r="A61" s="53" t="str">
        <f>VLOOKUP(B61,[4]ALL_TYPES!$B:$E,4,FALSE)</f>
        <v>E07000067</v>
      </c>
      <c r="B61" s="60" t="s">
        <v>187</v>
      </c>
      <c r="C61" s="46">
        <v>0</v>
      </c>
      <c r="D61" s="46">
        <v>0</v>
      </c>
      <c r="E61" s="46">
        <v>0</v>
      </c>
      <c r="F61" s="46">
        <v>0</v>
      </c>
      <c r="G61" s="52">
        <v>0</v>
      </c>
      <c r="H61" s="46">
        <v>9</v>
      </c>
      <c r="I61" s="46">
        <v>7</v>
      </c>
      <c r="J61" s="46">
        <v>2</v>
      </c>
      <c r="K61" s="46">
        <v>7</v>
      </c>
    </row>
    <row r="62" spans="1:12">
      <c r="A62" s="53" t="str">
        <f>VLOOKUP(B62,[4]ALL_TYPES!$B:$E,4,FALSE)</f>
        <v>E07000071</v>
      </c>
      <c r="B62" s="60" t="s">
        <v>195</v>
      </c>
      <c r="C62" s="46" t="s">
        <v>759</v>
      </c>
      <c r="D62" s="46" t="s">
        <v>759</v>
      </c>
      <c r="E62" s="46" t="s">
        <v>759</v>
      </c>
      <c r="F62" s="46" t="s">
        <v>759</v>
      </c>
      <c r="G62" s="52">
        <v>16</v>
      </c>
      <c r="H62" s="46" t="s">
        <v>759</v>
      </c>
      <c r="I62" s="46" t="s">
        <v>759</v>
      </c>
      <c r="J62" s="46" t="s">
        <v>759</v>
      </c>
      <c r="K62" s="46" t="s">
        <v>759</v>
      </c>
      <c r="L62" s="52">
        <v>97</v>
      </c>
    </row>
    <row r="63" spans="1:12">
      <c r="A63" s="53" t="str">
        <f>VLOOKUP(B63,[4]ALL_TYPES!$B:$E,4,FALSE)</f>
        <v>E07000076</v>
      </c>
      <c r="B63" s="60" t="s">
        <v>207</v>
      </c>
      <c r="C63" s="46">
        <v>106</v>
      </c>
      <c r="D63" s="46">
        <v>68</v>
      </c>
      <c r="E63" s="46">
        <v>49</v>
      </c>
      <c r="F63" s="46">
        <v>60</v>
      </c>
      <c r="H63" s="46">
        <v>14</v>
      </c>
      <c r="I63" s="46">
        <v>22</v>
      </c>
      <c r="J63" s="46">
        <v>17</v>
      </c>
      <c r="K63" s="46">
        <v>8</v>
      </c>
    </row>
    <row r="64" spans="1:12">
      <c r="A64" s="53" t="str">
        <f>VLOOKUP(B64,[4]ALL_TYPES!$B:$E,4,FALSE)</f>
        <v>E10000013</v>
      </c>
      <c r="B64" s="60" t="s">
        <v>769</v>
      </c>
    </row>
    <row r="65" spans="1:12">
      <c r="A65" s="53" t="str">
        <f>VLOOKUP(B65,[4]ALL_TYPES!$B:$E,4,FALSE)</f>
        <v>E07000081</v>
      </c>
      <c r="B65" s="60" t="s">
        <v>220</v>
      </c>
      <c r="C65" s="46">
        <v>0</v>
      </c>
      <c r="D65" s="46">
        <v>0</v>
      </c>
      <c r="E65" s="46">
        <v>0</v>
      </c>
      <c r="F65" s="46">
        <v>0</v>
      </c>
      <c r="G65" s="52">
        <v>0</v>
      </c>
      <c r="H65" s="46" t="s">
        <v>759</v>
      </c>
      <c r="I65" s="46">
        <v>42</v>
      </c>
      <c r="J65" s="46">
        <v>50</v>
      </c>
      <c r="K65" s="46">
        <v>4</v>
      </c>
      <c r="L65" s="52">
        <v>96</v>
      </c>
    </row>
    <row r="66" spans="1:12">
      <c r="A66" s="53" t="str">
        <f>VLOOKUP(B66,[4]ALL_TYPES!$B:$E,4,FALSE)</f>
        <v>E07000083</v>
      </c>
      <c r="B66" s="60" t="s">
        <v>226</v>
      </c>
    </row>
    <row r="67" spans="1:12">
      <c r="A67" s="53" t="str">
        <f>VLOOKUP(B67,[4]ALL_TYPES!$B:$E,4,FALSE)</f>
        <v>E07000078</v>
      </c>
      <c r="B67" s="60" t="s">
        <v>214</v>
      </c>
      <c r="C67" s="46" t="s">
        <v>759</v>
      </c>
      <c r="D67" s="46" t="s">
        <v>759</v>
      </c>
      <c r="E67" s="46" t="s">
        <v>759</v>
      </c>
      <c r="F67" s="46" t="s">
        <v>759</v>
      </c>
      <c r="G67" s="52" t="s">
        <v>759</v>
      </c>
      <c r="H67" s="46">
        <v>5</v>
      </c>
      <c r="I67" s="46">
        <v>6</v>
      </c>
      <c r="J67" s="46">
        <v>2</v>
      </c>
      <c r="K67" s="46">
        <v>1</v>
      </c>
      <c r="L67" s="52">
        <v>14</v>
      </c>
    </row>
    <row r="68" spans="1:12">
      <c r="A68" s="53" t="str">
        <f>VLOOKUP(B68,[4]ALL_TYPES!$B:$E,4,FALSE)</f>
        <v>E07000079</v>
      </c>
      <c r="B68" s="60" t="s">
        <v>216</v>
      </c>
      <c r="C68" s="46">
        <v>5</v>
      </c>
      <c r="D68" s="46">
        <v>4</v>
      </c>
      <c r="E68" s="46">
        <v>1</v>
      </c>
      <c r="F68" s="46">
        <v>0</v>
      </c>
      <c r="G68" s="52">
        <v>10</v>
      </c>
      <c r="H68" s="46">
        <v>1</v>
      </c>
      <c r="I68" s="46">
        <v>0</v>
      </c>
      <c r="J68" s="46">
        <v>1</v>
      </c>
      <c r="K68" s="46">
        <v>0</v>
      </c>
      <c r="L68" s="52">
        <v>2</v>
      </c>
    </row>
    <row r="69" spans="1:12">
      <c r="A69" s="53" t="str">
        <f>VLOOKUP(B69,[4]ALL_TYPES!$B:$E,4,FALSE)</f>
        <v>E07000082</v>
      </c>
      <c r="B69" s="60" t="s">
        <v>224</v>
      </c>
      <c r="C69" s="46">
        <v>0</v>
      </c>
      <c r="D69" s="46">
        <v>0</v>
      </c>
      <c r="E69" s="46">
        <v>0</v>
      </c>
      <c r="F69" s="46">
        <v>0</v>
      </c>
      <c r="G69" s="52">
        <v>0</v>
      </c>
      <c r="H69" s="46">
        <v>4</v>
      </c>
      <c r="I69" s="46">
        <v>2</v>
      </c>
      <c r="J69" s="46">
        <v>2</v>
      </c>
      <c r="K69" s="46">
        <v>2</v>
      </c>
      <c r="L69" s="52">
        <v>10</v>
      </c>
    </row>
    <row r="70" spans="1:12">
      <c r="A70" s="53" t="str">
        <f>VLOOKUP(B70,[4]ALL_TYPES!$B:$E,4,FALSE)</f>
        <v>E07000080</v>
      </c>
      <c r="B70" s="60" t="s">
        <v>218</v>
      </c>
      <c r="C70" s="46">
        <v>0</v>
      </c>
      <c r="D70" s="46">
        <v>0</v>
      </c>
      <c r="E70" s="46">
        <v>0</v>
      </c>
      <c r="F70" s="46">
        <v>0</v>
      </c>
      <c r="G70" s="52">
        <v>0</v>
      </c>
      <c r="H70" s="46">
        <v>5</v>
      </c>
      <c r="I70" s="46">
        <v>0</v>
      </c>
      <c r="J70" s="46">
        <v>4</v>
      </c>
      <c r="K70" s="46">
        <v>1</v>
      </c>
    </row>
    <row r="71" spans="1:12">
      <c r="A71" s="53" t="str">
        <f>VLOOKUP(B71,[4]ALL_TYPES!$B:$E,4,FALSE)</f>
        <v>E10000014</v>
      </c>
      <c r="B71" s="60" t="s">
        <v>771</v>
      </c>
    </row>
    <row r="72" spans="1:12">
      <c r="A72" s="53" t="str">
        <f>VLOOKUP(B72,[4]ALL_TYPES!$B:$E,4,FALSE)</f>
        <v>E07000088</v>
      </c>
      <c r="B72" s="60" t="s">
        <v>323</v>
      </c>
      <c r="C72" s="46">
        <v>23</v>
      </c>
      <c r="D72" s="46">
        <v>18</v>
      </c>
      <c r="E72" s="46">
        <v>11</v>
      </c>
      <c r="F72" s="46">
        <v>28</v>
      </c>
      <c r="G72" s="52">
        <f>SUM(C72:F72)</f>
        <v>80</v>
      </c>
      <c r="H72" s="46">
        <v>13</v>
      </c>
      <c r="I72" s="46">
        <v>15</v>
      </c>
      <c r="J72" s="46">
        <v>3</v>
      </c>
      <c r="K72" s="46">
        <v>9</v>
      </c>
      <c r="L72" s="52">
        <f>SUM(H72:K72)</f>
        <v>40</v>
      </c>
    </row>
    <row r="73" spans="1:12">
      <c r="A73" s="53" t="str">
        <f>VLOOKUP(B73,[4]ALL_TYPES!$B:$E,4,FALSE)</f>
        <v>E07000087</v>
      </c>
      <c r="B73" s="60" t="s">
        <v>321</v>
      </c>
      <c r="C73" s="46">
        <v>11</v>
      </c>
      <c r="D73" s="46">
        <v>8</v>
      </c>
      <c r="E73" s="46">
        <v>6</v>
      </c>
      <c r="F73" s="46">
        <v>5</v>
      </c>
      <c r="H73" s="46">
        <v>13</v>
      </c>
      <c r="I73" s="46">
        <v>8</v>
      </c>
      <c r="J73" s="46">
        <v>6</v>
      </c>
      <c r="K73" s="46">
        <v>5</v>
      </c>
    </row>
    <row r="74" spans="1:12">
      <c r="A74" s="53" t="str">
        <f>VLOOKUP(B74,[4]ALL_TYPES!$B:$E,4,FALSE)</f>
        <v>E07000094</v>
      </c>
      <c r="B74" s="60" t="s">
        <v>339</v>
      </c>
    </row>
    <row r="75" spans="1:12">
      <c r="A75" s="53" t="str">
        <f>VLOOKUP(B75,[4]ALL_TYPES!$B:$E,4,FALSE)</f>
        <v>E07000090</v>
      </c>
      <c r="B75" s="60" t="s">
        <v>327</v>
      </c>
    </row>
    <row r="76" spans="1:12">
      <c r="A76" s="53" t="str">
        <f>VLOOKUP(B76,[4]ALL_TYPES!$B:$E,4,FALSE)</f>
        <v>E07000085</v>
      </c>
      <c r="B76" s="60" t="s">
        <v>317</v>
      </c>
      <c r="C76" s="46">
        <v>2</v>
      </c>
      <c r="D76" s="46">
        <v>2</v>
      </c>
      <c r="E76" s="46">
        <v>4</v>
      </c>
      <c r="F76" s="46">
        <v>5</v>
      </c>
      <c r="G76" s="52">
        <f>SUM(C76:F76)</f>
        <v>13</v>
      </c>
      <c r="H76" s="46">
        <v>15</v>
      </c>
      <c r="I76" s="46">
        <v>12</v>
      </c>
      <c r="J76" s="46" t="s">
        <v>759</v>
      </c>
      <c r="K76" s="46">
        <v>14</v>
      </c>
      <c r="L76" s="52">
        <f>SUM(H76:K76)</f>
        <v>41</v>
      </c>
    </row>
    <row r="77" spans="1:12">
      <c r="A77" s="53" t="str">
        <f>VLOOKUP(B77,[4]ALL_TYPES!$B:$E,4,FALSE)</f>
        <v>E07000089</v>
      </c>
      <c r="B77" s="60" t="s">
        <v>325</v>
      </c>
      <c r="C77" s="46">
        <v>0</v>
      </c>
      <c r="D77" s="46">
        <v>0</v>
      </c>
      <c r="E77" s="46">
        <v>0</v>
      </c>
      <c r="F77" s="46">
        <v>0</v>
      </c>
      <c r="G77" s="52">
        <v>0</v>
      </c>
      <c r="H77" s="46">
        <v>0</v>
      </c>
      <c r="I77" s="46">
        <v>0</v>
      </c>
      <c r="J77" s="46">
        <v>0</v>
      </c>
      <c r="K77" s="46">
        <v>0</v>
      </c>
      <c r="L77" s="52">
        <v>0</v>
      </c>
    </row>
    <row r="78" spans="1:12">
      <c r="A78" s="53" t="str">
        <f>VLOOKUP(B78,[4]ALL_TYPES!$B:$E,4,FALSE)</f>
        <v>E07000092</v>
      </c>
      <c r="B78" s="60" t="s">
        <v>333</v>
      </c>
      <c r="C78" s="46">
        <v>0</v>
      </c>
      <c r="D78" s="46">
        <v>0</v>
      </c>
      <c r="E78" s="46">
        <v>0</v>
      </c>
      <c r="F78" s="46">
        <v>0</v>
      </c>
      <c r="G78" s="52">
        <v>0</v>
      </c>
      <c r="H78" s="46">
        <v>0</v>
      </c>
      <c r="I78" s="46">
        <v>0</v>
      </c>
      <c r="J78" s="46">
        <v>0</v>
      </c>
      <c r="K78" s="46">
        <v>0</v>
      </c>
      <c r="L78" s="52">
        <v>0</v>
      </c>
    </row>
    <row r="79" spans="1:12">
      <c r="A79" s="53" t="str">
        <f>VLOOKUP(B79,[4]ALL_TYPES!$B:$E,4,FALSE)</f>
        <v>E07000084</v>
      </c>
      <c r="B79" s="60" t="s">
        <v>315</v>
      </c>
      <c r="C79" s="46" t="s">
        <v>759</v>
      </c>
      <c r="D79" s="46" t="s">
        <v>759</v>
      </c>
      <c r="E79" s="46" t="s">
        <v>759</v>
      </c>
      <c r="F79" s="46">
        <v>26</v>
      </c>
      <c r="H79" s="46" t="s">
        <v>759</v>
      </c>
      <c r="I79" s="46" t="s">
        <v>759</v>
      </c>
      <c r="J79" s="46" t="s">
        <v>759</v>
      </c>
      <c r="K79" s="46">
        <v>23</v>
      </c>
    </row>
    <row r="80" spans="1:12">
      <c r="A80" s="53" t="str">
        <f>VLOOKUP(B80,[4]ALL_TYPES!$B:$E,4,FALSE)</f>
        <v>E07000093</v>
      </c>
      <c r="B80" s="60" t="s">
        <v>337</v>
      </c>
      <c r="C80" s="46">
        <v>0</v>
      </c>
      <c r="D80" s="46">
        <v>0</v>
      </c>
      <c r="E80" s="46">
        <v>0</v>
      </c>
      <c r="F80" s="46">
        <v>0</v>
      </c>
      <c r="G80" s="52">
        <v>0</v>
      </c>
      <c r="H80" s="46">
        <v>0</v>
      </c>
      <c r="I80" s="46">
        <v>1</v>
      </c>
      <c r="J80" s="46">
        <v>4</v>
      </c>
      <c r="K80" s="46">
        <v>2</v>
      </c>
      <c r="L80" s="52">
        <v>7</v>
      </c>
    </row>
    <row r="81" spans="1:12">
      <c r="A81" s="53" t="str">
        <f>VLOOKUP(B81,[4]ALL_TYPES!$B:$E,4,FALSE)</f>
        <v>E07000086</v>
      </c>
      <c r="B81" s="60" t="s">
        <v>319</v>
      </c>
      <c r="C81" s="46">
        <v>11</v>
      </c>
      <c r="D81" s="46">
        <v>6</v>
      </c>
      <c r="E81" s="46">
        <v>4</v>
      </c>
      <c r="F81" s="46">
        <v>2</v>
      </c>
      <c r="G81" s="52">
        <v>23</v>
      </c>
      <c r="H81" s="46">
        <v>2</v>
      </c>
      <c r="I81" s="46">
        <v>1</v>
      </c>
      <c r="J81" s="46">
        <v>1</v>
      </c>
      <c r="K81" s="46">
        <v>2</v>
      </c>
      <c r="L81" s="52">
        <v>4</v>
      </c>
    </row>
    <row r="82" spans="1:12">
      <c r="A82" s="53" t="str">
        <f>VLOOKUP(B82,[4]ALL_TYPES!$B:$E,4,FALSE)</f>
        <v>E07000091</v>
      </c>
      <c r="B82" s="60" t="s">
        <v>329</v>
      </c>
      <c r="C82" s="46">
        <v>1</v>
      </c>
      <c r="D82" s="46">
        <v>2</v>
      </c>
      <c r="E82" s="46">
        <v>3</v>
      </c>
      <c r="F82" s="46">
        <v>5</v>
      </c>
      <c r="G82" s="52">
        <v>11</v>
      </c>
      <c r="H82" s="46">
        <v>1</v>
      </c>
      <c r="I82" s="46">
        <v>3</v>
      </c>
      <c r="J82" s="46">
        <v>2</v>
      </c>
      <c r="K82" s="46">
        <v>6</v>
      </c>
      <c r="L82" s="52">
        <v>12</v>
      </c>
    </row>
    <row r="83" spans="1:12">
      <c r="A83" s="53" t="str">
        <f>VLOOKUP(B83,[4]ALL_TYPES!$B:$E,4,FALSE)</f>
        <v>E10000015</v>
      </c>
      <c r="B83" s="60" t="s">
        <v>773</v>
      </c>
    </row>
    <row r="84" spans="1:12">
      <c r="A84" s="53" t="str">
        <f>VLOOKUP(B84,[4]ALL_TYPES!$B:$E,4,FALSE)</f>
        <v>E07000102</v>
      </c>
      <c r="B84" s="60" t="s">
        <v>358</v>
      </c>
    </row>
    <row r="85" spans="1:12">
      <c r="A85" s="53" t="str">
        <f>VLOOKUP(B85,[4]ALL_TYPES!$B:$E,4,FALSE)</f>
        <v>E07000103</v>
      </c>
      <c r="B85" s="60" t="s">
        <v>360</v>
      </c>
    </row>
    <row r="86" spans="1:12">
      <c r="A86" s="53" t="str">
        <f>VLOOKUP(B86,[4]ALL_TYPES!$B:$E,4,FALSE)</f>
        <v>E07000098</v>
      </c>
      <c r="B86" s="60" t="s">
        <v>350</v>
      </c>
      <c r="C86" s="46" t="s">
        <v>759</v>
      </c>
      <c r="D86" s="46" t="s">
        <v>759</v>
      </c>
      <c r="E86" s="46" t="s">
        <v>759</v>
      </c>
      <c r="F86" s="46" t="s">
        <v>759</v>
      </c>
      <c r="G86" s="52" t="s">
        <v>759</v>
      </c>
      <c r="H86" s="46" t="s">
        <v>759</v>
      </c>
      <c r="I86" s="46" t="s">
        <v>759</v>
      </c>
      <c r="J86" s="46" t="s">
        <v>759</v>
      </c>
      <c r="K86" s="46" t="s">
        <v>759</v>
      </c>
      <c r="L86" s="52" t="s">
        <v>759</v>
      </c>
    </row>
    <row r="87" spans="1:12">
      <c r="A87" s="53" t="str">
        <f>VLOOKUP(B87,[4]ALL_TYPES!$B:$E,4,FALSE)</f>
        <v>E07000241</v>
      </c>
      <c r="B87" s="60" t="s">
        <v>361</v>
      </c>
      <c r="C87" s="46" t="s">
        <v>759</v>
      </c>
      <c r="D87" s="46" t="s">
        <v>759</v>
      </c>
      <c r="E87" s="46" t="s">
        <v>759</v>
      </c>
      <c r="F87" s="46" t="s">
        <v>759</v>
      </c>
      <c r="G87" s="52">
        <v>0</v>
      </c>
      <c r="H87" s="46">
        <v>2</v>
      </c>
      <c r="I87" s="46">
        <v>0</v>
      </c>
      <c r="J87" s="46">
        <v>1</v>
      </c>
      <c r="K87" s="46">
        <v>0</v>
      </c>
    </row>
    <row r="88" spans="1:12">
      <c r="A88" s="53" t="str">
        <f>VLOOKUP(B88,[4]ALL_TYPES!$B:$E,4,FALSE)</f>
        <v>E07000095</v>
      </c>
      <c r="B88" s="60" t="s">
        <v>344</v>
      </c>
      <c r="C88" s="46">
        <v>0</v>
      </c>
      <c r="D88" s="46">
        <v>2</v>
      </c>
      <c r="E88" s="46">
        <v>4</v>
      </c>
      <c r="F88" s="46">
        <v>1</v>
      </c>
      <c r="G88" s="52">
        <v>7</v>
      </c>
      <c r="H88" s="46">
        <v>0</v>
      </c>
      <c r="I88" s="46">
        <v>7</v>
      </c>
      <c r="J88" s="46">
        <v>10</v>
      </c>
      <c r="K88" s="46">
        <v>1</v>
      </c>
      <c r="L88" s="52">
        <v>18</v>
      </c>
    </row>
    <row r="89" spans="1:12">
      <c r="A89" s="53" t="str">
        <f>VLOOKUP(B89,[4]ALL_TYPES!$B:$E,4,FALSE)</f>
        <v>E07000242</v>
      </c>
      <c r="B89" s="60" t="s">
        <v>348</v>
      </c>
      <c r="C89" s="46">
        <v>2</v>
      </c>
      <c r="D89" s="46">
        <v>2</v>
      </c>
      <c r="E89" s="46">
        <v>1</v>
      </c>
      <c r="F89" s="46">
        <v>2</v>
      </c>
      <c r="G89" s="52">
        <v>7</v>
      </c>
      <c r="H89" s="46">
        <v>3</v>
      </c>
      <c r="I89" s="46">
        <v>4</v>
      </c>
      <c r="J89" s="46">
        <v>0</v>
      </c>
      <c r="K89" s="46">
        <v>0</v>
      </c>
      <c r="L89" s="52">
        <v>7</v>
      </c>
    </row>
    <row r="90" spans="1:12">
      <c r="A90" s="53" t="str">
        <f>VLOOKUP(B90,[4]ALL_TYPES!$B:$E,4,FALSE)</f>
        <v>E07000243</v>
      </c>
      <c r="B90" s="60" t="s">
        <v>356</v>
      </c>
    </row>
    <row r="91" spans="1:12">
      <c r="A91" s="53" t="str">
        <f>VLOOKUP(B91,[4]ALL_TYPES!$B:$E,4,FALSE)</f>
        <v>E07000099</v>
      </c>
      <c r="B91" s="60" t="s">
        <v>352</v>
      </c>
      <c r="C91" s="46" t="s">
        <v>759</v>
      </c>
      <c r="D91" s="46" t="s">
        <v>759</v>
      </c>
      <c r="E91" s="46" t="s">
        <v>759</v>
      </c>
      <c r="F91" s="46" t="s">
        <v>759</v>
      </c>
      <c r="H91" s="46">
        <v>1</v>
      </c>
      <c r="I91" s="46">
        <v>2</v>
      </c>
      <c r="J91" s="46">
        <v>2</v>
      </c>
      <c r="K91" s="46">
        <v>2</v>
      </c>
    </row>
    <row r="92" spans="1:12">
      <c r="A92" s="53" t="str">
        <f>VLOOKUP(B92,[4]ALL_TYPES!$B:$E,4,FALSE)</f>
        <v>E07000240</v>
      </c>
      <c r="B92" s="60" t="s">
        <v>354</v>
      </c>
      <c r="C92" s="46" t="s">
        <v>759</v>
      </c>
      <c r="D92" s="46" t="s">
        <v>759</v>
      </c>
      <c r="E92" s="46" t="s">
        <v>759</v>
      </c>
      <c r="F92" s="46" t="s">
        <v>759</v>
      </c>
      <c r="G92" s="52" t="s">
        <v>759</v>
      </c>
      <c r="H92" s="46" t="s">
        <v>759</v>
      </c>
      <c r="I92" s="46" t="s">
        <v>759</v>
      </c>
      <c r="J92" s="46" t="s">
        <v>759</v>
      </c>
      <c r="K92" s="46" t="s">
        <v>759</v>
      </c>
      <c r="L92" s="52" t="s">
        <v>759</v>
      </c>
    </row>
    <row r="93" spans="1:12">
      <c r="A93" s="53" t="str">
        <f>VLOOKUP(B93,[4]ALL_TYPES!$B:$E,4,FALSE)</f>
        <v>E07000096</v>
      </c>
      <c r="B93" s="60" t="s">
        <v>346</v>
      </c>
      <c r="C93" s="46" t="s">
        <v>759</v>
      </c>
      <c r="D93" s="46" t="s">
        <v>759</v>
      </c>
      <c r="E93" s="46">
        <v>4</v>
      </c>
      <c r="F93" s="46">
        <v>5</v>
      </c>
      <c r="H93" s="46" t="s">
        <v>759</v>
      </c>
      <c r="I93" s="46" t="s">
        <v>759</v>
      </c>
      <c r="J93" s="46">
        <v>2</v>
      </c>
      <c r="K93" s="46">
        <v>0</v>
      </c>
    </row>
    <row r="94" spans="1:12">
      <c r="A94" s="53" t="str">
        <f>VLOOKUP(B94,[4]ALL_TYPES!$B:$E,4,FALSE)</f>
        <v>E10000016</v>
      </c>
      <c r="B94" s="60" t="s">
        <v>774</v>
      </c>
    </row>
    <row r="95" spans="1:12">
      <c r="A95" s="53" t="str">
        <f>VLOOKUP(B95,[4]ALL_TYPES!$B:$E,4,FALSE)</f>
        <v>E07000107</v>
      </c>
      <c r="B95" s="60" t="s">
        <v>370</v>
      </c>
    </row>
    <row r="96" spans="1:12">
      <c r="A96" s="53" t="str">
        <f>VLOOKUP(B96,[4]ALL_TYPES!$B:$E,4,FALSE)</f>
        <v>E07000109</v>
      </c>
      <c r="B96" s="60" t="s">
        <v>374</v>
      </c>
    </row>
    <row r="97" spans="1:12">
      <c r="A97" s="53" t="str">
        <f>VLOOKUP(B97,[4]ALL_TYPES!$B:$E,4,FALSE)</f>
        <v>E07000111</v>
      </c>
      <c r="B97" s="60" t="s">
        <v>380</v>
      </c>
      <c r="C97" s="46" t="s">
        <v>759</v>
      </c>
      <c r="D97" s="46" t="s">
        <v>759</v>
      </c>
      <c r="E97" s="46" t="s">
        <v>759</v>
      </c>
      <c r="F97" s="46" t="s">
        <v>759</v>
      </c>
      <c r="G97" s="52">
        <v>0</v>
      </c>
      <c r="H97" s="46" t="s">
        <v>759</v>
      </c>
      <c r="I97" s="46" t="s">
        <v>759</v>
      </c>
      <c r="J97" s="46" t="s">
        <v>759</v>
      </c>
      <c r="K97" s="46" t="s">
        <v>759</v>
      </c>
      <c r="L97" s="52">
        <v>0</v>
      </c>
    </row>
    <row r="98" spans="1:12">
      <c r="A98" s="53" t="str">
        <f>VLOOKUP(B98,[4]ALL_TYPES!$B:$E,4,FALSE)</f>
        <v>E07000115</v>
      </c>
      <c r="B98" s="60" t="s">
        <v>388</v>
      </c>
      <c r="C98" s="46">
        <v>52</v>
      </c>
      <c r="D98" s="46">
        <v>45</v>
      </c>
      <c r="E98" s="46">
        <v>0</v>
      </c>
      <c r="F98" s="46">
        <v>0</v>
      </c>
      <c r="G98" s="52">
        <f>SUM(C98:F98)</f>
        <v>97</v>
      </c>
      <c r="H98" s="46">
        <v>9</v>
      </c>
      <c r="I98" s="46">
        <v>7</v>
      </c>
      <c r="J98" s="46">
        <v>6</v>
      </c>
      <c r="K98" s="46">
        <v>1</v>
      </c>
      <c r="L98" s="52">
        <f>SUM(H98:K98)</f>
        <v>23</v>
      </c>
    </row>
    <row r="99" spans="1:12">
      <c r="A99" s="53" t="str">
        <f>VLOOKUP(B99,[4]ALL_TYPES!$B:$E,4,FALSE)</f>
        <v>E07000116</v>
      </c>
      <c r="B99" s="60" t="s">
        <v>390</v>
      </c>
      <c r="C99" s="46" t="s">
        <v>759</v>
      </c>
      <c r="D99" s="46">
        <v>54</v>
      </c>
      <c r="E99" s="46">
        <v>9</v>
      </c>
      <c r="F99" s="46">
        <v>9</v>
      </c>
      <c r="H99" s="46" t="s">
        <v>759</v>
      </c>
      <c r="I99" s="46">
        <v>1</v>
      </c>
      <c r="J99" s="46">
        <v>2</v>
      </c>
      <c r="K99" s="46">
        <v>3</v>
      </c>
    </row>
    <row r="100" spans="1:12">
      <c r="A100" s="53" t="str">
        <f>VLOOKUP(B100,[4]ALL_TYPES!$B:$E,4,FALSE)</f>
        <v>E07000110</v>
      </c>
      <c r="B100" s="60" t="s">
        <v>376</v>
      </c>
      <c r="C100" s="46" t="s">
        <v>759</v>
      </c>
      <c r="D100" s="46" t="s">
        <v>759</v>
      </c>
      <c r="E100" s="46" t="s">
        <v>759</v>
      </c>
      <c r="F100" s="46">
        <v>4</v>
      </c>
      <c r="H100" s="46" t="s">
        <v>759</v>
      </c>
      <c r="I100" s="46" t="s">
        <v>759</v>
      </c>
      <c r="J100" s="46" t="s">
        <v>759</v>
      </c>
      <c r="K100" s="46">
        <v>3</v>
      </c>
    </row>
    <row r="101" spans="1:12">
      <c r="A101" s="53" t="str">
        <f>VLOOKUP(B101,[4]ALL_TYPES!$B:$E,4,FALSE)</f>
        <v>E07000113</v>
      </c>
      <c r="B101" s="60" t="s">
        <v>384</v>
      </c>
      <c r="C101" s="46" t="s">
        <v>759</v>
      </c>
      <c r="D101" s="46" t="s">
        <v>759</v>
      </c>
      <c r="E101" s="46" t="s">
        <v>759</v>
      </c>
      <c r="F101" s="46" t="s">
        <v>759</v>
      </c>
      <c r="G101" s="52">
        <v>18</v>
      </c>
      <c r="H101" s="46" t="s">
        <v>759</v>
      </c>
      <c r="I101" s="46" t="s">
        <v>759</v>
      </c>
      <c r="J101" s="46" t="s">
        <v>759</v>
      </c>
      <c r="K101" s="46" t="s">
        <v>759</v>
      </c>
      <c r="L101" s="52">
        <v>35</v>
      </c>
    </row>
    <row r="102" spans="1:12">
      <c r="A102" s="53" t="str">
        <f>VLOOKUP(B102,[4]ALL_TYPES!$B:$E,4,FALSE)</f>
        <v>E07000105</v>
      </c>
      <c r="B102" s="60" t="s">
        <v>366</v>
      </c>
      <c r="C102" s="46">
        <v>32</v>
      </c>
      <c r="D102" s="46">
        <v>34</v>
      </c>
      <c r="E102" s="46">
        <v>13</v>
      </c>
      <c r="F102" s="46">
        <v>22</v>
      </c>
      <c r="G102" s="52">
        <f>SUM(C102:F102)</f>
        <v>101</v>
      </c>
      <c r="H102" s="46">
        <v>4</v>
      </c>
      <c r="I102" s="46">
        <v>14</v>
      </c>
      <c r="J102" s="46">
        <v>7</v>
      </c>
      <c r="K102" s="46">
        <v>6</v>
      </c>
      <c r="L102" s="52">
        <f>SUM(H102:K102)</f>
        <v>31</v>
      </c>
    </row>
    <row r="103" spans="1:12">
      <c r="A103" s="53" t="str">
        <f>VLOOKUP(B103,[4]ALL_TYPES!$B:$E,4,FALSE)</f>
        <v>E07000112</v>
      </c>
      <c r="B103" s="60" t="s">
        <v>382</v>
      </c>
      <c r="C103" s="46" t="s">
        <v>759</v>
      </c>
      <c r="D103" s="46" t="s">
        <v>759</v>
      </c>
      <c r="E103" s="46" t="s">
        <v>759</v>
      </c>
      <c r="F103" s="46" t="s">
        <v>759</v>
      </c>
      <c r="G103" s="52">
        <v>0</v>
      </c>
      <c r="H103" s="46" t="s">
        <v>759</v>
      </c>
      <c r="I103" s="46" t="s">
        <v>759</v>
      </c>
      <c r="J103" s="46" t="s">
        <v>759</v>
      </c>
      <c r="K103" s="46" t="s">
        <v>759</v>
      </c>
      <c r="L103" s="52">
        <v>0</v>
      </c>
    </row>
    <row r="104" spans="1:12">
      <c r="A104" s="53" t="str">
        <f>VLOOKUP(B104,[4]ALL_TYPES!$B:$E,4,FALSE)</f>
        <v>E07000106</v>
      </c>
      <c r="B104" s="60" t="s">
        <v>368</v>
      </c>
      <c r="C104" s="46">
        <v>0</v>
      </c>
      <c r="D104" s="46">
        <v>0</v>
      </c>
      <c r="E104" s="46">
        <v>0</v>
      </c>
      <c r="F104" s="46">
        <v>0</v>
      </c>
      <c r="G104" s="52">
        <v>0</v>
      </c>
      <c r="H104" s="46">
        <v>0</v>
      </c>
      <c r="I104" s="46">
        <v>0</v>
      </c>
      <c r="J104" s="46">
        <v>0</v>
      </c>
      <c r="K104" s="46">
        <v>0</v>
      </c>
      <c r="L104" s="52">
        <v>0</v>
      </c>
    </row>
    <row r="105" spans="1:12">
      <c r="A105" s="53" t="str">
        <f>VLOOKUP(B105,[4]ALL_TYPES!$B:$E,4,FALSE)</f>
        <v>E07000108</v>
      </c>
      <c r="B105" s="60" t="s">
        <v>372</v>
      </c>
      <c r="C105" s="46">
        <v>2</v>
      </c>
      <c r="D105" s="46">
        <v>9</v>
      </c>
      <c r="E105" s="46">
        <v>19</v>
      </c>
      <c r="F105" s="46">
        <v>12</v>
      </c>
      <c r="H105" s="46">
        <v>50</v>
      </c>
      <c r="I105" s="46">
        <v>30</v>
      </c>
      <c r="J105" s="46">
        <v>27</v>
      </c>
      <c r="K105" s="46">
        <v>11</v>
      </c>
    </row>
    <row r="106" spans="1:12">
      <c r="A106" s="53" t="str">
        <f>VLOOKUP(B106,[4]ALL_TYPES!$B:$E,4,FALSE)</f>
        <v>E07000114</v>
      </c>
      <c r="B106" s="60" t="s">
        <v>386</v>
      </c>
      <c r="C106" s="46">
        <v>4</v>
      </c>
      <c r="D106" s="46">
        <v>15</v>
      </c>
      <c r="E106" s="46">
        <v>12</v>
      </c>
      <c r="F106" s="46">
        <v>15</v>
      </c>
      <c r="H106" s="46">
        <v>0</v>
      </c>
      <c r="I106" s="46">
        <v>8</v>
      </c>
      <c r="J106" s="46">
        <v>2</v>
      </c>
      <c r="K106" s="46">
        <v>1</v>
      </c>
    </row>
    <row r="107" spans="1:12">
      <c r="A107" s="53" t="str">
        <f>VLOOKUP(B107,[4]ALL_TYPES!$B:$E,4,FALSE)</f>
        <v>E10000017</v>
      </c>
      <c r="B107" s="60" t="s">
        <v>775</v>
      </c>
    </row>
    <row r="108" spans="1:12">
      <c r="A108" s="53" t="str">
        <f>VLOOKUP(B108,[4]ALL_TYPES!$B:$E,4,FALSE)</f>
        <v>E07000127</v>
      </c>
      <c r="B108" s="60" t="s">
        <v>417</v>
      </c>
      <c r="C108" s="46">
        <v>2</v>
      </c>
      <c r="D108" s="46">
        <v>4</v>
      </c>
      <c r="E108" s="46">
        <v>4</v>
      </c>
      <c r="F108" s="46">
        <v>4</v>
      </c>
      <c r="G108" s="52">
        <f>SUM(C108:F108)</f>
        <v>14</v>
      </c>
      <c r="H108" s="46">
        <v>1</v>
      </c>
      <c r="I108" s="46">
        <v>1</v>
      </c>
      <c r="J108" s="46">
        <v>5</v>
      </c>
      <c r="K108" s="46">
        <v>0</v>
      </c>
      <c r="L108" s="52">
        <v>7</v>
      </c>
    </row>
    <row r="109" spans="1:12">
      <c r="A109" s="53" t="str">
        <f>VLOOKUP(B109,[4]ALL_TYPES!$B:$E,4,FALSE)</f>
        <v>E07000118</v>
      </c>
      <c r="B109" s="60" t="s">
        <v>399</v>
      </c>
      <c r="C109" s="46">
        <v>0</v>
      </c>
      <c r="D109" s="46">
        <v>3</v>
      </c>
      <c r="E109" s="46">
        <v>1</v>
      </c>
      <c r="F109" s="46">
        <v>0</v>
      </c>
      <c r="H109" s="46">
        <v>0</v>
      </c>
      <c r="I109" s="46">
        <v>0</v>
      </c>
      <c r="J109" s="46">
        <v>0</v>
      </c>
      <c r="K109" s="46">
        <v>0</v>
      </c>
      <c r="L109" s="52">
        <v>0</v>
      </c>
    </row>
    <row r="110" spans="1:12">
      <c r="A110" s="53" t="str">
        <f>VLOOKUP(B110,[4]ALL_TYPES!$B:$E,4,FALSE)</f>
        <v>E07000126</v>
      </c>
      <c r="B110" s="60" t="s">
        <v>415</v>
      </c>
      <c r="C110" s="46">
        <v>7</v>
      </c>
      <c r="D110" s="46">
        <v>7</v>
      </c>
      <c r="E110" s="46">
        <v>9</v>
      </c>
      <c r="F110" s="46">
        <v>9</v>
      </c>
      <c r="H110" s="46">
        <v>11</v>
      </c>
      <c r="I110" s="46">
        <v>11</v>
      </c>
      <c r="J110" s="46">
        <v>10</v>
      </c>
      <c r="K110" s="46">
        <v>11</v>
      </c>
    </row>
    <row r="111" spans="1:12">
      <c r="A111" s="53" t="str">
        <f>VLOOKUP(B111,[4]ALL_TYPES!$B:$E,4,FALSE)</f>
        <v>E07000119</v>
      </c>
      <c r="B111" s="60" t="s">
        <v>401</v>
      </c>
      <c r="C111" s="46">
        <v>0</v>
      </c>
      <c r="D111" s="46">
        <v>5</v>
      </c>
      <c r="E111" s="46">
        <v>2</v>
      </c>
      <c r="F111" s="46">
        <v>0</v>
      </c>
      <c r="G111" s="52">
        <v>7</v>
      </c>
      <c r="H111" s="46">
        <v>0</v>
      </c>
      <c r="I111" s="46">
        <v>4</v>
      </c>
      <c r="J111" s="46">
        <v>2</v>
      </c>
      <c r="K111" s="46">
        <v>0</v>
      </c>
      <c r="L111" s="52">
        <v>6</v>
      </c>
    </row>
    <row r="112" spans="1:12">
      <c r="A112" s="53" t="str">
        <f>VLOOKUP(B112,[4]ALL_TYPES!$B:$E,4,FALSE)</f>
        <v>E07000123</v>
      </c>
      <c r="B112" s="60" t="s">
        <v>409</v>
      </c>
      <c r="C112" s="46">
        <v>3</v>
      </c>
      <c r="D112" s="46">
        <v>1</v>
      </c>
      <c r="E112" s="46">
        <v>0</v>
      </c>
      <c r="F112" s="46">
        <v>0</v>
      </c>
      <c r="G112" s="52">
        <v>4</v>
      </c>
      <c r="H112" s="46">
        <v>8</v>
      </c>
      <c r="I112" s="46">
        <v>11</v>
      </c>
      <c r="J112" s="46">
        <v>6</v>
      </c>
      <c r="K112" s="46">
        <v>7</v>
      </c>
      <c r="L112" s="52">
        <v>32</v>
      </c>
    </row>
    <row r="113" spans="1:12">
      <c r="A113" s="53" t="str">
        <f>VLOOKUP(B113,[4]ALL_TYPES!$B:$E,4,FALSE)</f>
        <v>E07000128</v>
      </c>
      <c r="B113" s="60" t="s">
        <v>419</v>
      </c>
      <c r="C113" s="46">
        <v>31</v>
      </c>
      <c r="D113" s="46">
        <v>36</v>
      </c>
      <c r="E113" s="46">
        <v>21</v>
      </c>
      <c r="F113" s="46">
        <v>33</v>
      </c>
      <c r="G113" s="52">
        <f>SUM(C113:F113)</f>
        <v>121</v>
      </c>
      <c r="H113" s="46">
        <v>17</v>
      </c>
      <c r="I113" s="46">
        <v>19</v>
      </c>
      <c r="J113" s="46">
        <v>14</v>
      </c>
      <c r="K113" s="46">
        <v>10</v>
      </c>
      <c r="L113" s="52">
        <f>SUM(H113:K113)</f>
        <v>60</v>
      </c>
    </row>
    <row r="114" spans="1:12">
      <c r="A114" s="53" t="str">
        <f>VLOOKUP(B114,[4]ALL_TYPES!$B:$E,4,FALSE)</f>
        <v>E07000121</v>
      </c>
      <c r="B114" s="60" t="s">
        <v>405</v>
      </c>
      <c r="C114" s="46" t="s">
        <v>759</v>
      </c>
      <c r="D114" s="46" t="s">
        <v>759</v>
      </c>
      <c r="E114" s="46" t="s">
        <v>759</v>
      </c>
      <c r="F114" s="46" t="s">
        <v>759</v>
      </c>
      <c r="H114" s="46" t="s">
        <v>759</v>
      </c>
      <c r="I114" s="46" t="s">
        <v>759</v>
      </c>
      <c r="J114" s="46" t="s">
        <v>759</v>
      </c>
      <c r="K114" s="46" t="s">
        <v>759</v>
      </c>
    </row>
    <row r="115" spans="1:12">
      <c r="A115" s="53" t="str">
        <f>VLOOKUP(B115,[4]ALL_TYPES!$B:$E,4,FALSE)</f>
        <v>E07000124</v>
      </c>
      <c r="B115" s="60" t="s">
        <v>411</v>
      </c>
      <c r="C115" s="46">
        <v>8</v>
      </c>
      <c r="D115" s="46">
        <v>12</v>
      </c>
      <c r="E115" s="46">
        <v>13</v>
      </c>
      <c r="F115" s="46">
        <v>14</v>
      </c>
      <c r="H115" s="46">
        <v>2</v>
      </c>
      <c r="I115" s="46">
        <v>1</v>
      </c>
      <c r="J115" s="46">
        <v>2</v>
      </c>
      <c r="K115" s="46">
        <v>1</v>
      </c>
    </row>
    <row r="116" spans="1:12">
      <c r="A116" s="53" t="str">
        <f>VLOOKUP(B116,[4]ALL_TYPES!$B:$E,4,FALSE)</f>
        <v>E07000122</v>
      </c>
      <c r="B116" s="60" t="s">
        <v>407</v>
      </c>
      <c r="C116" s="46" t="s">
        <v>759</v>
      </c>
      <c r="D116" s="46" t="s">
        <v>759</v>
      </c>
      <c r="E116" s="46" t="s">
        <v>759</v>
      </c>
      <c r="F116" s="46" t="s">
        <v>759</v>
      </c>
      <c r="G116" s="52">
        <v>0</v>
      </c>
      <c r="H116" s="46" t="s">
        <v>759</v>
      </c>
      <c r="I116" s="46" t="s">
        <v>759</v>
      </c>
      <c r="J116" s="46" t="s">
        <v>759</v>
      </c>
      <c r="K116" s="46" t="s">
        <v>759</v>
      </c>
      <c r="L116" s="52">
        <v>0</v>
      </c>
    </row>
    <row r="117" spans="1:12">
      <c r="A117" s="53" t="str">
        <f>VLOOKUP(B117,[4]ALL_TYPES!$B:$E,4,FALSE)</f>
        <v>E07000117</v>
      </c>
      <c r="B117" s="60" t="s">
        <v>397</v>
      </c>
      <c r="C117" s="46">
        <v>2</v>
      </c>
      <c r="D117" s="46">
        <v>1</v>
      </c>
      <c r="E117" s="46">
        <v>3</v>
      </c>
      <c r="F117" s="46">
        <v>1</v>
      </c>
      <c r="G117" s="52">
        <v>7</v>
      </c>
      <c r="H117" s="46" t="s">
        <v>759</v>
      </c>
      <c r="I117" s="46" t="s">
        <v>759</v>
      </c>
      <c r="J117" s="46" t="s">
        <v>759</v>
      </c>
      <c r="K117" s="46" t="s">
        <v>759</v>
      </c>
      <c r="L117" s="52" t="s">
        <v>759</v>
      </c>
    </row>
    <row r="118" spans="1:12">
      <c r="A118" s="53" t="str">
        <f>VLOOKUP(B118,[4]ALL_TYPES!$B:$E,4,FALSE)</f>
        <v>E07000125</v>
      </c>
      <c r="B118" s="60" t="s">
        <v>413</v>
      </c>
      <c r="C118" s="46" t="s">
        <v>759</v>
      </c>
      <c r="D118" s="46" t="s">
        <v>759</v>
      </c>
      <c r="E118" s="46" t="s">
        <v>759</v>
      </c>
      <c r="F118" s="46" t="s">
        <v>759</v>
      </c>
      <c r="G118" s="52">
        <v>0</v>
      </c>
      <c r="H118" s="46" t="s">
        <v>759</v>
      </c>
      <c r="I118" s="46" t="s">
        <v>759</v>
      </c>
      <c r="J118" s="46" t="s">
        <v>759</v>
      </c>
      <c r="K118" s="46" t="s">
        <v>759</v>
      </c>
      <c r="L118" s="52">
        <v>0</v>
      </c>
    </row>
    <row r="119" spans="1:12">
      <c r="A119" s="53" t="str">
        <f>VLOOKUP(B119,[4]ALL_TYPES!$B:$E,4,FALSE)</f>
        <v>E07000120</v>
      </c>
      <c r="B119" s="60" t="s">
        <v>403</v>
      </c>
      <c r="C119" s="46">
        <v>9</v>
      </c>
      <c r="D119" s="46">
        <v>7</v>
      </c>
      <c r="E119" s="46">
        <v>16</v>
      </c>
      <c r="F119" s="46">
        <v>3</v>
      </c>
      <c r="H119" s="46" t="s">
        <v>759</v>
      </c>
      <c r="I119" s="46" t="s">
        <v>759</v>
      </c>
      <c r="J119" s="46" t="s">
        <v>759</v>
      </c>
      <c r="K119" s="46" t="s">
        <v>759</v>
      </c>
      <c r="L119" s="52">
        <v>1</v>
      </c>
    </row>
    <row r="120" spans="1:12">
      <c r="A120" s="53" t="str">
        <f>VLOOKUP(B120,[4]ALL_TYPES!$B:$E,4,FALSE)</f>
        <v>E10000018</v>
      </c>
      <c r="B120" s="60" t="s">
        <v>777</v>
      </c>
    </row>
    <row r="121" spans="1:12">
      <c r="A121" s="53" t="str">
        <f>VLOOKUP(B121,[4]ALL_TYPES!$B:$E,4,FALSE)</f>
        <v>E07000130</v>
      </c>
      <c r="B121" s="60" t="s">
        <v>424</v>
      </c>
      <c r="C121" s="46" t="s">
        <v>759</v>
      </c>
      <c r="D121" s="46" t="s">
        <v>759</v>
      </c>
      <c r="E121" s="46" t="s">
        <v>759</v>
      </c>
      <c r="F121" s="46" t="s">
        <v>759</v>
      </c>
      <c r="G121" s="52">
        <v>0</v>
      </c>
      <c r="H121" s="46" t="s">
        <v>759</v>
      </c>
      <c r="I121" s="46" t="s">
        <v>759</v>
      </c>
      <c r="J121" s="46" t="s">
        <v>759</v>
      </c>
      <c r="K121" s="46" t="s">
        <v>759</v>
      </c>
      <c r="L121" s="52">
        <v>0</v>
      </c>
    </row>
    <row r="122" spans="1:12">
      <c r="A122" s="53" t="str">
        <f>VLOOKUP(B122,[4]ALL_TYPES!$B:$E,4,FALSE)</f>
        <v>E07000133</v>
      </c>
      <c r="B122" s="60" t="s">
        <v>432</v>
      </c>
      <c r="C122" s="46">
        <v>2</v>
      </c>
      <c r="D122" s="46">
        <v>2</v>
      </c>
      <c r="E122" s="46">
        <v>4</v>
      </c>
      <c r="F122" s="46">
        <v>0</v>
      </c>
      <c r="G122" s="52">
        <v>6</v>
      </c>
      <c r="H122" s="46">
        <v>0</v>
      </c>
      <c r="I122" s="46">
        <v>1</v>
      </c>
      <c r="J122" s="46">
        <v>2</v>
      </c>
      <c r="K122" s="46">
        <v>3</v>
      </c>
      <c r="L122" s="52">
        <v>6</v>
      </c>
    </row>
    <row r="123" spans="1:12">
      <c r="A123" s="53" t="str">
        <f>VLOOKUP(B123,[4]ALL_TYPES!$B:$E,4,FALSE)</f>
        <v>E07000131</v>
      </c>
      <c r="B123" s="60" t="s">
        <v>426</v>
      </c>
      <c r="C123" s="46">
        <v>0</v>
      </c>
      <c r="D123" s="46">
        <v>3</v>
      </c>
      <c r="E123" s="46">
        <v>1</v>
      </c>
      <c r="F123" s="46">
        <v>1</v>
      </c>
      <c r="H123" s="46" t="s">
        <v>759</v>
      </c>
      <c r="I123" s="46" t="s">
        <v>759</v>
      </c>
      <c r="J123" s="46" t="s">
        <v>759</v>
      </c>
      <c r="K123" s="46" t="s">
        <v>759</v>
      </c>
    </row>
    <row r="124" spans="1:12">
      <c r="A124" s="53" t="str">
        <f>VLOOKUP(B124,[4]ALL_TYPES!$B:$E,4,FALSE)</f>
        <v>E07000135</v>
      </c>
      <c r="B124" s="60" t="s">
        <v>436</v>
      </c>
      <c r="C124" s="46" t="s">
        <v>759</v>
      </c>
      <c r="D124" s="46" t="s">
        <v>759</v>
      </c>
      <c r="E124" s="46" t="s">
        <v>759</v>
      </c>
      <c r="F124" s="46" t="s">
        <v>759</v>
      </c>
      <c r="G124" s="52" t="s">
        <v>759</v>
      </c>
      <c r="H124" s="46" t="s">
        <v>759</v>
      </c>
      <c r="I124" s="46" t="s">
        <v>759</v>
      </c>
      <c r="J124" s="46" t="s">
        <v>759</v>
      </c>
      <c r="K124" s="46" t="s">
        <v>759</v>
      </c>
      <c r="L124" s="52" t="s">
        <v>759</v>
      </c>
    </row>
    <row r="125" spans="1:12">
      <c r="A125" s="53" t="str">
        <f>VLOOKUP(B125,[4]ALL_TYPES!$B:$E,4,FALSE)</f>
        <v>E07000129</v>
      </c>
      <c r="B125" s="60" t="s">
        <v>422</v>
      </c>
      <c r="C125" s="46" t="s">
        <v>759</v>
      </c>
      <c r="D125" s="46" t="s">
        <v>759</v>
      </c>
      <c r="E125" s="46">
        <v>12</v>
      </c>
      <c r="F125" s="46">
        <v>5</v>
      </c>
      <c r="G125" s="52">
        <f>SUM(C125:F125)</f>
        <v>17</v>
      </c>
      <c r="H125" s="46" t="s">
        <v>759</v>
      </c>
      <c r="I125" s="46" t="s">
        <v>759</v>
      </c>
      <c r="J125" s="46">
        <v>2</v>
      </c>
      <c r="K125" s="46">
        <v>3</v>
      </c>
      <c r="L125" s="52">
        <v>5</v>
      </c>
    </row>
    <row r="126" spans="1:12">
      <c r="A126" s="53" t="str">
        <f>VLOOKUP(B126,[4]ALL_TYPES!$B:$E,4,FALSE)</f>
        <v>E07000132</v>
      </c>
      <c r="B126" s="60" t="s">
        <v>428</v>
      </c>
      <c r="C126" s="46">
        <v>2</v>
      </c>
      <c r="D126" s="46">
        <v>1</v>
      </c>
      <c r="E126" s="46">
        <v>4</v>
      </c>
      <c r="F126" s="46">
        <v>3</v>
      </c>
      <c r="G126" s="52">
        <v>10</v>
      </c>
      <c r="H126" s="46">
        <v>1</v>
      </c>
      <c r="I126" s="46">
        <v>0</v>
      </c>
      <c r="J126" s="46">
        <v>2</v>
      </c>
      <c r="K126" s="46">
        <v>4</v>
      </c>
      <c r="L126" s="52">
        <v>7</v>
      </c>
    </row>
    <row r="127" spans="1:12">
      <c r="A127" s="53" t="str">
        <f>VLOOKUP(B127,[4]ALL_TYPES!$B:$E,4,FALSE)</f>
        <v>E07000134</v>
      </c>
      <c r="B127" s="60" t="s">
        <v>434</v>
      </c>
      <c r="C127" s="46">
        <v>3</v>
      </c>
      <c r="D127" s="46">
        <v>5</v>
      </c>
      <c r="E127" s="46">
        <v>6</v>
      </c>
      <c r="F127" s="46">
        <v>0</v>
      </c>
      <c r="G127" s="52">
        <v>14</v>
      </c>
      <c r="H127" s="46">
        <v>4</v>
      </c>
      <c r="I127" s="46">
        <v>2</v>
      </c>
      <c r="J127" s="46">
        <v>4</v>
      </c>
      <c r="K127" s="46">
        <v>0</v>
      </c>
      <c r="L127" s="52">
        <v>10</v>
      </c>
    </row>
    <row r="128" spans="1:12">
      <c r="A128" s="53" t="str">
        <f>VLOOKUP(B128,[4]ALL_TYPES!$B:$E,4,FALSE)</f>
        <v>E10000019</v>
      </c>
      <c r="B128" s="60" t="s">
        <v>779</v>
      </c>
    </row>
    <row r="129" spans="1:12">
      <c r="A129" s="53" t="str">
        <f>VLOOKUP(B129,[4]ALL_TYPES!$B:$E,4,FALSE)</f>
        <v>E07000138</v>
      </c>
      <c r="B129" s="60" t="s">
        <v>443</v>
      </c>
      <c r="C129" s="46" t="s">
        <v>759</v>
      </c>
      <c r="D129" s="46" t="s">
        <v>759</v>
      </c>
      <c r="E129" s="46" t="s">
        <v>759</v>
      </c>
      <c r="F129" s="46" t="s">
        <v>759</v>
      </c>
      <c r="G129" s="52" t="s">
        <v>759</v>
      </c>
      <c r="H129" s="46" t="s">
        <v>759</v>
      </c>
      <c r="I129" s="46" t="s">
        <v>759</v>
      </c>
      <c r="J129" s="46" t="s">
        <v>759</v>
      </c>
      <c r="K129" s="46" t="s">
        <v>759</v>
      </c>
      <c r="L129" s="52" t="s">
        <v>759</v>
      </c>
    </row>
    <row r="130" spans="1:12">
      <c r="A130" s="53" t="str">
        <f>VLOOKUP(B130,[4]ALL_TYPES!$B:$E,4,FALSE)</f>
        <v>E07000139</v>
      </c>
      <c r="B130" s="60" t="s">
        <v>447</v>
      </c>
      <c r="C130" s="46">
        <v>1</v>
      </c>
      <c r="D130" s="46">
        <v>4</v>
      </c>
      <c r="E130" s="46">
        <v>0</v>
      </c>
      <c r="F130" s="46">
        <v>5</v>
      </c>
      <c r="H130" s="46">
        <v>0</v>
      </c>
      <c r="I130" s="46">
        <v>1</v>
      </c>
      <c r="J130" s="46">
        <v>0</v>
      </c>
      <c r="K130" s="46">
        <v>0</v>
      </c>
    </row>
    <row r="131" spans="1:12">
      <c r="A131" s="53" t="str">
        <f>VLOOKUP(B131,[4]ALL_TYPES!$B:$E,4,FALSE)</f>
        <v>E07000141</v>
      </c>
      <c r="B131" s="60" t="s">
        <v>453</v>
      </c>
      <c r="C131" s="46">
        <v>49</v>
      </c>
      <c r="D131" s="46">
        <v>49</v>
      </c>
      <c r="E131" s="46">
        <v>49</v>
      </c>
      <c r="F131" s="46">
        <v>56</v>
      </c>
      <c r="H131" s="46">
        <v>12</v>
      </c>
      <c r="I131" s="46">
        <v>11</v>
      </c>
      <c r="J131" s="46">
        <v>8</v>
      </c>
      <c r="K131" s="46">
        <v>1</v>
      </c>
    </row>
    <row r="132" spans="1:12">
      <c r="A132" s="53" t="str">
        <f>VLOOKUP(B132,[4]ALL_TYPES!$B:$E,4,FALSE)</f>
        <v>E07000140</v>
      </c>
      <c r="B132" s="60" t="s">
        <v>451</v>
      </c>
    </row>
    <row r="133" spans="1:12">
      <c r="A133" s="53" t="str">
        <f>VLOOKUP(B133,[4]ALL_TYPES!$B:$E,4,FALSE)</f>
        <v>E07000136</v>
      </c>
      <c r="B133" s="60" t="s">
        <v>439</v>
      </c>
      <c r="C133" s="46">
        <v>6</v>
      </c>
      <c r="D133" s="46">
        <v>13</v>
      </c>
      <c r="E133" s="46">
        <v>10</v>
      </c>
      <c r="F133" s="46">
        <v>11</v>
      </c>
      <c r="G133" s="52">
        <f>SUM(C133:F133)</f>
        <v>40</v>
      </c>
      <c r="H133" s="46">
        <v>4</v>
      </c>
      <c r="I133" s="46">
        <v>1</v>
      </c>
      <c r="J133" s="46">
        <v>1</v>
      </c>
      <c r="K133" s="46">
        <v>2</v>
      </c>
      <c r="L133" s="52">
        <f>SUM(H133:K133)</f>
        <v>8</v>
      </c>
    </row>
    <row r="134" spans="1:12">
      <c r="A134" s="53" t="str">
        <f>VLOOKUP(B134,[4]ALL_TYPES!$B:$E,4,FALSE)</f>
        <v>E07000137</v>
      </c>
      <c r="B134" s="60" t="s">
        <v>441</v>
      </c>
      <c r="C134" s="46" t="s">
        <v>759</v>
      </c>
      <c r="D134" s="46">
        <v>4</v>
      </c>
      <c r="E134" s="46">
        <v>13</v>
      </c>
      <c r="F134" s="46">
        <v>17</v>
      </c>
      <c r="G134" s="52">
        <f>SUM(C134:F134)</f>
        <v>34</v>
      </c>
      <c r="H134" s="46" t="s">
        <v>759</v>
      </c>
      <c r="I134" s="46">
        <v>3</v>
      </c>
      <c r="J134" s="46">
        <v>2</v>
      </c>
      <c r="K134" s="46">
        <v>5</v>
      </c>
      <c r="L134" s="52">
        <f>SUM(H134:K134)</f>
        <v>10</v>
      </c>
    </row>
    <row r="135" spans="1:12">
      <c r="A135" s="53" t="str">
        <f>VLOOKUP(B135,[4]ALL_TYPES!$B:$E,4,FALSE)</f>
        <v>E07000142</v>
      </c>
      <c r="B135" s="60" t="s">
        <v>455</v>
      </c>
      <c r="C135" s="46" t="s">
        <v>759</v>
      </c>
      <c r="D135" s="46" t="s">
        <v>759</v>
      </c>
      <c r="E135" s="46">
        <v>2</v>
      </c>
      <c r="F135" s="46">
        <v>3</v>
      </c>
      <c r="H135" s="46" t="s">
        <v>759</v>
      </c>
      <c r="I135" s="46">
        <v>3</v>
      </c>
      <c r="J135" s="46">
        <v>0</v>
      </c>
      <c r="K135" s="46">
        <v>1</v>
      </c>
    </row>
    <row r="136" spans="1:12">
      <c r="A136" s="53" t="str">
        <f>VLOOKUP(B136,[4]ALL_TYPES!$B:$E,4,FALSE)</f>
        <v>E10000020</v>
      </c>
      <c r="B136" s="60" t="s">
        <v>781</v>
      </c>
    </row>
    <row r="137" spans="1:12">
      <c r="A137" s="53" t="str">
        <f>VLOOKUP(B137,[4]ALL_TYPES!$B:$E,4,FALSE)</f>
        <v>E07000148</v>
      </c>
      <c r="B137" s="60" t="s">
        <v>479</v>
      </c>
    </row>
    <row r="138" spans="1:12">
      <c r="A138" s="53" t="str">
        <f>VLOOKUP(B138,[4]ALL_TYPES!$B:$E,4,FALSE)</f>
        <v>E07000149</v>
      </c>
      <c r="B138" s="60" t="s">
        <v>481</v>
      </c>
      <c r="G138" s="52">
        <v>0</v>
      </c>
      <c r="H138" s="46" t="s">
        <v>759</v>
      </c>
      <c r="I138" s="46">
        <v>1</v>
      </c>
      <c r="J138" s="46">
        <v>0</v>
      </c>
      <c r="K138" s="46">
        <v>1</v>
      </c>
      <c r="L138" s="52">
        <v>2</v>
      </c>
    </row>
    <row r="139" spans="1:12">
      <c r="A139" s="53" t="str">
        <f>VLOOKUP(B139,[4]ALL_TYPES!$B:$E,4,FALSE)</f>
        <v>E07000145</v>
      </c>
      <c r="B139" s="60" t="s">
        <v>473</v>
      </c>
      <c r="C139" s="46" t="s">
        <v>759</v>
      </c>
      <c r="D139" s="46" t="s">
        <v>759</v>
      </c>
      <c r="E139" s="46">
        <v>3</v>
      </c>
      <c r="F139" s="46">
        <v>4</v>
      </c>
      <c r="H139" s="46" t="s">
        <v>759</v>
      </c>
      <c r="I139" s="46" t="s">
        <v>759</v>
      </c>
      <c r="J139" s="46">
        <v>0</v>
      </c>
      <c r="K139" s="46">
        <v>0</v>
      </c>
    </row>
    <row r="140" spans="1:12">
      <c r="A140" s="53" t="str">
        <f>VLOOKUP(B140,[4]ALL_TYPES!$B:$E,4,FALSE)</f>
        <v>E07000144</v>
      </c>
      <c r="B140" s="60" t="s">
        <v>471</v>
      </c>
      <c r="C140" s="46" t="s">
        <v>759</v>
      </c>
      <c r="D140" s="46" t="s">
        <v>759</v>
      </c>
      <c r="E140" s="46" t="s">
        <v>759</v>
      </c>
      <c r="F140" s="46" t="s">
        <v>759</v>
      </c>
      <c r="G140" s="52" t="s">
        <v>759</v>
      </c>
      <c r="H140" s="46" t="s">
        <v>759</v>
      </c>
      <c r="I140" s="46" t="s">
        <v>759</v>
      </c>
      <c r="J140" s="46" t="s">
        <v>759</v>
      </c>
      <c r="K140" s="46" t="s">
        <v>759</v>
      </c>
      <c r="L140" s="52" t="s">
        <v>759</v>
      </c>
    </row>
    <row r="141" spans="1:12">
      <c r="A141" s="53" t="str">
        <f>VLOOKUP(B141,[4]ALL_TYPES!$B:$E,4,FALSE)</f>
        <v>E07000147</v>
      </c>
      <c r="B141" s="60" t="s">
        <v>477</v>
      </c>
      <c r="G141" s="52">
        <v>16</v>
      </c>
      <c r="L141" s="52">
        <v>7</v>
      </c>
    </row>
    <row r="142" spans="1:12">
      <c r="A142" s="53" t="str">
        <f>VLOOKUP(B142,[4]ALL_TYPES!$B:$E,4,FALSE)</f>
        <v>E07000146</v>
      </c>
      <c r="B142" s="60" t="s">
        <v>798</v>
      </c>
      <c r="C142" s="46">
        <v>1</v>
      </c>
      <c r="D142" s="46">
        <v>2</v>
      </c>
      <c r="E142" s="46">
        <v>0</v>
      </c>
      <c r="F142" s="46">
        <v>0</v>
      </c>
      <c r="H142" s="46">
        <v>3</v>
      </c>
      <c r="I142" s="46">
        <v>5</v>
      </c>
      <c r="J142" s="46">
        <v>5</v>
      </c>
      <c r="K142" s="46">
        <v>8</v>
      </c>
    </row>
    <row r="143" spans="1:12">
      <c r="A143" s="53" t="str">
        <f>VLOOKUP(B143,[4]ALL_TYPES!$B:$E,4,FALSE)</f>
        <v>E07000143</v>
      </c>
      <c r="B143" s="60" t="s">
        <v>469</v>
      </c>
      <c r="C143" s="46" t="s">
        <v>759</v>
      </c>
      <c r="D143" s="46">
        <v>28</v>
      </c>
      <c r="E143" s="46">
        <v>10</v>
      </c>
      <c r="F143" s="46">
        <v>14</v>
      </c>
      <c r="G143" s="52">
        <f>SUM(C143:F143)</f>
        <v>52</v>
      </c>
      <c r="H143" s="46" t="s">
        <v>759</v>
      </c>
      <c r="I143" s="46">
        <v>2</v>
      </c>
      <c r="J143" s="46">
        <v>0</v>
      </c>
      <c r="K143" s="46">
        <v>0</v>
      </c>
      <c r="L143" s="52">
        <f>SUM(H143:K143)</f>
        <v>2</v>
      </c>
    </row>
    <row r="144" spans="1:12">
      <c r="A144" s="53" t="str">
        <f>VLOOKUP(B144,[4]ALL_TYPES!$B:$E,4,FALSE)</f>
        <v>E10000021</v>
      </c>
      <c r="B144" s="60" t="s">
        <v>782</v>
      </c>
    </row>
    <row r="145" spans="1:12">
      <c r="A145" s="53" t="str">
        <f>VLOOKUP(B145,[4]ALL_TYPES!$B:$E,4,FALSE)</f>
        <v>E07000155</v>
      </c>
      <c r="B145" s="60" t="s">
        <v>515</v>
      </c>
      <c r="C145" s="46">
        <v>0</v>
      </c>
      <c r="D145" s="46">
        <v>0</v>
      </c>
      <c r="E145" s="46">
        <v>0</v>
      </c>
      <c r="F145" s="46">
        <v>0</v>
      </c>
      <c r="G145" s="52">
        <v>0</v>
      </c>
      <c r="H145" s="46">
        <v>1</v>
      </c>
      <c r="I145" s="46">
        <v>2</v>
      </c>
      <c r="J145" s="46">
        <v>2</v>
      </c>
      <c r="K145" s="46">
        <v>1</v>
      </c>
      <c r="L145" s="52">
        <v>6</v>
      </c>
    </row>
    <row r="146" spans="1:12">
      <c r="A146" s="53" t="str">
        <f>VLOOKUP(B146,[4]ALL_TYPES!$B:$E,4,FALSE)</f>
        <v>E07000154</v>
      </c>
      <c r="B146" s="60" t="s">
        <v>513</v>
      </c>
      <c r="C146" s="46" t="s">
        <v>759</v>
      </c>
      <c r="D146" s="46" t="s">
        <v>759</v>
      </c>
      <c r="E146" s="46" t="s">
        <v>759</v>
      </c>
      <c r="F146" s="46" t="s">
        <v>759</v>
      </c>
      <c r="G146" s="52" t="s">
        <v>759</v>
      </c>
      <c r="H146" s="46" t="s">
        <v>759</v>
      </c>
      <c r="I146" s="46" t="s">
        <v>759</v>
      </c>
      <c r="J146" s="46" t="s">
        <v>759</v>
      </c>
      <c r="K146" s="46" t="s">
        <v>759</v>
      </c>
      <c r="L146" s="52" t="s">
        <v>759</v>
      </c>
    </row>
    <row r="147" spans="1:12">
      <c r="A147" s="53" t="str">
        <f>VLOOKUP(B147,[4]ALL_TYPES!$B:$E,4,FALSE)</f>
        <v>E07000151</v>
      </c>
      <c r="B147" s="60" t="s">
        <v>507</v>
      </c>
      <c r="C147" s="46" t="s">
        <v>759</v>
      </c>
      <c r="D147" s="46" t="s">
        <v>759</v>
      </c>
      <c r="E147" s="46" t="s">
        <v>759</v>
      </c>
      <c r="F147" s="46" t="s">
        <v>759</v>
      </c>
      <c r="G147" s="52">
        <v>3</v>
      </c>
      <c r="H147" s="46" t="s">
        <v>759</v>
      </c>
      <c r="I147" s="46" t="s">
        <v>759</v>
      </c>
      <c r="J147" s="46" t="s">
        <v>759</v>
      </c>
      <c r="K147" s="46" t="s">
        <v>759</v>
      </c>
      <c r="L147" s="52">
        <v>2</v>
      </c>
    </row>
    <row r="148" spans="1:12">
      <c r="A148" s="53" t="str">
        <f>VLOOKUP(B148,[4]ALL_TYPES!$B:$E,4,FALSE)</f>
        <v>E07000156</v>
      </c>
      <c r="B148" s="60" t="s">
        <v>517</v>
      </c>
      <c r="C148" s="46" t="s">
        <v>759</v>
      </c>
      <c r="D148" s="46" t="s">
        <v>759</v>
      </c>
      <c r="E148" s="46">
        <v>8</v>
      </c>
      <c r="F148" s="46">
        <v>5</v>
      </c>
      <c r="H148" s="46" t="s">
        <v>759</v>
      </c>
      <c r="I148" s="46" t="s">
        <v>759</v>
      </c>
      <c r="J148" s="46">
        <v>2</v>
      </c>
      <c r="K148" s="46">
        <v>1</v>
      </c>
    </row>
    <row r="149" spans="1:12">
      <c r="A149" s="53" t="str">
        <f>VLOOKUP(B149,[4]ALL_TYPES!$B:$E,4,FALSE)</f>
        <v>E07000153</v>
      </c>
      <c r="B149" s="60" t="s">
        <v>511</v>
      </c>
      <c r="C149" s="46" t="s">
        <v>759</v>
      </c>
      <c r="D149" s="46">
        <v>13</v>
      </c>
      <c r="E149" s="46">
        <v>14</v>
      </c>
      <c r="F149" s="46">
        <v>14</v>
      </c>
      <c r="H149" s="46" t="s">
        <v>759</v>
      </c>
      <c r="I149" s="46">
        <v>2</v>
      </c>
      <c r="J149" s="46">
        <v>1</v>
      </c>
      <c r="K149" s="46">
        <v>1</v>
      </c>
    </row>
    <row r="150" spans="1:12">
      <c r="A150" s="53" t="str">
        <f>VLOOKUP(B150,[4]ALL_TYPES!$B:$E,4,FALSE)</f>
        <v>E07000150</v>
      </c>
      <c r="B150" s="60" t="s">
        <v>505</v>
      </c>
      <c r="C150" s="46">
        <v>5</v>
      </c>
      <c r="D150" s="46">
        <v>10</v>
      </c>
      <c r="E150" s="46">
        <v>1</v>
      </c>
      <c r="F150" s="46">
        <v>1</v>
      </c>
      <c r="H150" s="46">
        <v>2</v>
      </c>
      <c r="I150" s="46">
        <v>0</v>
      </c>
      <c r="J150" s="46">
        <v>1</v>
      </c>
      <c r="K150" s="46">
        <v>1</v>
      </c>
      <c r="L150" s="52">
        <f>SUM(H150:K150)</f>
        <v>4</v>
      </c>
    </row>
    <row r="151" spans="1:12">
      <c r="A151" s="53" t="str">
        <f>VLOOKUP(B151,[4]ALL_TYPES!$B:$E,4,FALSE)</f>
        <v>E07000152</v>
      </c>
      <c r="B151" s="60" t="s">
        <v>509</v>
      </c>
      <c r="C151" s="46">
        <v>1</v>
      </c>
      <c r="D151" s="46">
        <v>4</v>
      </c>
      <c r="E151" s="46">
        <v>7</v>
      </c>
      <c r="F151" s="46">
        <v>4</v>
      </c>
      <c r="H151" s="46">
        <v>2</v>
      </c>
      <c r="I151" s="46">
        <v>3</v>
      </c>
      <c r="J151" s="46">
        <v>2</v>
      </c>
      <c r="K151" s="46">
        <v>1</v>
      </c>
    </row>
    <row r="152" spans="1:12">
      <c r="A152" s="53" t="str">
        <f>VLOOKUP(B152,[4]ALL_TYPES!$B:$E,4,FALSE)</f>
        <v>E10000023</v>
      </c>
      <c r="B152" s="60" t="s">
        <v>784</v>
      </c>
    </row>
    <row r="153" spans="1:12">
      <c r="A153" s="53" t="str">
        <f>VLOOKUP(B153,[4]ALL_TYPES!$B:$E,4,FALSE)</f>
        <v>E07000169</v>
      </c>
      <c r="B153" s="60" t="s">
        <v>500</v>
      </c>
      <c r="C153" s="46">
        <v>12</v>
      </c>
      <c r="D153" s="46">
        <v>6</v>
      </c>
      <c r="E153" s="46">
        <v>27</v>
      </c>
      <c r="F153" s="46">
        <v>17</v>
      </c>
      <c r="G153" s="52">
        <f>SUM(C153:F153)</f>
        <v>62</v>
      </c>
      <c r="H153" s="46">
        <v>11</v>
      </c>
      <c r="I153" s="46">
        <v>2</v>
      </c>
      <c r="J153" s="46">
        <v>2</v>
      </c>
      <c r="K153" s="46">
        <v>0</v>
      </c>
      <c r="L153" s="52">
        <v>15</v>
      </c>
    </row>
    <row r="154" spans="1:12">
      <c r="A154" s="53" t="str">
        <f>VLOOKUP(B154,[4]ALL_TYPES!$B:$E,4,FALSE)</f>
        <v>E07000165</v>
      </c>
      <c r="B154" s="60" t="s">
        <v>488</v>
      </c>
      <c r="C154" s="46" t="s">
        <v>759</v>
      </c>
      <c r="D154" s="46" t="s">
        <v>759</v>
      </c>
      <c r="E154" s="46" t="s">
        <v>759</v>
      </c>
      <c r="F154" s="46" t="s">
        <v>759</v>
      </c>
      <c r="H154" s="46">
        <v>13</v>
      </c>
      <c r="I154" s="46">
        <v>7</v>
      </c>
      <c r="J154" s="46">
        <v>12</v>
      </c>
      <c r="K154" s="46">
        <v>10</v>
      </c>
    </row>
    <row r="155" spans="1:12">
      <c r="A155" s="53" t="str">
        <f>VLOOKUP(B155,[4]ALL_TYPES!$B:$E,4,FALSE)</f>
        <v>E07000163</v>
      </c>
      <c r="B155" s="60" t="s">
        <v>484</v>
      </c>
      <c r="C155" s="46">
        <v>1</v>
      </c>
      <c r="D155" s="46">
        <v>4</v>
      </c>
      <c r="E155" s="46">
        <v>3</v>
      </c>
      <c r="F155" s="46">
        <v>6</v>
      </c>
      <c r="H155" s="46">
        <v>8</v>
      </c>
      <c r="I155" s="46">
        <v>6</v>
      </c>
      <c r="J155" s="46">
        <v>9</v>
      </c>
      <c r="K155" s="46">
        <v>5</v>
      </c>
      <c r="L155" s="52">
        <f>SUM(H155:K155)</f>
        <v>28</v>
      </c>
    </row>
    <row r="156" spans="1:12">
      <c r="A156" s="53" t="str">
        <f>VLOOKUP(B156,[4]ALL_TYPES!$B:$E,4,FALSE)</f>
        <v>E07000166</v>
      </c>
      <c r="B156" s="60" t="s">
        <v>494</v>
      </c>
      <c r="C156" s="46">
        <v>10</v>
      </c>
      <c r="D156" s="46">
        <v>8</v>
      </c>
      <c r="E156" s="46">
        <v>17</v>
      </c>
      <c r="F156" s="46">
        <v>18</v>
      </c>
      <c r="H156" s="46">
        <v>3</v>
      </c>
      <c r="I156" s="46">
        <v>2</v>
      </c>
      <c r="J156" s="46">
        <v>1</v>
      </c>
      <c r="K156" s="46">
        <v>2</v>
      </c>
    </row>
    <row r="157" spans="1:12">
      <c r="A157" s="53" t="str">
        <f>VLOOKUP(B157,[4]ALL_TYPES!$B:$E,4,FALSE)</f>
        <v>E07000164</v>
      </c>
      <c r="B157" s="60" t="s">
        <v>486</v>
      </c>
      <c r="C157" s="46">
        <v>0</v>
      </c>
      <c r="D157" s="46">
        <v>0</v>
      </c>
      <c r="E157" s="46">
        <v>0</v>
      </c>
      <c r="F157" s="46">
        <v>0</v>
      </c>
      <c r="G157" s="52">
        <v>0</v>
      </c>
      <c r="H157" s="46">
        <v>4</v>
      </c>
      <c r="I157" s="46">
        <v>2</v>
      </c>
      <c r="J157" s="46">
        <v>3</v>
      </c>
      <c r="K157" s="46">
        <v>4</v>
      </c>
      <c r="L157" s="52">
        <v>13</v>
      </c>
    </row>
    <row r="158" spans="1:12">
      <c r="A158" s="53" t="str">
        <f>VLOOKUP(B158,[4]ALL_TYPES!$B:$E,4,FALSE)</f>
        <v>E07000167</v>
      </c>
      <c r="B158" s="60" t="s">
        <v>496</v>
      </c>
      <c r="C158" s="46">
        <v>0</v>
      </c>
      <c r="D158" s="46">
        <v>0</v>
      </c>
      <c r="E158" s="46">
        <v>0</v>
      </c>
      <c r="F158" s="46">
        <v>0</v>
      </c>
      <c r="G158" s="52">
        <v>0</v>
      </c>
      <c r="H158" s="46">
        <v>32</v>
      </c>
      <c r="I158" s="46">
        <v>36</v>
      </c>
      <c r="J158" s="46">
        <v>47</v>
      </c>
      <c r="K158" s="46">
        <v>36</v>
      </c>
      <c r="L158" s="52">
        <f>SUM(H158:K158)</f>
        <v>151</v>
      </c>
    </row>
    <row r="159" spans="1:12">
      <c r="A159" s="53" t="str">
        <f>VLOOKUP(B159,[4]ALL_TYPES!$B:$E,4,FALSE)</f>
        <v>E07000168</v>
      </c>
      <c r="B159" s="60" t="s">
        <v>498</v>
      </c>
      <c r="C159" s="46">
        <v>3</v>
      </c>
      <c r="D159" s="46">
        <v>4</v>
      </c>
      <c r="E159" s="46">
        <v>2</v>
      </c>
      <c r="F159" s="46">
        <v>1</v>
      </c>
      <c r="H159" s="46">
        <v>1</v>
      </c>
      <c r="I159" s="46">
        <v>1</v>
      </c>
      <c r="J159" s="46">
        <v>0</v>
      </c>
      <c r="K159" s="46">
        <v>0</v>
      </c>
    </row>
    <row r="160" spans="1:12">
      <c r="A160" s="53" t="str">
        <f>VLOOKUP(B160,[4]ALL_TYPES!$B:$E,4,FALSE)</f>
        <v>E10000024</v>
      </c>
      <c r="B160" s="60" t="s">
        <v>785</v>
      </c>
    </row>
    <row r="161" spans="1:12">
      <c r="A161" s="53" t="str">
        <f>VLOOKUP(B161,[4]ALL_TYPES!$B:$E,4,FALSE)</f>
        <v>E07000176</v>
      </c>
      <c r="B161" s="60" t="s">
        <v>536</v>
      </c>
      <c r="E161" s="46">
        <v>0</v>
      </c>
      <c r="F161" s="46">
        <v>0</v>
      </c>
      <c r="G161" s="52">
        <v>0</v>
      </c>
      <c r="J161" s="46">
        <v>0</v>
      </c>
      <c r="K161" s="46">
        <v>0</v>
      </c>
      <c r="L161" s="52">
        <v>0</v>
      </c>
    </row>
    <row r="162" spans="1:12">
      <c r="A162" s="53" t="str">
        <f>VLOOKUP(B162,[4]ALL_TYPES!$B:$E,4,FALSE)</f>
        <v>E07000172</v>
      </c>
      <c r="B162" s="60" t="s">
        <v>526</v>
      </c>
      <c r="C162" s="46">
        <v>1</v>
      </c>
      <c r="D162" s="46">
        <v>1</v>
      </c>
      <c r="E162" s="46">
        <v>1</v>
      </c>
      <c r="F162" s="46">
        <v>0</v>
      </c>
      <c r="G162" s="52">
        <v>3</v>
      </c>
      <c r="H162" s="46">
        <v>0</v>
      </c>
      <c r="I162" s="46">
        <v>0</v>
      </c>
      <c r="J162" s="46">
        <v>0</v>
      </c>
      <c r="K162" s="46">
        <v>0</v>
      </c>
      <c r="L162" s="52">
        <v>0</v>
      </c>
    </row>
    <row r="163" spans="1:12">
      <c r="A163" s="53" t="str">
        <f>VLOOKUP(B163,[4]ALL_TYPES!$B:$E,4,FALSE)</f>
        <v>E07000170</v>
      </c>
      <c r="B163" s="60" t="s">
        <v>522</v>
      </c>
      <c r="C163" s="46" t="s">
        <v>759</v>
      </c>
      <c r="D163" s="46" t="s">
        <v>759</v>
      </c>
      <c r="E163" s="46" t="s">
        <v>759</v>
      </c>
      <c r="F163" s="46" t="s">
        <v>759</v>
      </c>
      <c r="G163" s="52" t="s">
        <v>759</v>
      </c>
      <c r="H163" s="46" t="s">
        <v>759</v>
      </c>
      <c r="I163" s="46" t="s">
        <v>759</v>
      </c>
      <c r="J163" s="46" t="s">
        <v>759</v>
      </c>
      <c r="K163" s="46" t="s">
        <v>759</v>
      </c>
      <c r="L163" s="52" t="s">
        <v>759</v>
      </c>
    </row>
    <row r="164" spans="1:12">
      <c r="A164" s="53" t="str">
        <f>VLOOKUP(B164,[4]ALL_TYPES!$B:$E,4,FALSE)</f>
        <v>E07000173</v>
      </c>
      <c r="B164" s="60" t="s">
        <v>528</v>
      </c>
      <c r="C164" s="46" t="s">
        <v>759</v>
      </c>
      <c r="D164" s="46" t="s">
        <v>759</v>
      </c>
      <c r="E164" s="46" t="s">
        <v>759</v>
      </c>
      <c r="F164" s="46" t="s">
        <v>759</v>
      </c>
      <c r="H164" s="46" t="s">
        <v>759</v>
      </c>
      <c r="I164" s="46" t="s">
        <v>759</v>
      </c>
      <c r="J164" s="46" t="s">
        <v>759</v>
      </c>
      <c r="K164" s="46" t="s">
        <v>759</v>
      </c>
    </row>
    <row r="165" spans="1:12">
      <c r="A165" s="53" t="str">
        <f>VLOOKUP(B165,[4]ALL_TYPES!$B:$E,4,FALSE)</f>
        <v>E07000175</v>
      </c>
      <c r="B165" s="60" t="s">
        <v>532</v>
      </c>
      <c r="C165" s="46" t="s">
        <v>759</v>
      </c>
      <c r="D165" s="46">
        <v>2</v>
      </c>
      <c r="E165" s="46">
        <v>3</v>
      </c>
      <c r="F165" s="46">
        <v>4</v>
      </c>
      <c r="G165" s="52">
        <v>9</v>
      </c>
      <c r="H165" s="46" t="s">
        <v>759</v>
      </c>
      <c r="I165" s="46">
        <v>0</v>
      </c>
      <c r="J165" s="46">
        <v>0</v>
      </c>
      <c r="K165" s="46">
        <v>0</v>
      </c>
      <c r="L165" s="52">
        <v>0</v>
      </c>
    </row>
    <row r="166" spans="1:12">
      <c r="A166" s="53" t="str">
        <f>VLOOKUP(B166,[4]ALL_TYPES!$B:$E,4,FALSE)</f>
        <v>E07000174</v>
      </c>
      <c r="B166" s="60" t="s">
        <v>530</v>
      </c>
      <c r="C166" s="46" t="s">
        <v>759</v>
      </c>
      <c r="D166" s="46" t="s">
        <v>759</v>
      </c>
      <c r="E166" s="46" t="s">
        <v>759</v>
      </c>
      <c r="F166" s="46" t="s">
        <v>759</v>
      </c>
      <c r="G166" s="52">
        <v>0</v>
      </c>
      <c r="H166" s="46">
        <v>7</v>
      </c>
      <c r="I166" s="46">
        <v>5</v>
      </c>
      <c r="J166" s="46">
        <v>2</v>
      </c>
      <c r="K166" s="46">
        <v>6</v>
      </c>
    </row>
    <row r="167" spans="1:12">
      <c r="A167" s="53" t="str">
        <f>VLOOKUP(B167,[4]ALL_TYPES!$B:$E,4,FALSE)</f>
        <v>E07000171</v>
      </c>
      <c r="B167" s="60" t="s">
        <v>524</v>
      </c>
      <c r="C167" s="46">
        <v>7</v>
      </c>
      <c r="D167" s="46">
        <v>10</v>
      </c>
      <c r="E167" s="46">
        <v>0</v>
      </c>
      <c r="F167" s="46">
        <v>0</v>
      </c>
      <c r="G167" s="52">
        <v>17</v>
      </c>
      <c r="H167" s="46">
        <v>0</v>
      </c>
      <c r="I167" s="46">
        <v>0</v>
      </c>
      <c r="J167" s="46">
        <v>1</v>
      </c>
      <c r="K167" s="46">
        <v>0</v>
      </c>
      <c r="L167" s="52">
        <v>1</v>
      </c>
    </row>
    <row r="168" spans="1:12">
      <c r="A168" s="53" t="str">
        <f>VLOOKUP(B168,[4]ALL_TYPES!$B:$E,4,FALSE)</f>
        <v>E10000025</v>
      </c>
      <c r="B168" s="60" t="s">
        <v>786</v>
      </c>
      <c r="C168" s="46">
        <v>2</v>
      </c>
      <c r="D168" s="46">
        <v>0</v>
      </c>
      <c r="E168" s="46">
        <v>0</v>
      </c>
      <c r="F168" s="46">
        <v>0</v>
      </c>
      <c r="G168" s="52">
        <v>2</v>
      </c>
      <c r="H168" s="46">
        <v>6</v>
      </c>
      <c r="I168" s="46">
        <v>1</v>
      </c>
      <c r="J168" s="46">
        <v>0</v>
      </c>
      <c r="K168" s="46">
        <v>0</v>
      </c>
      <c r="L168" s="52">
        <v>0</v>
      </c>
    </row>
    <row r="169" spans="1:12">
      <c r="A169" s="53" t="str">
        <f>VLOOKUP(B169,[4]ALL_TYPES!$B:$E,4,FALSE)</f>
        <v>E07000178</v>
      </c>
      <c r="B169" s="60" t="s">
        <v>541</v>
      </c>
      <c r="C169" s="46">
        <v>2</v>
      </c>
      <c r="D169" s="46">
        <v>0</v>
      </c>
      <c r="E169" s="46">
        <v>0</v>
      </c>
      <c r="F169" s="46">
        <v>0</v>
      </c>
      <c r="G169" s="52">
        <v>2</v>
      </c>
      <c r="H169" s="46">
        <v>6</v>
      </c>
      <c r="I169" s="46">
        <v>1</v>
      </c>
      <c r="J169" s="46">
        <v>0</v>
      </c>
      <c r="K169" s="46">
        <v>0</v>
      </c>
      <c r="L169" s="52">
        <v>7</v>
      </c>
    </row>
    <row r="170" spans="1:12">
      <c r="A170" s="53" t="str">
        <f>VLOOKUP(B170,[4]ALL_TYPES!$B:$E,4,FALSE)</f>
        <v>E07000177</v>
      </c>
      <c r="B170" s="60" t="s">
        <v>539</v>
      </c>
      <c r="C170" s="46" t="s">
        <v>759</v>
      </c>
      <c r="D170" s="46" t="s">
        <v>759</v>
      </c>
      <c r="E170" s="46" t="s">
        <v>759</v>
      </c>
      <c r="F170" s="46" t="s">
        <v>759</v>
      </c>
      <c r="G170" s="52" t="s">
        <v>759</v>
      </c>
      <c r="H170" s="46" t="s">
        <v>759</v>
      </c>
      <c r="I170" s="46" t="s">
        <v>759</v>
      </c>
      <c r="J170" s="46" t="s">
        <v>759</v>
      </c>
      <c r="K170" s="46" t="s">
        <v>759</v>
      </c>
      <c r="L170" s="52" t="s">
        <v>759</v>
      </c>
    </row>
    <row r="171" spans="1:12">
      <c r="A171" s="53" t="str">
        <f>VLOOKUP(B171,[4]ALL_TYPES!$B:$E,4,FALSE)</f>
        <v>E07000179</v>
      </c>
      <c r="B171" s="60" t="s">
        <v>543</v>
      </c>
      <c r="C171" s="46">
        <v>0</v>
      </c>
      <c r="D171" s="46">
        <v>0</v>
      </c>
      <c r="E171" s="46">
        <v>0</v>
      </c>
      <c r="F171" s="46">
        <v>0</v>
      </c>
      <c r="G171" s="52">
        <v>0</v>
      </c>
      <c r="H171" s="46">
        <v>0</v>
      </c>
      <c r="I171" s="46">
        <v>0</v>
      </c>
      <c r="J171" s="46">
        <v>0</v>
      </c>
      <c r="K171" s="46">
        <v>0</v>
      </c>
      <c r="L171" s="52">
        <v>0</v>
      </c>
    </row>
    <row r="172" spans="1:12">
      <c r="A172" s="53" t="str">
        <f>VLOOKUP(B172,[4]ALL_TYPES!$B:$E,4,FALSE)</f>
        <v>E07000180</v>
      </c>
      <c r="B172" s="60" t="s">
        <v>799</v>
      </c>
      <c r="C172" s="46">
        <v>0</v>
      </c>
      <c r="D172" s="46">
        <v>0</v>
      </c>
      <c r="E172" s="46">
        <v>0</v>
      </c>
      <c r="F172" s="46">
        <v>0</v>
      </c>
      <c r="G172" s="52">
        <v>0</v>
      </c>
      <c r="H172" s="46" t="s">
        <v>759</v>
      </c>
      <c r="I172" s="46" t="s">
        <v>759</v>
      </c>
      <c r="J172" s="46" t="s">
        <v>759</v>
      </c>
      <c r="K172" s="46" t="s">
        <v>759</v>
      </c>
      <c r="L172" s="52" t="s">
        <v>759</v>
      </c>
    </row>
    <row r="173" spans="1:12">
      <c r="A173" s="53" t="str">
        <f>VLOOKUP(B173,[4]ALL_TYPES!$B:$E,4,FALSE)</f>
        <v>E07000181</v>
      </c>
      <c r="B173" s="60" t="s">
        <v>547</v>
      </c>
      <c r="C173" s="46">
        <v>7</v>
      </c>
      <c r="D173" s="46">
        <v>2</v>
      </c>
      <c r="E173" s="46">
        <v>0</v>
      </c>
      <c r="F173" s="46">
        <v>0</v>
      </c>
      <c r="G173" s="52">
        <v>9</v>
      </c>
      <c r="H173" s="46">
        <v>21</v>
      </c>
      <c r="I173" s="46">
        <v>26</v>
      </c>
      <c r="J173" s="46">
        <v>22</v>
      </c>
      <c r="K173" s="46">
        <v>14</v>
      </c>
      <c r="L173" s="52">
        <f>SUM(H173:K173)</f>
        <v>83</v>
      </c>
    </row>
    <row r="174" spans="1:12">
      <c r="A174" s="53" t="str">
        <f>VLOOKUP(B174,[4]ALL_TYPES!$B:$E,4,FALSE)</f>
        <v>E10000027</v>
      </c>
      <c r="B174" s="60" t="s">
        <v>787</v>
      </c>
    </row>
    <row r="175" spans="1:12">
      <c r="A175" s="53" t="str">
        <f>VLOOKUP(B175,[4]ALL_TYPES!$B:$E,4,FALSE)</f>
        <v>E07000189</v>
      </c>
      <c r="B175" s="60" t="s">
        <v>564</v>
      </c>
      <c r="C175" s="46">
        <v>0</v>
      </c>
      <c r="D175" s="46">
        <v>0</v>
      </c>
      <c r="E175" s="46">
        <v>0</v>
      </c>
      <c r="F175" s="46">
        <v>0</v>
      </c>
      <c r="G175" s="52">
        <v>0</v>
      </c>
      <c r="H175" s="46">
        <v>0</v>
      </c>
      <c r="I175" s="46">
        <v>0</v>
      </c>
      <c r="J175" s="46">
        <v>0</v>
      </c>
      <c r="K175" s="46">
        <v>0</v>
      </c>
      <c r="L175" s="52">
        <v>0</v>
      </c>
    </row>
    <row r="176" spans="1:12">
      <c r="A176" s="53" t="str">
        <f>VLOOKUP(B176,[4]ALL_TYPES!$B:$E,4,FALSE)</f>
        <v>E07000190</v>
      </c>
      <c r="B176" s="60" t="s">
        <v>566</v>
      </c>
      <c r="C176" s="46" t="s">
        <v>759</v>
      </c>
      <c r="D176" s="46" t="s">
        <v>759</v>
      </c>
      <c r="E176" s="46" t="s">
        <v>759</v>
      </c>
      <c r="F176" s="46" t="s">
        <v>759</v>
      </c>
      <c r="G176" s="52">
        <v>21</v>
      </c>
      <c r="H176" s="46" t="s">
        <v>759</v>
      </c>
      <c r="I176" s="46" t="s">
        <v>759</v>
      </c>
      <c r="J176" s="46" t="s">
        <v>759</v>
      </c>
      <c r="K176" s="46" t="s">
        <v>759</v>
      </c>
      <c r="L176" s="52">
        <v>7</v>
      </c>
    </row>
    <row r="177" spans="1:12">
      <c r="A177" s="53" t="str">
        <f>VLOOKUP(B177,[4]ALL_TYPES!$B:$E,4,FALSE)</f>
        <v>E07000191</v>
      </c>
      <c r="B177" s="60" t="s">
        <v>568</v>
      </c>
      <c r="C177" s="46">
        <v>9</v>
      </c>
      <c r="D177" s="46">
        <v>4</v>
      </c>
      <c r="E177" s="46">
        <v>1</v>
      </c>
      <c r="F177" s="46">
        <v>1</v>
      </c>
      <c r="G177" s="52">
        <v>15</v>
      </c>
      <c r="H177" s="46">
        <v>0</v>
      </c>
      <c r="I177" s="46">
        <v>1</v>
      </c>
      <c r="J177" s="46">
        <v>0</v>
      </c>
      <c r="K177" s="46">
        <v>0</v>
      </c>
      <c r="L177" s="52">
        <v>1</v>
      </c>
    </row>
    <row r="178" spans="1:12">
      <c r="A178" s="53" t="str">
        <f>VLOOKUP(B178,[4]ALL_TYPES!$B:$E,4,FALSE)</f>
        <v>E07000188</v>
      </c>
      <c r="B178" s="60" t="s">
        <v>562</v>
      </c>
      <c r="C178" s="46">
        <v>13</v>
      </c>
      <c r="D178" s="46">
        <v>10</v>
      </c>
      <c r="E178" s="46">
        <v>3</v>
      </c>
      <c r="F178" s="46">
        <v>1</v>
      </c>
      <c r="G178" s="52">
        <v>27</v>
      </c>
      <c r="H178" s="46">
        <v>4</v>
      </c>
      <c r="I178" s="46">
        <v>5</v>
      </c>
      <c r="J178" s="46">
        <v>0</v>
      </c>
      <c r="K178" s="46">
        <v>0</v>
      </c>
      <c r="L178" s="52">
        <v>9</v>
      </c>
    </row>
    <row r="179" spans="1:12">
      <c r="A179" s="53" t="str">
        <f>VLOOKUP(B179,[4]ALL_TYPES!$B:$E,4,FALSE)</f>
        <v>E07000187</v>
      </c>
      <c r="B179" s="60" t="s">
        <v>558</v>
      </c>
      <c r="C179" s="46">
        <v>1</v>
      </c>
      <c r="D179" s="46">
        <v>0</v>
      </c>
      <c r="E179" s="46">
        <v>1</v>
      </c>
      <c r="F179" s="46">
        <v>2</v>
      </c>
      <c r="G179" s="52">
        <v>4</v>
      </c>
      <c r="H179" s="46" t="s">
        <v>759</v>
      </c>
      <c r="I179" s="46" t="s">
        <v>759</v>
      </c>
      <c r="J179" s="46" t="s">
        <v>759</v>
      </c>
      <c r="K179" s="46" t="s">
        <v>759</v>
      </c>
      <c r="L179" s="52" t="s">
        <v>759</v>
      </c>
    </row>
    <row r="180" spans="1:12">
      <c r="A180" s="53" t="str">
        <f>VLOOKUP(B180,[4]ALL_TYPES!$B:$E,4,FALSE)</f>
        <v>E10000028</v>
      </c>
      <c r="B180" s="60" t="s">
        <v>789</v>
      </c>
    </row>
    <row r="181" spans="1:12">
      <c r="A181" s="53" t="str">
        <f>VLOOKUP(B181,[4]ALL_TYPES!$B:$E,4,FALSE)</f>
        <v>E07000199</v>
      </c>
      <c r="B181" s="60" t="s">
        <v>596</v>
      </c>
      <c r="C181" s="46">
        <v>0</v>
      </c>
      <c r="D181" s="46">
        <v>0</v>
      </c>
      <c r="E181" s="46">
        <v>0</v>
      </c>
      <c r="F181" s="46">
        <v>0</v>
      </c>
      <c r="G181" s="52">
        <v>0</v>
      </c>
      <c r="H181" s="46">
        <v>18</v>
      </c>
      <c r="I181" s="46">
        <v>15</v>
      </c>
      <c r="J181" s="46">
        <v>14</v>
      </c>
      <c r="K181" s="46">
        <v>8</v>
      </c>
      <c r="L181" s="52">
        <f>SUM(H181:K181)</f>
        <v>55</v>
      </c>
    </row>
    <row r="182" spans="1:12">
      <c r="A182" s="53" t="str">
        <f>VLOOKUP(B182,[4]ALL_TYPES!$B:$E,4,FALSE)</f>
        <v>E07000194</v>
      </c>
      <c r="B182" s="60" t="s">
        <v>584</v>
      </c>
      <c r="C182" s="46">
        <v>38</v>
      </c>
      <c r="D182" s="46">
        <v>48</v>
      </c>
      <c r="E182" s="46">
        <v>25</v>
      </c>
      <c r="F182" s="46">
        <v>27</v>
      </c>
      <c r="G182" s="52">
        <f>SUM(C182:F182)</f>
        <v>138</v>
      </c>
      <c r="H182" s="46">
        <v>0</v>
      </c>
      <c r="I182" s="46">
        <v>0</v>
      </c>
      <c r="J182" s="46">
        <v>1</v>
      </c>
      <c r="K182" s="46">
        <v>0</v>
      </c>
      <c r="L182" s="52">
        <v>1</v>
      </c>
    </row>
    <row r="183" spans="1:12">
      <c r="A183" s="53" t="str">
        <f>VLOOKUP(B183,[4]ALL_TYPES!$B:$E,4,FALSE)</f>
        <v>E07000192</v>
      </c>
      <c r="B183" s="60" t="s">
        <v>580</v>
      </c>
    </row>
    <row r="184" spans="1:12">
      <c r="A184" s="53" t="str">
        <f>VLOOKUP(B184,[4]ALL_TYPES!$B:$E,4,FALSE)</f>
        <v>E07000196</v>
      </c>
      <c r="B184" s="60" t="s">
        <v>588</v>
      </c>
    </row>
    <row r="185" spans="1:12">
      <c r="A185" s="53" t="str">
        <f>VLOOKUP(B185,[4]ALL_TYPES!$B:$E,4,FALSE)</f>
        <v>E07000197</v>
      </c>
      <c r="B185" s="60" t="s">
        <v>590</v>
      </c>
      <c r="C185" s="46">
        <v>0</v>
      </c>
      <c r="D185" s="46">
        <v>0</v>
      </c>
      <c r="E185" s="46">
        <v>1</v>
      </c>
      <c r="F185" s="46">
        <v>0</v>
      </c>
      <c r="H185" s="46">
        <v>0</v>
      </c>
      <c r="I185" s="46">
        <v>0</v>
      </c>
      <c r="J185" s="46">
        <v>0</v>
      </c>
      <c r="K185" s="46">
        <v>0</v>
      </c>
    </row>
    <row r="186" spans="1:12">
      <c r="A186" s="53" t="str">
        <f>VLOOKUP(B186,[4]ALL_TYPES!$B:$E,4,FALSE)</f>
        <v>E07000195</v>
      </c>
      <c r="B186" s="60" t="s">
        <v>586</v>
      </c>
      <c r="C186" s="46">
        <v>5</v>
      </c>
      <c r="D186" s="46">
        <v>1</v>
      </c>
      <c r="E186" s="46">
        <v>4</v>
      </c>
      <c r="F186" s="46">
        <v>2</v>
      </c>
      <c r="G186" s="52">
        <v>12</v>
      </c>
      <c r="H186" s="46">
        <v>2</v>
      </c>
      <c r="I186" s="46">
        <v>1</v>
      </c>
      <c r="J186" s="46">
        <v>3</v>
      </c>
      <c r="K186" s="46">
        <v>2</v>
      </c>
      <c r="L186" s="52">
        <v>8</v>
      </c>
    </row>
    <row r="187" spans="1:12">
      <c r="A187" s="53" t="str">
        <f>VLOOKUP(B187,[4]ALL_TYPES!$B:$E,4,FALSE)</f>
        <v>E07000198</v>
      </c>
      <c r="B187" s="60" t="s">
        <v>592</v>
      </c>
      <c r="C187" s="46">
        <v>2</v>
      </c>
      <c r="D187" s="46">
        <v>1</v>
      </c>
      <c r="E187" s="46">
        <v>4</v>
      </c>
      <c r="F187" s="46">
        <v>0</v>
      </c>
      <c r="G187" s="52">
        <v>7</v>
      </c>
      <c r="H187" s="46">
        <v>1</v>
      </c>
      <c r="I187" s="46">
        <v>2</v>
      </c>
      <c r="J187" s="46">
        <v>0</v>
      </c>
      <c r="K187" s="46">
        <v>1</v>
      </c>
      <c r="L187" s="52">
        <v>4</v>
      </c>
    </row>
    <row r="188" spans="1:12">
      <c r="A188" s="53" t="str">
        <f>VLOOKUP(B188,[4]ALL_TYPES!$B:$E,4,FALSE)</f>
        <v>E07000193</v>
      </c>
      <c r="B188" s="60" t="s">
        <v>582</v>
      </c>
      <c r="C188" s="46" t="s">
        <v>759</v>
      </c>
      <c r="D188" s="46" t="s">
        <v>759</v>
      </c>
      <c r="E188" s="46">
        <v>5</v>
      </c>
      <c r="F188" s="46">
        <v>10</v>
      </c>
      <c r="H188" s="46" t="s">
        <v>759</v>
      </c>
      <c r="I188" s="46" t="s">
        <v>759</v>
      </c>
      <c r="J188" s="46">
        <v>0</v>
      </c>
      <c r="K188" s="46">
        <v>3</v>
      </c>
    </row>
    <row r="189" spans="1:12">
      <c r="A189" s="53" t="str">
        <f>VLOOKUP(B189,[4]ALL_TYPES!$B:$E,4,FALSE)</f>
        <v>E10000029</v>
      </c>
      <c r="B189" s="60" t="s">
        <v>791</v>
      </c>
    </row>
    <row r="190" spans="1:12">
      <c r="A190" s="53" t="str">
        <f>VLOOKUP(B190,[4]ALL_TYPES!$B:$E,4,FALSE)</f>
        <v>E07000202</v>
      </c>
      <c r="B190" s="60" t="s">
        <v>603</v>
      </c>
      <c r="C190" s="46" t="s">
        <v>759</v>
      </c>
      <c r="D190" s="46" t="s">
        <v>759</v>
      </c>
      <c r="E190" s="46" t="s">
        <v>759</v>
      </c>
      <c r="F190" s="46" t="s">
        <v>759</v>
      </c>
      <c r="G190" s="52" t="s">
        <v>759</v>
      </c>
      <c r="H190" s="46">
        <v>7</v>
      </c>
      <c r="I190" s="46">
        <v>3</v>
      </c>
      <c r="J190" s="46">
        <v>0</v>
      </c>
      <c r="K190" s="46">
        <v>2</v>
      </c>
      <c r="L190" s="52">
        <v>12</v>
      </c>
    </row>
    <row r="191" spans="1:12">
      <c r="A191" s="53" t="str">
        <f>VLOOKUP(B191,[4]ALL_TYPES!$B:$E,4,FALSE)</f>
        <v>E07000205</v>
      </c>
      <c r="B191" s="60" t="s">
        <v>609</v>
      </c>
      <c r="C191" s="46">
        <v>36</v>
      </c>
      <c r="D191" s="46">
        <v>20</v>
      </c>
      <c r="E191" s="46">
        <v>32</v>
      </c>
      <c r="F191" s="46">
        <v>7</v>
      </c>
      <c r="H191" s="46">
        <v>0</v>
      </c>
      <c r="I191" s="46">
        <v>1</v>
      </c>
      <c r="J191" s="46">
        <v>3</v>
      </c>
      <c r="K191" s="46">
        <v>0</v>
      </c>
    </row>
    <row r="192" spans="1:12">
      <c r="A192" s="53" t="str">
        <f>VLOOKUP(B192,[4]ALL_TYPES!$B:$E,4,FALSE)</f>
        <v>E07000206</v>
      </c>
      <c r="B192" s="60" t="s">
        <v>611</v>
      </c>
      <c r="C192" s="46">
        <v>17</v>
      </c>
      <c r="D192" s="46">
        <v>8</v>
      </c>
      <c r="E192" s="46">
        <v>18</v>
      </c>
      <c r="F192" s="46">
        <v>46</v>
      </c>
      <c r="G192" s="52" t="s">
        <v>759</v>
      </c>
      <c r="H192" s="46">
        <v>0</v>
      </c>
      <c r="I192" s="46">
        <v>0</v>
      </c>
      <c r="J192" s="46">
        <v>0</v>
      </c>
      <c r="K192" s="46">
        <v>0</v>
      </c>
      <c r="L192" s="52">
        <v>0</v>
      </c>
    </row>
    <row r="193" spans="1:12">
      <c r="A193" s="53" t="str">
        <f>VLOOKUP(B193,[4]ALL_TYPES!$B:$E,4,FALSE)</f>
        <v>E07000203</v>
      </c>
      <c r="B193" s="60" t="s">
        <v>605</v>
      </c>
      <c r="C193" s="46" t="s">
        <v>759</v>
      </c>
      <c r="D193" s="46" t="s">
        <v>759</v>
      </c>
      <c r="E193" s="46" t="s">
        <v>759</v>
      </c>
      <c r="F193" s="46" t="s">
        <v>759</v>
      </c>
      <c r="G193" s="52" t="s">
        <v>759</v>
      </c>
      <c r="H193" s="46" t="s">
        <v>759</v>
      </c>
      <c r="I193" s="46" t="s">
        <v>759</v>
      </c>
      <c r="J193" s="46" t="s">
        <v>759</v>
      </c>
      <c r="K193" s="46" t="s">
        <v>759</v>
      </c>
      <c r="L193" s="52" t="s">
        <v>759</v>
      </c>
    </row>
    <row r="194" spans="1:12">
      <c r="A194" s="53" t="str">
        <f>VLOOKUP(B194,[4]ALL_TYPES!$B:$E,4,FALSE)</f>
        <v>E07000200</v>
      </c>
      <c r="B194" s="60" t="s">
        <v>599</v>
      </c>
      <c r="C194" s="46" t="s">
        <v>759</v>
      </c>
      <c r="D194" s="46" t="s">
        <v>759</v>
      </c>
      <c r="E194" s="46" t="s">
        <v>759</v>
      </c>
      <c r="F194" s="46" t="s">
        <v>759</v>
      </c>
      <c r="G194" s="52">
        <v>0</v>
      </c>
      <c r="H194" s="46" t="s">
        <v>759</v>
      </c>
      <c r="I194" s="46" t="s">
        <v>759</v>
      </c>
      <c r="J194" s="46" t="s">
        <v>759</v>
      </c>
      <c r="K194" s="46" t="s">
        <v>759</v>
      </c>
      <c r="L194" s="52">
        <v>0</v>
      </c>
    </row>
    <row r="195" spans="1:12">
      <c r="A195" s="53" t="str">
        <f>VLOOKUP(B195,[4]ALL_TYPES!$B:$E,4,FALSE)</f>
        <v>E07000204</v>
      </c>
      <c r="B195" s="60" t="s">
        <v>607</v>
      </c>
    </row>
    <row r="196" spans="1:12">
      <c r="A196" s="53" t="str">
        <f>VLOOKUP(B196,[4]ALL_TYPES!$B:$E,4,FALSE)</f>
        <v>E07000201</v>
      </c>
      <c r="B196" s="60" t="s">
        <v>601</v>
      </c>
    </row>
    <row r="197" spans="1:12">
      <c r="A197" s="53" t="str">
        <f>VLOOKUP(B197,[4]ALL_TYPES!$B:$E,4,FALSE)</f>
        <v>E10000030</v>
      </c>
      <c r="B197" s="60" t="s">
        <v>793</v>
      </c>
    </row>
    <row r="198" spans="1:12">
      <c r="A198" s="53" t="str">
        <f>VLOOKUP(B198,[4]ALL_TYPES!$B:$E,4,FALSE)</f>
        <v>E07000213</v>
      </c>
      <c r="B198" s="60" t="s">
        <v>626</v>
      </c>
    </row>
    <row r="199" spans="1:12">
      <c r="A199" s="53" t="str">
        <f>VLOOKUP(B199,[4]ALL_TYPES!$B:$E,4,FALSE)</f>
        <v>E07000212</v>
      </c>
      <c r="B199" s="60" t="s">
        <v>624</v>
      </c>
      <c r="C199" s="46">
        <v>1</v>
      </c>
      <c r="D199" s="46">
        <v>3</v>
      </c>
      <c r="E199" s="46">
        <v>9</v>
      </c>
      <c r="F199" s="46">
        <v>0</v>
      </c>
      <c r="G199" s="52">
        <v>13</v>
      </c>
      <c r="H199" s="46">
        <v>3</v>
      </c>
      <c r="I199" s="46">
        <v>6</v>
      </c>
      <c r="J199" s="46">
        <v>2</v>
      </c>
      <c r="K199" s="46">
        <v>4</v>
      </c>
      <c r="L199" s="52">
        <v>15</v>
      </c>
    </row>
    <row r="200" spans="1:12">
      <c r="A200" s="53" t="str">
        <f>VLOOKUP(B200,[4]ALL_TYPES!$B:$E,4,FALSE)</f>
        <v>E07000214</v>
      </c>
      <c r="B200" s="60" t="s">
        <v>628</v>
      </c>
      <c r="C200" s="46">
        <v>2</v>
      </c>
      <c r="D200" s="46">
        <v>4</v>
      </c>
      <c r="E200" s="46">
        <v>0</v>
      </c>
      <c r="F200" s="46">
        <v>0</v>
      </c>
      <c r="G200" s="52">
        <v>6</v>
      </c>
      <c r="H200" s="46">
        <v>1</v>
      </c>
      <c r="I200" s="46">
        <v>2</v>
      </c>
      <c r="J200" s="46">
        <v>0</v>
      </c>
      <c r="K200" s="46">
        <v>0</v>
      </c>
      <c r="L200" s="52">
        <v>3</v>
      </c>
    </row>
    <row r="201" spans="1:12">
      <c r="A201" s="53" t="str">
        <f>VLOOKUP(B201,[4]ALL_TYPES!$B:$E,4,FALSE)</f>
        <v>E07000217</v>
      </c>
      <c r="B201" s="60" t="s">
        <v>634</v>
      </c>
      <c r="C201" s="46">
        <v>0</v>
      </c>
      <c r="D201" s="46">
        <v>0</v>
      </c>
      <c r="E201" s="46">
        <v>0</v>
      </c>
      <c r="F201" s="46">
        <v>0</v>
      </c>
      <c r="G201" s="52">
        <v>0</v>
      </c>
      <c r="H201" s="46">
        <v>0</v>
      </c>
      <c r="I201" s="46">
        <v>1</v>
      </c>
      <c r="J201" s="46">
        <v>0</v>
      </c>
      <c r="K201" s="46">
        <v>0</v>
      </c>
      <c r="L201" s="52">
        <v>1</v>
      </c>
    </row>
    <row r="202" spans="1:12">
      <c r="A202" s="53" t="str">
        <f>VLOOKUP(B202,[4]ALL_TYPES!$B:$E,4,FALSE)</f>
        <v>E07000207</v>
      </c>
      <c r="B202" s="60" t="s">
        <v>614</v>
      </c>
    </row>
    <row r="203" spans="1:12">
      <c r="A203" s="53" t="str">
        <f>VLOOKUP(B203,[4]ALL_TYPES!$B:$E,4,FALSE)</f>
        <v>E07000209</v>
      </c>
      <c r="B203" s="60" t="s">
        <v>618</v>
      </c>
      <c r="C203" s="46" t="s">
        <v>759</v>
      </c>
      <c r="D203" s="46" t="s">
        <v>759</v>
      </c>
      <c r="E203" s="46" t="s">
        <v>759</v>
      </c>
      <c r="F203" s="46" t="s">
        <v>759</v>
      </c>
      <c r="G203" s="52" t="s">
        <v>759</v>
      </c>
      <c r="H203" s="46">
        <v>0</v>
      </c>
      <c r="I203" s="46">
        <v>0</v>
      </c>
      <c r="J203" s="46">
        <v>0</v>
      </c>
      <c r="K203" s="46">
        <v>0</v>
      </c>
      <c r="L203" s="52">
        <v>0</v>
      </c>
    </row>
    <row r="204" spans="1:12">
      <c r="A204" s="53" t="str">
        <f>VLOOKUP(B204,[4]ALL_TYPES!$B:$E,4,FALSE)</f>
        <v>E07000216</v>
      </c>
      <c r="B204" s="60" t="s">
        <v>632</v>
      </c>
      <c r="C204" s="46">
        <v>1</v>
      </c>
      <c r="D204" s="46">
        <v>1</v>
      </c>
      <c r="E204" s="46">
        <v>0</v>
      </c>
      <c r="F204" s="46">
        <v>0</v>
      </c>
      <c r="H204" s="46">
        <v>1</v>
      </c>
      <c r="I204" s="46">
        <v>1</v>
      </c>
      <c r="J204" s="46">
        <v>0</v>
      </c>
      <c r="K204" s="46">
        <v>0</v>
      </c>
    </row>
    <row r="205" spans="1:12">
      <c r="A205" s="53" t="str">
        <f>VLOOKUP(B205,[4]ALL_TYPES!$B:$E,4,FALSE)</f>
        <v>E07000210</v>
      </c>
      <c r="B205" s="60" t="s">
        <v>620</v>
      </c>
      <c r="C205" s="46">
        <v>3</v>
      </c>
      <c r="D205" s="46">
        <v>0</v>
      </c>
      <c r="E205" s="46">
        <v>0</v>
      </c>
      <c r="F205" s="46">
        <v>0</v>
      </c>
      <c r="G205" s="52">
        <v>3</v>
      </c>
      <c r="H205" s="46">
        <v>2</v>
      </c>
      <c r="I205" s="46">
        <v>1</v>
      </c>
      <c r="J205" s="46">
        <v>1</v>
      </c>
      <c r="K205" s="46">
        <v>0</v>
      </c>
      <c r="L205" s="52">
        <v>4</v>
      </c>
    </row>
    <row r="206" spans="1:12">
      <c r="A206" s="53" t="str">
        <f>VLOOKUP(B206,[4]ALL_TYPES!$B:$E,4,FALSE)</f>
        <v>E07000208</v>
      </c>
      <c r="B206" s="60" t="s">
        <v>616</v>
      </c>
    </row>
    <row r="207" spans="1:12">
      <c r="A207" s="53" t="str">
        <f>VLOOKUP(B207,[4]ALL_TYPES!$B:$E,4,FALSE)</f>
        <v>E07000211</v>
      </c>
      <c r="B207" s="60" t="s">
        <v>622</v>
      </c>
    </row>
    <row r="208" spans="1:12">
      <c r="A208" s="53" t="str">
        <f>VLOOKUP(B208,[4]ALL_TYPES!$B:$E,4,FALSE)</f>
        <v>E07000215</v>
      </c>
      <c r="B208" s="60" t="s">
        <v>630</v>
      </c>
      <c r="C208" s="46" t="s">
        <v>759</v>
      </c>
      <c r="D208" s="46" t="s">
        <v>759</v>
      </c>
      <c r="E208" s="46" t="s">
        <v>759</v>
      </c>
      <c r="F208" s="46" t="s">
        <v>759</v>
      </c>
      <c r="G208" s="52">
        <v>0</v>
      </c>
      <c r="H208" s="46" t="s">
        <v>759</v>
      </c>
      <c r="I208" s="46" t="s">
        <v>759</v>
      </c>
      <c r="J208" s="46" t="s">
        <v>759</v>
      </c>
      <c r="K208" s="46" t="s">
        <v>759</v>
      </c>
      <c r="L208" s="52">
        <v>0</v>
      </c>
    </row>
    <row r="209" spans="1:12">
      <c r="A209" s="53" t="str">
        <f>VLOOKUP(B209,[4]ALL_TYPES!$B:$E,4,FALSE)</f>
        <v>E10000031</v>
      </c>
      <c r="B209" s="60" t="s">
        <v>795</v>
      </c>
    </row>
    <row r="210" spans="1:12">
      <c r="A210" s="53" t="str">
        <f>VLOOKUP(B210,[4]ALL_TYPES!$B:$E,4,FALSE)</f>
        <v>E07000218</v>
      </c>
      <c r="B210" s="60" t="s">
        <v>648</v>
      </c>
      <c r="C210" s="46" t="s">
        <v>759</v>
      </c>
      <c r="D210" s="46">
        <v>2</v>
      </c>
      <c r="E210" s="46">
        <v>1</v>
      </c>
      <c r="F210" s="46">
        <v>2</v>
      </c>
      <c r="H210" s="46" t="s">
        <v>759</v>
      </c>
      <c r="I210" s="46">
        <v>2</v>
      </c>
      <c r="J210" s="46">
        <v>2</v>
      </c>
      <c r="K210" s="46">
        <v>0</v>
      </c>
    </row>
    <row r="211" spans="1:12">
      <c r="A211" s="53" t="str">
        <f>VLOOKUP(B211,[4]ALL_TYPES!$B:$E,4,FALSE)</f>
        <v>E07000219</v>
      </c>
      <c r="B211" s="60" t="s">
        <v>650</v>
      </c>
      <c r="C211" s="46" t="s">
        <v>759</v>
      </c>
      <c r="D211" s="46">
        <v>15</v>
      </c>
      <c r="E211" s="46">
        <v>27</v>
      </c>
      <c r="F211" s="46">
        <v>17</v>
      </c>
      <c r="H211" s="46" t="s">
        <v>759</v>
      </c>
      <c r="I211" s="46">
        <v>11</v>
      </c>
      <c r="J211" s="46">
        <v>18</v>
      </c>
      <c r="K211" s="46">
        <v>15</v>
      </c>
    </row>
    <row r="212" spans="1:12">
      <c r="A212" s="53" t="str">
        <f>VLOOKUP(B212,[4]ALL_TYPES!$B:$E,4,FALSE)</f>
        <v>E07000220</v>
      </c>
      <c r="B212" s="60" t="s">
        <v>652</v>
      </c>
      <c r="C212" s="46" t="s">
        <v>759</v>
      </c>
      <c r="D212" s="46" t="s">
        <v>759</v>
      </c>
      <c r="E212" s="46" t="s">
        <v>759</v>
      </c>
      <c r="F212" s="46" t="s">
        <v>759</v>
      </c>
      <c r="G212" s="52" t="s">
        <v>759</v>
      </c>
      <c r="H212" s="46" t="s">
        <v>759</v>
      </c>
      <c r="I212" s="46" t="s">
        <v>759</v>
      </c>
      <c r="J212" s="46" t="s">
        <v>759</v>
      </c>
      <c r="K212" s="46" t="s">
        <v>759</v>
      </c>
      <c r="L212" s="52" t="s">
        <v>759</v>
      </c>
    </row>
    <row r="213" spans="1:12">
      <c r="A213" s="53" t="str">
        <f>VLOOKUP(B213,[4]ALL_TYPES!$B:$E,4,FALSE)</f>
        <v>E07000221</v>
      </c>
      <c r="B213" s="60" t="s">
        <v>941</v>
      </c>
    </row>
    <row r="214" spans="1:12">
      <c r="A214" s="53" t="str">
        <f>VLOOKUP(B214,[4]ALL_TYPES!$B:$E,4,FALSE)</f>
        <v>E07000222</v>
      </c>
      <c r="B214" s="60" t="s">
        <v>656</v>
      </c>
      <c r="C214" s="46">
        <v>1</v>
      </c>
      <c r="D214" s="46">
        <v>0</v>
      </c>
      <c r="E214" s="46">
        <v>0</v>
      </c>
      <c r="F214" s="46">
        <v>0</v>
      </c>
      <c r="H214" s="46">
        <v>1</v>
      </c>
      <c r="I214" s="46">
        <v>2</v>
      </c>
      <c r="J214" s="46">
        <v>1</v>
      </c>
      <c r="K214" s="46">
        <v>1</v>
      </c>
    </row>
    <row r="215" spans="1:12">
      <c r="A215" s="53" t="str">
        <f>VLOOKUP(B215,[4]ALL_TYPES!$B:$E,4,FALSE)</f>
        <v>E10000032</v>
      </c>
      <c r="B215" s="60" t="s">
        <v>801</v>
      </c>
    </row>
    <row r="216" spans="1:12">
      <c r="A216" s="53" t="str">
        <f>VLOOKUP(B216,[4]ALL_TYPES!$B:$E,4,FALSE)</f>
        <v>E07000229</v>
      </c>
      <c r="B216" s="60" t="s">
        <v>686</v>
      </c>
      <c r="C216" s="46" t="s">
        <v>759</v>
      </c>
      <c r="D216" s="46" t="s">
        <v>759</v>
      </c>
      <c r="E216" s="46" t="s">
        <v>759</v>
      </c>
      <c r="F216" s="46" t="s">
        <v>759</v>
      </c>
      <c r="G216" s="52" t="s">
        <v>759</v>
      </c>
      <c r="H216" s="46" t="s">
        <v>759</v>
      </c>
      <c r="I216" s="46" t="s">
        <v>759</v>
      </c>
      <c r="J216" s="46" t="s">
        <v>759</v>
      </c>
      <c r="K216" s="46" t="s">
        <v>759</v>
      </c>
      <c r="L216" s="52" t="s">
        <v>759</v>
      </c>
    </row>
    <row r="217" spans="1:12">
      <c r="A217" s="53" t="str">
        <f>VLOOKUP(B217,[4]ALL_TYPES!$B:$E,4,FALSE)</f>
        <v>E07000224</v>
      </c>
      <c r="B217" s="60" t="s">
        <v>676</v>
      </c>
      <c r="C217" s="46" t="s">
        <v>759</v>
      </c>
      <c r="D217" s="46" t="s">
        <v>759</v>
      </c>
      <c r="E217" s="46" t="s">
        <v>759</v>
      </c>
      <c r="F217" s="46" t="s">
        <v>759</v>
      </c>
      <c r="G217" s="52" t="s">
        <v>759</v>
      </c>
      <c r="H217" s="46" t="s">
        <v>759</v>
      </c>
      <c r="I217" s="46" t="s">
        <v>759</v>
      </c>
      <c r="J217" s="46">
        <v>2</v>
      </c>
      <c r="K217" s="46">
        <v>1</v>
      </c>
      <c r="L217" s="52">
        <v>3</v>
      </c>
    </row>
    <row r="218" spans="1:12">
      <c r="A218" s="53" t="str">
        <f>VLOOKUP(B218,[4]ALL_TYPES!$B:$E,4,FALSE)</f>
        <v>E07000225</v>
      </c>
      <c r="B218" s="60" t="s">
        <v>678</v>
      </c>
      <c r="C218" s="46">
        <v>0</v>
      </c>
      <c r="D218" s="46">
        <v>0</v>
      </c>
      <c r="E218" s="46">
        <v>0</v>
      </c>
      <c r="F218" s="46">
        <v>0</v>
      </c>
      <c r="G218" s="52">
        <v>0</v>
      </c>
      <c r="H218" s="46">
        <v>1</v>
      </c>
      <c r="I218" s="46">
        <v>1</v>
      </c>
      <c r="J218" s="46">
        <v>0</v>
      </c>
      <c r="K218" s="46">
        <v>0</v>
      </c>
      <c r="L218" s="52">
        <f>SUM(H218:K218)</f>
        <v>2</v>
      </c>
    </row>
    <row r="219" spans="1:12">
      <c r="A219" s="53" t="str">
        <f>VLOOKUP(B219,[4]ALL_TYPES!$B:$E,4,FALSE)</f>
        <v>E07000227</v>
      </c>
      <c r="B219" s="60" t="s">
        <v>682</v>
      </c>
      <c r="C219" s="46">
        <v>0</v>
      </c>
      <c r="D219" s="46">
        <v>0</v>
      </c>
      <c r="E219" s="46">
        <v>0</v>
      </c>
      <c r="F219" s="46">
        <v>0</v>
      </c>
      <c r="G219" s="52">
        <v>0</v>
      </c>
      <c r="H219" s="46">
        <v>0</v>
      </c>
      <c r="I219" s="46">
        <v>0</v>
      </c>
      <c r="J219" s="46">
        <v>0</v>
      </c>
      <c r="K219" s="46">
        <v>0</v>
      </c>
      <c r="L219" s="52">
        <v>0</v>
      </c>
    </row>
    <row r="220" spans="1:12">
      <c r="A220" s="53" t="str">
        <f>VLOOKUP(B220,[4]ALL_TYPES!$B:$E,4,FALSE)</f>
        <v>E07000226</v>
      </c>
      <c r="B220" s="60" t="s">
        <v>680</v>
      </c>
      <c r="C220" s="46" t="s">
        <v>759</v>
      </c>
      <c r="D220" s="46" t="s">
        <v>759</v>
      </c>
      <c r="E220" s="46" t="s">
        <v>759</v>
      </c>
      <c r="F220" s="46" t="s">
        <v>759</v>
      </c>
      <c r="G220" s="52">
        <v>0</v>
      </c>
      <c r="H220" s="46">
        <v>2</v>
      </c>
      <c r="I220" s="46">
        <v>7</v>
      </c>
      <c r="J220" s="46">
        <v>7</v>
      </c>
      <c r="K220" s="46">
        <v>5</v>
      </c>
      <c r="L220" s="52">
        <f>SUM(H220:K220)</f>
        <v>21</v>
      </c>
    </row>
    <row r="221" spans="1:12">
      <c r="A221" s="53" t="str">
        <f>VLOOKUP(B221,[4]ALL_TYPES!$B:$E,4,FALSE)</f>
        <v>E07000228</v>
      </c>
      <c r="B221" s="60" t="s">
        <v>684</v>
      </c>
      <c r="C221" s="46">
        <v>7</v>
      </c>
      <c r="D221" s="46" t="s">
        <v>759</v>
      </c>
      <c r="E221" s="46" t="s">
        <v>759</v>
      </c>
      <c r="F221" s="46" t="s">
        <v>759</v>
      </c>
      <c r="H221" s="46">
        <v>0</v>
      </c>
      <c r="I221" s="46" t="s">
        <v>759</v>
      </c>
      <c r="J221" s="46" t="s">
        <v>759</v>
      </c>
      <c r="K221" s="46" t="s">
        <v>759</v>
      </c>
    </row>
    <row r="222" spans="1:12">
      <c r="A222" s="53" t="str">
        <f>VLOOKUP(B222,[4]ALL_TYPES!$B:$E,4,FALSE)</f>
        <v>E07000223</v>
      </c>
      <c r="B222" s="60" t="s">
        <v>674</v>
      </c>
      <c r="C222" s="46" t="s">
        <v>759</v>
      </c>
      <c r="D222" s="46" t="s">
        <v>759</v>
      </c>
      <c r="E222" s="46" t="s">
        <v>759</v>
      </c>
      <c r="F222" s="46" t="s">
        <v>759</v>
      </c>
      <c r="G222" s="52" t="s">
        <v>759</v>
      </c>
      <c r="H222" s="46" t="s">
        <v>759</v>
      </c>
      <c r="I222" s="46" t="s">
        <v>759</v>
      </c>
      <c r="J222" s="46" t="s">
        <v>759</v>
      </c>
      <c r="K222" s="46" t="s">
        <v>759</v>
      </c>
      <c r="L222" s="52" t="s">
        <v>759</v>
      </c>
    </row>
    <row r="223" spans="1:12">
      <c r="A223" s="53" t="str">
        <f>VLOOKUP(B223,[4]ALL_TYPES!$B:$E,4,FALSE)</f>
        <v>E10000034</v>
      </c>
      <c r="B223" s="60" t="s">
        <v>796</v>
      </c>
    </row>
    <row r="224" spans="1:12">
      <c r="A224" s="53" t="str">
        <f>VLOOKUP(B224,[4]ALL_TYPES!$B:$E,4,FALSE)</f>
        <v>E07000237</v>
      </c>
      <c r="B224" s="60" t="s">
        <v>711</v>
      </c>
      <c r="C224" s="46">
        <v>0</v>
      </c>
      <c r="D224" s="46">
        <v>0</v>
      </c>
      <c r="E224" s="46">
        <v>0</v>
      </c>
      <c r="F224" s="46">
        <v>0</v>
      </c>
      <c r="H224" s="46">
        <v>4</v>
      </c>
      <c r="I224" s="46">
        <v>4</v>
      </c>
      <c r="J224" s="46">
        <v>1</v>
      </c>
      <c r="K224" s="46">
        <v>2</v>
      </c>
    </row>
    <row r="225" spans="1:12">
      <c r="A225" s="53" t="str">
        <f>VLOOKUP(B225,[4]ALL_TYPES!$B:$E,4,FALSE)</f>
        <v>E07000235</v>
      </c>
      <c r="B225" s="60" t="s">
        <v>706</v>
      </c>
    </row>
    <row r="226" spans="1:12">
      <c r="A226" s="53" t="str">
        <f>VLOOKUP(B226,[4]ALL_TYPES!$B:$E,4,FALSE)</f>
        <v>E07000239</v>
      </c>
      <c r="B226" s="60" t="s">
        <v>715</v>
      </c>
      <c r="H226" s="46">
        <v>1</v>
      </c>
      <c r="I226" s="46">
        <v>7</v>
      </c>
      <c r="J226" s="46">
        <v>15</v>
      </c>
      <c r="K226" s="46">
        <v>1</v>
      </c>
      <c r="L226" s="52">
        <f>SUM(H226:K226)</f>
        <v>24</v>
      </c>
    </row>
    <row r="227" spans="1:12">
      <c r="A227" s="53" t="str">
        <f>VLOOKUP(B227,[4]ALL_TYPES!$B:$E,4,FALSE)</f>
        <v>E07000234</v>
      </c>
      <c r="B227" s="60" t="s">
        <v>704</v>
      </c>
      <c r="C227" s="46" t="s">
        <v>759</v>
      </c>
      <c r="D227" s="46" t="s">
        <v>759</v>
      </c>
      <c r="E227" s="46" t="s">
        <v>759</v>
      </c>
      <c r="F227" s="46" t="s">
        <v>759</v>
      </c>
      <c r="G227" s="52">
        <v>0</v>
      </c>
      <c r="H227" s="46" t="s">
        <v>759</v>
      </c>
      <c r="I227" s="46" t="s">
        <v>759</v>
      </c>
      <c r="J227" s="46" t="s">
        <v>759</v>
      </c>
      <c r="K227" s="46" t="s">
        <v>759</v>
      </c>
      <c r="L227" s="52">
        <v>0</v>
      </c>
    </row>
    <row r="228" spans="1:12">
      <c r="A228" s="53" t="str">
        <f>VLOOKUP(B228,[4]ALL_TYPES!$B:$E,4,FALSE)</f>
        <v>E07000236</v>
      </c>
      <c r="B228" s="60" t="s">
        <v>708</v>
      </c>
      <c r="C228" s="46">
        <v>5</v>
      </c>
      <c r="D228" s="46">
        <v>8</v>
      </c>
      <c r="E228" s="46">
        <v>4</v>
      </c>
      <c r="F228" s="46">
        <v>6</v>
      </c>
      <c r="G228" s="52">
        <f>SUM(C228:F228)</f>
        <v>23</v>
      </c>
      <c r="H228" s="46">
        <v>0</v>
      </c>
      <c r="I228" s="46">
        <v>0</v>
      </c>
      <c r="J228" s="46">
        <v>0</v>
      </c>
      <c r="K228" s="46">
        <v>0</v>
      </c>
      <c r="L228" s="52">
        <v>0</v>
      </c>
    </row>
    <row r="229" spans="1:12">
      <c r="A229" s="53" t="e">
        <f>VLOOKUP(B229,[4]ALL_TYPES!$B:$E,4,FALSE)</f>
        <v>#N/A</v>
      </c>
      <c r="B229" s="60" t="s">
        <v>802</v>
      </c>
      <c r="C229" s="46">
        <v>0</v>
      </c>
      <c r="D229" s="46">
        <v>0</v>
      </c>
      <c r="E229" s="46">
        <v>1</v>
      </c>
      <c r="F229" s="46">
        <v>1</v>
      </c>
      <c r="G229" s="52">
        <v>2</v>
      </c>
      <c r="H229" s="46">
        <v>6</v>
      </c>
      <c r="I229" s="46">
        <v>5</v>
      </c>
      <c r="J229" s="46">
        <v>2</v>
      </c>
      <c r="K229" s="46">
        <v>4</v>
      </c>
      <c r="L229" s="52">
        <v>17</v>
      </c>
    </row>
    <row r="230" spans="1:12">
      <c r="A230" s="53" t="str">
        <f>VLOOKUP(B230,[4]ALL_TYPES!$B:$E,4,FALSE)</f>
        <v>E09000002</v>
      </c>
      <c r="B230" s="61" t="s">
        <v>803</v>
      </c>
    </row>
    <row r="231" spans="1:12">
      <c r="A231" s="53" t="str">
        <f>VLOOKUP(B231,[4]ALL_TYPES!$B:$E,4,FALSE)</f>
        <v>E09000003</v>
      </c>
      <c r="B231" s="62" t="s">
        <v>804</v>
      </c>
    </row>
    <row r="232" spans="1:12">
      <c r="A232" s="53" t="str">
        <f>VLOOKUP(B232,[4]ALL_TYPES!$B:$E,4,FALSE)</f>
        <v>E09000004</v>
      </c>
      <c r="B232" s="62" t="s">
        <v>805</v>
      </c>
    </row>
    <row r="233" spans="1:12">
      <c r="A233" s="53" t="str">
        <f>VLOOKUP(B233,[4]ALL_TYPES!$B:$E,4,FALSE)</f>
        <v>E09000005</v>
      </c>
      <c r="B233" s="62" t="s">
        <v>806</v>
      </c>
    </row>
    <row r="234" spans="1:12">
      <c r="A234" s="53" t="str">
        <f>VLOOKUP(B234,[4]ALL_TYPES!$B:$E,4,FALSE)</f>
        <v>E09000006</v>
      </c>
      <c r="B234" s="62" t="s">
        <v>807</v>
      </c>
    </row>
    <row r="235" spans="1:12">
      <c r="A235" s="53" t="str">
        <f>VLOOKUP(B235,[4]ALL_TYPES!$B:$E,4,FALSE)</f>
        <v>E09000007</v>
      </c>
      <c r="B235" s="62" t="s">
        <v>808</v>
      </c>
    </row>
    <row r="236" spans="1:12">
      <c r="A236" s="53" t="str">
        <f>VLOOKUP(B236,[4]ALL_TYPES!$B:$E,4,FALSE)</f>
        <v>E09000001</v>
      </c>
      <c r="B236" s="62" t="s">
        <v>809</v>
      </c>
    </row>
    <row r="237" spans="1:12">
      <c r="A237" s="53" t="str">
        <f>VLOOKUP(B237,[4]ALL_TYPES!$B:$E,4,FALSE)</f>
        <v>E09000008</v>
      </c>
      <c r="B237" s="62" t="s">
        <v>810</v>
      </c>
    </row>
    <row r="238" spans="1:12">
      <c r="A238" s="53" t="str">
        <f>VLOOKUP(B238,[4]ALL_TYPES!$B:$E,4,FALSE)</f>
        <v>E09000009</v>
      </c>
      <c r="B238" s="62" t="s">
        <v>811</v>
      </c>
    </row>
    <row r="239" spans="1:12">
      <c r="A239" s="53" t="str">
        <f>VLOOKUP(B239,[4]ALL_TYPES!$B:$E,4,FALSE)</f>
        <v>E09000010</v>
      </c>
      <c r="B239" s="62" t="s">
        <v>812</v>
      </c>
    </row>
    <row r="240" spans="1:12">
      <c r="A240" s="53" t="str">
        <f>VLOOKUP(B240,[4]ALL_TYPES!$B:$E,4,FALSE)</f>
        <v>E09000011</v>
      </c>
      <c r="B240" s="61" t="s">
        <v>813</v>
      </c>
    </row>
    <row r="241" spans="1:2">
      <c r="A241" s="53" t="str">
        <f>VLOOKUP(B241,[4]ALL_TYPES!$B:$E,4,FALSE)</f>
        <v>E09000012</v>
      </c>
      <c r="B241" s="62" t="s">
        <v>814</v>
      </c>
    </row>
    <row r="242" spans="1:2">
      <c r="A242" s="53" t="str">
        <f>VLOOKUP(B242,[4]ALL_TYPES!$B:$E,4,FALSE)</f>
        <v>E09000013</v>
      </c>
      <c r="B242" s="61" t="s">
        <v>815</v>
      </c>
    </row>
    <row r="243" spans="1:2">
      <c r="A243" s="53" t="str">
        <f>VLOOKUP(B243,[4]ALL_TYPES!$B:$E,4,FALSE)</f>
        <v>E09000014</v>
      </c>
      <c r="B243" s="62" t="s">
        <v>816</v>
      </c>
    </row>
    <row r="244" spans="1:2">
      <c r="A244" s="53" t="str">
        <f>VLOOKUP(B244,[4]ALL_TYPES!$B:$E,4,FALSE)</f>
        <v>E09000015</v>
      </c>
      <c r="B244" s="62" t="s">
        <v>817</v>
      </c>
    </row>
    <row r="245" spans="1:2">
      <c r="A245" s="53" t="str">
        <f>VLOOKUP(B245,[4]ALL_TYPES!$B:$E,4,FALSE)</f>
        <v>E09000016</v>
      </c>
      <c r="B245" s="62" t="s">
        <v>818</v>
      </c>
    </row>
    <row r="246" spans="1:2">
      <c r="A246" s="53" t="str">
        <f>VLOOKUP(B246,[4]ALL_TYPES!$B:$E,4,FALSE)</f>
        <v>E09000017</v>
      </c>
      <c r="B246" s="62" t="s">
        <v>819</v>
      </c>
    </row>
    <row r="247" spans="1:2">
      <c r="A247" s="53" t="str">
        <f>VLOOKUP(B247,[4]ALL_TYPES!$B:$E,4,FALSE)</f>
        <v>E09000018</v>
      </c>
      <c r="B247" s="62" t="s">
        <v>820</v>
      </c>
    </row>
    <row r="248" spans="1:2">
      <c r="A248" s="53" t="str">
        <f>VLOOKUP(B248,[4]ALL_TYPES!$B:$E,4,FALSE)</f>
        <v>E09000019</v>
      </c>
      <c r="B248" s="62" t="s">
        <v>821</v>
      </c>
    </row>
    <row r="249" spans="1:2">
      <c r="A249" s="53" t="str">
        <f>VLOOKUP(B249,[4]ALL_TYPES!$B:$E,4,FALSE)</f>
        <v>E09000020</v>
      </c>
      <c r="B249" s="62" t="s">
        <v>822</v>
      </c>
    </row>
    <row r="250" spans="1:2">
      <c r="A250" s="53" t="str">
        <f>VLOOKUP(B250,[4]ALL_TYPES!$B:$E,4,FALSE)</f>
        <v>E09000021</v>
      </c>
      <c r="B250" s="62" t="s">
        <v>823</v>
      </c>
    </row>
    <row r="251" spans="1:2">
      <c r="A251" s="53" t="str">
        <f>VLOOKUP(B251,[4]ALL_TYPES!$B:$E,4,FALSE)</f>
        <v>E09000022</v>
      </c>
      <c r="B251" s="62" t="s">
        <v>824</v>
      </c>
    </row>
    <row r="252" spans="1:2">
      <c r="A252" s="53" t="str">
        <f>VLOOKUP(B252,[4]ALL_TYPES!$B:$E,4,FALSE)</f>
        <v>E09000023</v>
      </c>
      <c r="B252" s="62" t="s">
        <v>825</v>
      </c>
    </row>
    <row r="253" spans="1:2">
      <c r="A253" s="53" t="str">
        <f>VLOOKUP(B253,[4]ALL_TYPES!$B:$E,4,FALSE)</f>
        <v>E09000024</v>
      </c>
      <c r="B253" s="62" t="s">
        <v>826</v>
      </c>
    </row>
    <row r="254" spans="1:2">
      <c r="A254" s="53" t="str">
        <f>VLOOKUP(B254,[4]ALL_TYPES!$B:$E,4,FALSE)</f>
        <v>E09000025</v>
      </c>
      <c r="B254" s="62" t="s">
        <v>827</v>
      </c>
    </row>
    <row r="255" spans="1:2">
      <c r="A255" s="53" t="str">
        <f>VLOOKUP(B255,[4]ALL_TYPES!$B:$E,4,FALSE)</f>
        <v>E09000026</v>
      </c>
      <c r="B255" s="62" t="s">
        <v>828</v>
      </c>
    </row>
    <row r="256" spans="1:2">
      <c r="A256" s="53" t="str">
        <f>VLOOKUP(B256,[4]ALL_TYPES!$B:$E,4,FALSE)</f>
        <v>E09000027</v>
      </c>
      <c r="B256" s="62" t="s">
        <v>829</v>
      </c>
    </row>
    <row r="257" spans="1:2">
      <c r="A257" s="53" t="str">
        <f>VLOOKUP(B257,[4]ALL_TYPES!$B:$E,4,FALSE)</f>
        <v>E09000028</v>
      </c>
      <c r="B257" s="62" t="s">
        <v>830</v>
      </c>
    </row>
    <row r="258" spans="1:2">
      <c r="A258" s="53" t="str">
        <f>VLOOKUP(B258,[4]ALL_TYPES!$B:$E,4,FALSE)</f>
        <v>E09000029</v>
      </c>
      <c r="B258" s="62" t="s">
        <v>831</v>
      </c>
    </row>
    <row r="259" spans="1:2">
      <c r="A259" s="53" t="str">
        <f>VLOOKUP(B259,[4]ALL_TYPES!$B:$E,4,FALSE)</f>
        <v>E09000030</v>
      </c>
      <c r="B259" s="62" t="s">
        <v>833</v>
      </c>
    </row>
    <row r="260" spans="1:2">
      <c r="A260" s="53" t="str">
        <f>VLOOKUP(B260,[4]ALL_TYPES!$B:$E,4,FALSE)</f>
        <v>E09000031</v>
      </c>
      <c r="B260" s="62" t="s">
        <v>834</v>
      </c>
    </row>
    <row r="261" spans="1:2">
      <c r="A261" s="53" t="str">
        <f>VLOOKUP(B261,[4]ALL_TYPES!$B:$E,4,FALSE)</f>
        <v>E09000032</v>
      </c>
      <c r="B261" s="62" t="s">
        <v>835</v>
      </c>
    </row>
    <row r="262" spans="1:2">
      <c r="A262" s="53" t="str">
        <f>VLOOKUP(B262,[4]ALL_TYPES!$B:$E,4,FALSE)</f>
        <v>E09000033</v>
      </c>
      <c r="B262" s="62" t="s">
        <v>836</v>
      </c>
    </row>
    <row r="263" spans="1:2">
      <c r="A263" s="53" t="str">
        <f>VLOOKUP(B263,[4]ALL_TYPES!$B:$E,4,FALSE)</f>
        <v>E06000022</v>
      </c>
      <c r="B263" s="60" t="s">
        <v>837</v>
      </c>
    </row>
    <row r="264" spans="1:2">
      <c r="A264" s="53" t="str">
        <f>VLOOKUP(B264,[4]ALL_TYPES!$B:$E,4,FALSE)</f>
        <v>E06000055</v>
      </c>
      <c r="B264" s="60" t="s">
        <v>838</v>
      </c>
    </row>
    <row r="265" spans="1:2">
      <c r="A265" s="53" t="str">
        <f>VLOOKUP(B265,[4]ALL_TYPES!$B:$E,4,FALSE)</f>
        <v>E06000008</v>
      </c>
      <c r="B265" s="60" t="s">
        <v>839</v>
      </c>
    </row>
    <row r="266" spans="1:2">
      <c r="A266" s="53" t="str">
        <f>VLOOKUP(B266,[4]ALL_TYPES!$B:$E,4,FALSE)</f>
        <v>E06000009</v>
      </c>
      <c r="B266" s="60" t="s">
        <v>840</v>
      </c>
    </row>
    <row r="267" spans="1:2">
      <c r="A267" s="53" t="str">
        <f>VLOOKUP(B267,[4]ALL_TYPES!$B:$E,4,FALSE)</f>
        <v>E06000028</v>
      </c>
      <c r="B267" s="60" t="s">
        <v>841</v>
      </c>
    </row>
    <row r="268" spans="1:2">
      <c r="A268" s="53" t="str">
        <f>VLOOKUP(B268,[4]ALL_TYPES!$B:$E,4,FALSE)</f>
        <v>E06000036</v>
      </c>
      <c r="B268" s="60" t="s">
        <v>842</v>
      </c>
    </row>
    <row r="269" spans="1:2">
      <c r="A269" s="53" t="str">
        <f>VLOOKUP(B269,[4]ALL_TYPES!$B:$E,4,FALSE)</f>
        <v>E06000043</v>
      </c>
      <c r="B269" s="60" t="s">
        <v>843</v>
      </c>
    </row>
    <row r="270" spans="1:2">
      <c r="A270" s="53" t="str">
        <f>VLOOKUP(B270,[4]ALL_TYPES!$B:$E,4,FALSE)</f>
        <v>E06000023</v>
      </c>
      <c r="B270" s="60" t="s">
        <v>844</v>
      </c>
    </row>
    <row r="271" spans="1:2">
      <c r="A271" s="53" t="str">
        <f>VLOOKUP(B271,[4]ALL_TYPES!$B:$E,4,FALSE)</f>
        <v>E06000056</v>
      </c>
      <c r="B271" s="60" t="s">
        <v>845</v>
      </c>
    </row>
    <row r="272" spans="1:2">
      <c r="A272" s="53" t="str">
        <f>VLOOKUP(B272,[4]ALL_TYPES!$B:$E,4,FALSE)</f>
        <v>E06000049</v>
      </c>
      <c r="B272" s="60" t="s">
        <v>846</v>
      </c>
    </row>
    <row r="273" spans="1:2">
      <c r="A273" s="53" t="str">
        <f>VLOOKUP(B273,[4]ALL_TYPES!$B:$E,4,FALSE)</f>
        <v>E06000050</v>
      </c>
      <c r="B273" s="60" t="s">
        <v>847</v>
      </c>
    </row>
    <row r="274" spans="1:2">
      <c r="A274" s="53" t="str">
        <f>VLOOKUP(B274,[4]ALL_TYPES!$B:$E,4,FALSE)</f>
        <v>E06000052</v>
      </c>
      <c r="B274" s="60" t="s">
        <v>848</v>
      </c>
    </row>
    <row r="275" spans="1:2">
      <c r="A275" s="53" t="str">
        <f>VLOOKUP(B275,[4]ALL_TYPES!$B:$E,4,FALSE)</f>
        <v>E06000047</v>
      </c>
      <c r="B275" s="60" t="s">
        <v>849</v>
      </c>
    </row>
    <row r="276" spans="1:2">
      <c r="A276" s="53" t="str">
        <f>VLOOKUP(B276,[4]ALL_TYPES!$B:$E,4,FALSE)</f>
        <v>E06000005</v>
      </c>
      <c r="B276" s="60" t="s">
        <v>850</v>
      </c>
    </row>
    <row r="277" spans="1:2">
      <c r="A277" s="53" t="str">
        <f>VLOOKUP(B277,[4]ALL_TYPES!$B:$E,4,FALSE)</f>
        <v>E06000015</v>
      </c>
      <c r="B277" s="60" t="s">
        <v>851</v>
      </c>
    </row>
    <row r="278" spans="1:2">
      <c r="A278" s="53" t="str">
        <f>VLOOKUP(B278,[4]ALL_TYPES!$B:$E,4,FALSE)</f>
        <v>E06000011</v>
      </c>
      <c r="B278" s="60" t="s">
        <v>852</v>
      </c>
    </row>
    <row r="279" spans="1:2">
      <c r="A279" s="53" t="str">
        <f>VLOOKUP(B279,[4]ALL_TYPES!$B:$E,4,FALSE)</f>
        <v>E06000006</v>
      </c>
      <c r="B279" s="60" t="s">
        <v>853</v>
      </c>
    </row>
    <row r="280" spans="1:2">
      <c r="A280" s="53" t="str">
        <f>VLOOKUP(B280,[4]ALL_TYPES!$B:$E,4,FALSE)</f>
        <v>E06000001</v>
      </c>
      <c r="B280" s="60" t="s">
        <v>854</v>
      </c>
    </row>
    <row r="281" spans="1:2">
      <c r="A281" s="53" t="str">
        <f>VLOOKUP(B281,[4]ALL_TYPES!$B:$E,4,FALSE)</f>
        <v>E06000019</v>
      </c>
      <c r="B281" s="60" t="s">
        <v>855</v>
      </c>
    </row>
    <row r="282" spans="1:2">
      <c r="A282" s="53" t="str">
        <f>VLOOKUP(B282,[4]ALL_TYPES!$B:$E,4,FALSE)</f>
        <v>E06000046</v>
      </c>
      <c r="B282" s="60" t="s">
        <v>856</v>
      </c>
    </row>
    <row r="283" spans="1:2">
      <c r="A283" s="53" t="str">
        <f>VLOOKUP(B283,[4]ALL_TYPES!$B:$E,4,FALSE)</f>
        <v>E06000010</v>
      </c>
      <c r="B283" s="60" t="s">
        <v>857</v>
      </c>
    </row>
    <row r="284" spans="1:2">
      <c r="A284" s="53" t="str">
        <f>VLOOKUP(B284,[4]ALL_TYPES!$B:$E,4,FALSE)</f>
        <v>E06000016</v>
      </c>
      <c r="B284" s="60" t="s">
        <v>858</v>
      </c>
    </row>
    <row r="285" spans="1:2">
      <c r="A285" s="53" t="str">
        <f>VLOOKUP(B285,[4]ALL_TYPES!$B:$E,4,FALSE)</f>
        <v>E06000032</v>
      </c>
      <c r="B285" s="60" t="s">
        <v>859</v>
      </c>
    </row>
    <row r="286" spans="1:2">
      <c r="A286" s="53" t="str">
        <f>VLOOKUP(B286,[4]ALL_TYPES!$B:$E,4,FALSE)</f>
        <v>E06000035</v>
      </c>
      <c r="B286" s="60" t="s">
        <v>860</v>
      </c>
    </row>
    <row r="287" spans="1:2">
      <c r="A287" s="53" t="str">
        <f>VLOOKUP(B287,[4]ALL_TYPES!$B:$E,4,FALSE)</f>
        <v>E06000002</v>
      </c>
      <c r="B287" s="60" t="s">
        <v>861</v>
      </c>
    </row>
    <row r="288" spans="1:2">
      <c r="A288" s="53" t="str">
        <f>VLOOKUP(B288,[4]ALL_TYPES!$B:$E,4,FALSE)</f>
        <v>E06000042</v>
      </c>
      <c r="B288" s="60" t="s">
        <v>862</v>
      </c>
    </row>
    <row r="289" spans="1:2">
      <c r="A289" s="53" t="str">
        <f>VLOOKUP(B289,[4]ALL_TYPES!$B:$E,4,FALSE)</f>
        <v>E06000012</v>
      </c>
      <c r="B289" s="60" t="s">
        <v>863</v>
      </c>
    </row>
    <row r="290" spans="1:2">
      <c r="A290" s="53" t="str">
        <f>VLOOKUP(B290,[4]ALL_TYPES!$B:$E,4,FALSE)</f>
        <v>E06000013</v>
      </c>
      <c r="B290" s="60" t="s">
        <v>864</v>
      </c>
    </row>
    <row r="291" spans="1:2">
      <c r="A291" s="53" t="str">
        <f>VLOOKUP(B291,[4]ALL_TYPES!$B:$E,4,FALSE)</f>
        <v>E06000024</v>
      </c>
      <c r="B291" s="60" t="s">
        <v>865</v>
      </c>
    </row>
    <row r="292" spans="1:2">
      <c r="A292" s="53" t="str">
        <f>VLOOKUP(B292,[4]ALL_TYPES!$B:$E,4,FALSE)</f>
        <v>E06000057</v>
      </c>
      <c r="B292" s="60" t="s">
        <v>866</v>
      </c>
    </row>
    <row r="293" spans="1:2">
      <c r="A293" s="53" t="str">
        <f>VLOOKUP(B293,[4]ALL_TYPES!$B:$E,4,FALSE)</f>
        <v>E06000018</v>
      </c>
      <c r="B293" s="60" t="s">
        <v>867</v>
      </c>
    </row>
    <row r="294" spans="1:2">
      <c r="A294" s="53" t="str">
        <f>VLOOKUP(B294,[4]ALL_TYPES!$B:$E,4,FALSE)</f>
        <v>E06000031</v>
      </c>
      <c r="B294" s="60" t="s">
        <v>868</v>
      </c>
    </row>
    <row r="295" spans="1:2">
      <c r="A295" s="53" t="str">
        <f>VLOOKUP(B295,[4]ALL_TYPES!$B:$E,4,FALSE)</f>
        <v>E06000026</v>
      </c>
      <c r="B295" s="60" t="s">
        <v>869</v>
      </c>
    </row>
    <row r="296" spans="1:2">
      <c r="A296" s="53" t="str">
        <f>VLOOKUP(B296,[4]ALL_TYPES!$B:$E,4,FALSE)</f>
        <v>E06000029</v>
      </c>
      <c r="B296" s="60" t="s">
        <v>870</v>
      </c>
    </row>
    <row r="297" spans="1:2">
      <c r="A297" s="53" t="str">
        <f>VLOOKUP(B297,[4]ALL_TYPES!$B:$E,4,FALSE)</f>
        <v>E06000044</v>
      </c>
      <c r="B297" s="60" t="s">
        <v>871</v>
      </c>
    </row>
    <row r="298" spans="1:2">
      <c r="A298" s="53" t="str">
        <f>VLOOKUP(B298,[4]ALL_TYPES!$B:$E,4,FALSE)</f>
        <v>E06000038</v>
      </c>
      <c r="B298" s="60" t="s">
        <v>872</v>
      </c>
    </row>
    <row r="299" spans="1:2">
      <c r="A299" s="53" t="str">
        <f>VLOOKUP(B299,[4]ALL_TYPES!$B:$E,4,FALSE)</f>
        <v>E06000003</v>
      </c>
      <c r="B299" s="60" t="s">
        <v>873</v>
      </c>
    </row>
    <row r="300" spans="1:2">
      <c r="A300" s="53" t="str">
        <f>VLOOKUP(B300,[4]ALL_TYPES!$B:$E,4,FALSE)</f>
        <v>E06000017</v>
      </c>
      <c r="B300" s="60" t="s">
        <v>874</v>
      </c>
    </row>
    <row r="301" spans="1:2">
      <c r="A301" s="53" t="str">
        <f>VLOOKUP(B301,[4]ALL_TYPES!$B:$E,4,FALSE)</f>
        <v>E06000051</v>
      </c>
      <c r="B301" s="60" t="s">
        <v>875</v>
      </c>
    </row>
    <row r="302" spans="1:2">
      <c r="A302" s="53" t="str">
        <f>VLOOKUP(B302,[4]ALL_TYPES!$B:$E,4,FALSE)</f>
        <v>E06000039</v>
      </c>
      <c r="B302" s="60" t="s">
        <v>876</v>
      </c>
    </row>
    <row r="303" spans="1:2">
      <c r="A303" s="53" t="str">
        <f>VLOOKUP(B303,[4]ALL_TYPES!$B:$E,4,FALSE)</f>
        <v>E06000045</v>
      </c>
      <c r="B303" s="60" t="s">
        <v>877</v>
      </c>
    </row>
    <row r="304" spans="1:2">
      <c r="A304" s="53" t="str">
        <f>VLOOKUP(B304,[4]ALL_TYPES!$B:$E,4,FALSE)</f>
        <v>E06000033</v>
      </c>
      <c r="B304" s="60" t="s">
        <v>879</v>
      </c>
    </row>
    <row r="305" spans="1:2">
      <c r="A305" s="53" t="str">
        <f>VLOOKUP(B305,[4]ALL_TYPES!$B:$E,4,FALSE)</f>
        <v>E06000025</v>
      </c>
      <c r="B305" s="60" t="s">
        <v>880</v>
      </c>
    </row>
    <row r="306" spans="1:2">
      <c r="A306" s="53" t="str">
        <f>VLOOKUP(B306,[4]ALL_TYPES!$B:$E,4,FALSE)</f>
        <v>E06000004</v>
      </c>
      <c r="B306" s="60" t="s">
        <v>882</v>
      </c>
    </row>
    <row r="307" spans="1:2">
      <c r="A307" s="53" t="str">
        <f>VLOOKUP(B307,[4]ALL_TYPES!$B:$E,4,FALSE)</f>
        <v>E06000021</v>
      </c>
      <c r="B307" s="60" t="s">
        <v>884</v>
      </c>
    </row>
    <row r="308" spans="1:2">
      <c r="A308" s="53" t="str">
        <f>VLOOKUP(B308,[4]ALL_TYPES!$B:$E,4,FALSE)</f>
        <v>E06000030</v>
      </c>
      <c r="B308" s="60" t="s">
        <v>885</v>
      </c>
    </row>
    <row r="309" spans="1:2">
      <c r="A309" s="53" t="str">
        <f>VLOOKUP(B309,[4]ALL_TYPES!$B:$E,4,FALSE)</f>
        <v>E06000020</v>
      </c>
      <c r="B309" s="60" t="s">
        <v>886</v>
      </c>
    </row>
    <row r="310" spans="1:2">
      <c r="A310" s="53" t="str">
        <f>VLOOKUP(B310,[4]ALL_TYPES!$B:$E,4,FALSE)</f>
        <v>E06000034</v>
      </c>
      <c r="B310" s="60" t="s">
        <v>887</v>
      </c>
    </row>
    <row r="311" spans="1:2">
      <c r="A311" s="53" t="str">
        <f>VLOOKUP(B311,[4]ALL_TYPES!$B:$E,4,FALSE)</f>
        <v>E06000027</v>
      </c>
      <c r="B311" s="60" t="s">
        <v>888</v>
      </c>
    </row>
    <row r="312" spans="1:2">
      <c r="A312" s="53" t="str">
        <f>VLOOKUP(B312,[4]ALL_TYPES!$B:$E,4,FALSE)</f>
        <v>E06000007</v>
      </c>
      <c r="B312" s="60" t="s">
        <v>889</v>
      </c>
    </row>
    <row r="313" spans="1:2">
      <c r="A313" s="53" t="str">
        <f>VLOOKUP(B313,[4]ALL_TYPES!$B:$E,4,FALSE)</f>
        <v>E06000037</v>
      </c>
      <c r="B313" s="60" t="s">
        <v>890</v>
      </c>
    </row>
    <row r="314" spans="1:2">
      <c r="A314" s="53" t="str">
        <f>VLOOKUP(B314,[4]ALL_TYPES!$B:$E,4,FALSE)</f>
        <v>E06000054</v>
      </c>
      <c r="B314" s="60" t="s">
        <v>891</v>
      </c>
    </row>
    <row r="315" spans="1:2">
      <c r="A315" s="53" t="str">
        <f>VLOOKUP(B315,[4]ALL_TYPES!$B:$E,4,FALSE)</f>
        <v>E06000040</v>
      </c>
      <c r="B315" s="60" t="s">
        <v>892</v>
      </c>
    </row>
    <row r="316" spans="1:2">
      <c r="A316" s="53" t="str">
        <f>VLOOKUP(B316,[4]ALL_TYPES!$B:$E,4,FALSE)</f>
        <v>E06000041</v>
      </c>
      <c r="B316" s="60" t="s">
        <v>893</v>
      </c>
    </row>
    <row r="317" spans="1:2">
      <c r="A317" s="53" t="str">
        <f>VLOOKUP(B317,[4]ALL_TYPES!$B:$E,4,FALSE)</f>
        <v>E06000014</v>
      </c>
      <c r="B317" s="60" t="s">
        <v>894</v>
      </c>
    </row>
    <row r="318" spans="1:2">
      <c r="A318" s="53" t="str">
        <f>VLOOKUP(B318,[4]ALL_TYPES!$B:$E,4,FALSE)</f>
        <v>E08000003</v>
      </c>
      <c r="B318" s="59" t="s">
        <v>895</v>
      </c>
    </row>
    <row r="319" spans="1:2">
      <c r="A319" s="53" t="str">
        <f>VLOOKUP(B319,[4]ALL_TYPES!$B:$E,4,FALSE)</f>
        <v>E08000001</v>
      </c>
      <c r="B319" s="59" t="s">
        <v>896</v>
      </c>
    </row>
    <row r="320" spans="1:2">
      <c r="A320" s="53" t="str">
        <f>VLOOKUP(B320,[4]ALL_TYPES!$B:$E,4,FALSE)</f>
        <v>E08000002</v>
      </c>
      <c r="B320" s="59" t="s">
        <v>897</v>
      </c>
    </row>
    <row r="321" spans="1:2">
      <c r="A321" s="53" t="str">
        <f>VLOOKUP(B321,[4]ALL_TYPES!$B:$E,4,FALSE)</f>
        <v>E08000004</v>
      </c>
      <c r="B321" s="59" t="s">
        <v>898</v>
      </c>
    </row>
    <row r="322" spans="1:2">
      <c r="A322" s="53" t="str">
        <f>VLOOKUP(B322,[4]ALL_TYPES!$B:$E,4,FALSE)</f>
        <v>E08000005</v>
      </c>
      <c r="B322" s="59" t="s">
        <v>899</v>
      </c>
    </row>
    <row r="323" spans="1:2">
      <c r="A323" s="53" t="str">
        <f>VLOOKUP(B323,[4]ALL_TYPES!$B:$E,4,FALSE)</f>
        <v>E08000006</v>
      </c>
      <c r="B323" s="59" t="s">
        <v>900</v>
      </c>
    </row>
    <row r="324" spans="1:2">
      <c r="A324" s="53" t="str">
        <f>VLOOKUP(B324,[4]ALL_TYPES!$B:$E,4,FALSE)</f>
        <v>E08000007</v>
      </c>
      <c r="B324" s="59" t="s">
        <v>901</v>
      </c>
    </row>
    <row r="325" spans="1:2">
      <c r="A325" s="53" t="str">
        <f>VLOOKUP(B325,[4]ALL_TYPES!$B:$E,4,FALSE)</f>
        <v>E08000008</v>
      </c>
      <c r="B325" s="59" t="s">
        <v>902</v>
      </c>
    </row>
    <row r="326" spans="1:2">
      <c r="A326" s="53" t="str">
        <f>VLOOKUP(B326,[4]ALL_TYPES!$B:$E,4,FALSE)</f>
        <v>E08000009</v>
      </c>
      <c r="B326" s="59" t="s">
        <v>903</v>
      </c>
    </row>
    <row r="327" spans="1:2">
      <c r="A327" s="53" t="str">
        <f>VLOOKUP(B327,[4]ALL_TYPES!$B:$E,4,FALSE)</f>
        <v>E08000010</v>
      </c>
      <c r="B327" s="59" t="s">
        <v>904</v>
      </c>
    </row>
    <row r="328" spans="1:2">
      <c r="A328" s="53" t="str">
        <f>VLOOKUP(B328,[4]ALL_TYPES!$B:$E,4,FALSE)</f>
        <v>E08000012</v>
      </c>
      <c r="B328" s="59" t="s">
        <v>905</v>
      </c>
    </row>
    <row r="329" spans="1:2">
      <c r="A329" s="53" t="str">
        <f>VLOOKUP(B329,[4]ALL_TYPES!$B:$E,4,FALSE)</f>
        <v>E08000011</v>
      </c>
      <c r="B329" s="59" t="s">
        <v>906</v>
      </c>
    </row>
    <row r="330" spans="1:2">
      <c r="A330" s="53" t="str">
        <f>VLOOKUP(B330,[4]ALL_TYPES!$B:$E,4,FALSE)</f>
        <v>E08000013</v>
      </c>
      <c r="B330" s="59" t="s">
        <v>907</v>
      </c>
    </row>
    <row r="331" spans="1:2">
      <c r="A331" s="53" t="str">
        <f>VLOOKUP(B331,[4]ALL_TYPES!$B:$E,4,FALSE)</f>
        <v>E08000014</v>
      </c>
      <c r="B331" s="59" t="s">
        <v>908</v>
      </c>
    </row>
    <row r="332" spans="1:2">
      <c r="A332" s="53" t="str">
        <f>VLOOKUP(B332,[4]ALL_TYPES!$B:$E,4,FALSE)</f>
        <v>E08000015</v>
      </c>
      <c r="B332" s="59" t="s">
        <v>909</v>
      </c>
    </row>
    <row r="333" spans="1:2">
      <c r="A333" s="53" t="str">
        <f>VLOOKUP(B333,[4]ALL_TYPES!$B:$E,4,FALSE)</f>
        <v>E08000019</v>
      </c>
      <c r="B333" s="59" t="s">
        <v>910</v>
      </c>
    </row>
    <row r="334" spans="1:2">
      <c r="A334" s="53" t="str">
        <f>VLOOKUP(B334,[4]ALL_TYPES!$B:$E,4,FALSE)</f>
        <v>E08000016</v>
      </c>
      <c r="B334" s="59" t="s">
        <v>911</v>
      </c>
    </row>
    <row r="335" spans="1:2">
      <c r="A335" s="53" t="str">
        <f>VLOOKUP(B335,[4]ALL_TYPES!$B:$E,4,FALSE)</f>
        <v>E08000017</v>
      </c>
      <c r="B335" s="59" t="s">
        <v>912</v>
      </c>
    </row>
    <row r="336" spans="1:2">
      <c r="A336" s="53" t="str">
        <f>VLOOKUP(B336,[4]ALL_TYPES!$B:$E,4,FALSE)</f>
        <v>E08000018</v>
      </c>
      <c r="B336" s="59" t="s">
        <v>913</v>
      </c>
    </row>
    <row r="337" spans="1:2">
      <c r="A337" s="53" t="str">
        <f>VLOOKUP(B337,[4]ALL_TYPES!$B:$E,4,FALSE)</f>
        <v>E08000021</v>
      </c>
      <c r="B337" s="59" t="s">
        <v>915</v>
      </c>
    </row>
    <row r="338" spans="1:2">
      <c r="A338" s="53" t="str">
        <f>VLOOKUP(B338,[4]ALL_TYPES!$B:$E,4,FALSE)</f>
        <v>E08000037</v>
      </c>
      <c r="B338" s="59" t="s">
        <v>916</v>
      </c>
    </row>
    <row r="339" spans="1:2">
      <c r="A339" s="53" t="str">
        <f>VLOOKUP(B339,[4]ALL_TYPES!$B:$E,4,FALSE)</f>
        <v>E08000023</v>
      </c>
      <c r="B339" s="59" t="s">
        <v>917</v>
      </c>
    </row>
    <row r="340" spans="1:2">
      <c r="A340" s="53" t="str">
        <f>VLOOKUP(B340,[4]ALL_TYPES!$B:$E,4,FALSE)</f>
        <v>E08000022</v>
      </c>
      <c r="B340" s="59" t="s">
        <v>918</v>
      </c>
    </row>
    <row r="341" spans="1:2">
      <c r="A341" s="53" t="str">
        <f>VLOOKUP(B341,[4]ALL_TYPES!$B:$E,4,FALSE)</f>
        <v>E08000024</v>
      </c>
      <c r="B341" s="59" t="s">
        <v>919</v>
      </c>
    </row>
    <row r="342" spans="1:2">
      <c r="A342" s="53" t="str">
        <f>VLOOKUP(B342,[4]ALL_TYPES!$B:$E,4,FALSE)</f>
        <v>E08000025</v>
      </c>
      <c r="B342" s="59" t="s">
        <v>920</v>
      </c>
    </row>
    <row r="343" spans="1:2">
      <c r="A343" s="53" t="str">
        <f>VLOOKUP(B343,[4]ALL_TYPES!$B:$E,4,FALSE)</f>
        <v>E08000026</v>
      </c>
      <c r="B343" s="59" t="s">
        <v>921</v>
      </c>
    </row>
    <row r="344" spans="1:2">
      <c r="A344" s="53" t="str">
        <f>VLOOKUP(B344,[4]ALL_TYPES!$B:$E,4,FALSE)</f>
        <v>E08000027</v>
      </c>
      <c r="B344" s="59" t="s">
        <v>922</v>
      </c>
    </row>
    <row r="345" spans="1:2">
      <c r="A345" s="53" t="str">
        <f>VLOOKUP(B345,[4]ALL_TYPES!$B:$E,4,FALSE)</f>
        <v>E08000028</v>
      </c>
      <c r="B345" s="59" t="s">
        <v>923</v>
      </c>
    </row>
    <row r="346" spans="1:2">
      <c r="A346" s="53" t="str">
        <f>VLOOKUP(B346,[4]ALL_TYPES!$B:$E,4,FALSE)</f>
        <v>E08000029</v>
      </c>
      <c r="B346" s="59" t="s">
        <v>924</v>
      </c>
    </row>
    <row r="347" spans="1:2">
      <c r="A347" s="53" t="str">
        <f>VLOOKUP(B347,[4]ALL_TYPES!$B:$E,4,FALSE)</f>
        <v>E08000030</v>
      </c>
      <c r="B347" s="59" t="s">
        <v>925</v>
      </c>
    </row>
    <row r="348" spans="1:2">
      <c r="A348" s="53" t="str">
        <f>VLOOKUP(B348,[4]ALL_TYPES!$B:$E,4,FALSE)</f>
        <v>E08000031</v>
      </c>
      <c r="B348" s="59" t="s">
        <v>926</v>
      </c>
    </row>
    <row r="349" spans="1:2">
      <c r="A349" s="53" t="str">
        <f>VLOOKUP(B349,[4]ALL_TYPES!$B:$E,4,FALSE)</f>
        <v>E08000035</v>
      </c>
      <c r="B349" s="59" t="s">
        <v>927</v>
      </c>
    </row>
    <row r="350" spans="1:2">
      <c r="A350" s="53" t="str">
        <f>VLOOKUP(B350,[4]ALL_TYPES!$B:$E,4,FALSE)</f>
        <v>E08000032</v>
      </c>
      <c r="B350" s="59" t="s">
        <v>928</v>
      </c>
    </row>
    <row r="351" spans="1:2">
      <c r="A351" s="53" t="str">
        <f>VLOOKUP(B351,[4]ALL_TYPES!$B:$E,4,FALSE)</f>
        <v>E08000033</v>
      </c>
      <c r="B351" s="59" t="s">
        <v>929</v>
      </c>
    </row>
    <row r="352" spans="1:2">
      <c r="A352" s="53" t="str">
        <f>VLOOKUP(B352,[4]ALL_TYPES!$B:$E,4,FALSE)</f>
        <v>E08000034</v>
      </c>
      <c r="B352" s="59" t="s">
        <v>930</v>
      </c>
    </row>
    <row r="353" spans="1:2">
      <c r="A353" s="53" t="str">
        <f>VLOOKUP(B353,[4]ALL_TYPES!$B:$E,4,FALSE)</f>
        <v>E08000036</v>
      </c>
      <c r="B353" s="59" t="s">
        <v>931</v>
      </c>
    </row>
    <row r="354" spans="1:2">
      <c r="A354" s="53" t="str">
        <f>VLOOKUP(B354,[4]ALL_TYPES!$B:$E,4,FALSE)</f>
        <v>E07000025</v>
      </c>
      <c r="B354" s="59" t="s">
        <v>97</v>
      </c>
    </row>
    <row r="355" spans="1:2">
      <c r="B355" s="5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opLeftCell="B1" workbookViewId="0">
      <selection activeCell="J136" sqref="J136"/>
    </sheetView>
  </sheetViews>
  <sheetFormatPr baseColWidth="10" defaultRowHeight="15" x14ac:dyDescent="0"/>
  <cols>
    <col min="1" max="1" width="16.5" customWidth="1"/>
    <col min="5" max="5" width="12.6640625" customWidth="1"/>
    <col min="6" max="6" width="20.83203125" customWidth="1"/>
    <col min="7" max="7" width="10.83203125" style="69"/>
    <col min="11" max="11" width="12" customWidth="1"/>
  </cols>
  <sheetData>
    <row r="1" spans="1:11">
      <c r="A1" s="1" t="s">
        <v>0</v>
      </c>
      <c r="B1" s="1" t="s">
        <v>19</v>
      </c>
      <c r="C1" s="1" t="s">
        <v>21</v>
      </c>
      <c r="D1" s="4" t="s">
        <v>3</v>
      </c>
      <c r="E1" s="1" t="s">
        <v>23</v>
      </c>
      <c r="F1" s="2" t="s">
        <v>1</v>
      </c>
      <c r="G1" s="68" t="s">
        <v>20</v>
      </c>
      <c r="H1" s="2" t="s">
        <v>4</v>
      </c>
      <c r="I1" s="2" t="s">
        <v>22</v>
      </c>
      <c r="J1" s="3" t="s">
        <v>2</v>
      </c>
      <c r="K1" s="2" t="s">
        <v>24</v>
      </c>
    </row>
    <row r="2" spans="1:11">
      <c r="A2" t="s">
        <v>5</v>
      </c>
      <c r="B2" t="s">
        <v>6</v>
      </c>
      <c r="C2">
        <v>499800</v>
      </c>
      <c r="D2">
        <v>7</v>
      </c>
      <c r="E2" s="7">
        <f>7*I2</f>
        <v>1.3501400560224088</v>
      </c>
      <c r="F2" t="s">
        <v>8</v>
      </c>
      <c r="G2" s="69" t="s">
        <v>7</v>
      </c>
      <c r="H2">
        <v>96400</v>
      </c>
      <c r="I2" s="5">
        <f t="shared" ref="I2:I7" si="0">H2/499800</f>
        <v>0.19287715086034413</v>
      </c>
      <c r="J2">
        <v>16</v>
      </c>
      <c r="K2" s="7">
        <f t="shared" ref="K2:K7" si="1">J2+E2</f>
        <v>17.350140056022408</v>
      </c>
    </row>
    <row r="3" spans="1:11">
      <c r="C3">
        <v>499800</v>
      </c>
      <c r="D3">
        <v>7</v>
      </c>
      <c r="E3" s="7">
        <f t="shared" ref="E3:E8" si="2">7*I3</f>
        <v>0.96778711484593827</v>
      </c>
      <c r="F3" t="s">
        <v>10</v>
      </c>
      <c r="G3" s="69" t="s">
        <v>9</v>
      </c>
      <c r="H3">
        <v>69100</v>
      </c>
      <c r="I3" s="5">
        <f t="shared" si="0"/>
        <v>0.13825530212084833</v>
      </c>
      <c r="J3">
        <v>2</v>
      </c>
      <c r="K3" s="7">
        <f t="shared" si="1"/>
        <v>2.9677871148459385</v>
      </c>
    </row>
    <row r="4" spans="1:11">
      <c r="C4">
        <v>499800</v>
      </c>
      <c r="D4">
        <v>7</v>
      </c>
      <c r="E4" s="7">
        <f t="shared" si="2"/>
        <v>1.5056022408963585</v>
      </c>
      <c r="F4" t="s">
        <v>12</v>
      </c>
      <c r="G4" s="69" t="s">
        <v>11</v>
      </c>
      <c r="H4">
        <v>107500</v>
      </c>
      <c r="I4" s="5">
        <f t="shared" si="0"/>
        <v>0.2150860344137655</v>
      </c>
      <c r="J4">
        <v>48</v>
      </c>
      <c r="K4" s="7">
        <f t="shared" si="1"/>
        <v>49.505602240896359</v>
      </c>
    </row>
    <row r="5" spans="1:11">
      <c r="C5">
        <v>499800</v>
      </c>
      <c r="D5">
        <v>7</v>
      </c>
      <c r="E5" s="7">
        <f t="shared" si="2"/>
        <v>0.98879551820728295</v>
      </c>
      <c r="F5" t="s">
        <v>14</v>
      </c>
      <c r="G5" s="69" t="s">
        <v>13</v>
      </c>
      <c r="H5">
        <v>70600</v>
      </c>
      <c r="I5" s="5">
        <f t="shared" si="0"/>
        <v>0.14125650260104042</v>
      </c>
      <c r="J5">
        <v>2</v>
      </c>
      <c r="K5" s="7">
        <f t="shared" si="1"/>
        <v>2.988795518207283</v>
      </c>
    </row>
    <row r="6" spans="1:11">
      <c r="C6">
        <v>499800</v>
      </c>
      <c r="D6">
        <v>7</v>
      </c>
      <c r="E6" s="7">
        <f t="shared" si="2"/>
        <v>0.73529411764705888</v>
      </c>
      <c r="F6" t="s">
        <v>16</v>
      </c>
      <c r="G6" s="69" t="s">
        <v>15</v>
      </c>
      <c r="H6">
        <v>52500</v>
      </c>
      <c r="I6" s="5">
        <f t="shared" si="0"/>
        <v>0.10504201680672269</v>
      </c>
      <c r="J6">
        <v>0</v>
      </c>
      <c r="K6" s="7">
        <f t="shared" si="1"/>
        <v>0.73529411764705888</v>
      </c>
    </row>
    <row r="7" spans="1:11">
      <c r="C7">
        <v>499800</v>
      </c>
      <c r="D7">
        <v>7</v>
      </c>
      <c r="E7" s="7">
        <f t="shared" si="2"/>
        <v>1.4523809523809526</v>
      </c>
      <c r="F7" t="s">
        <v>18</v>
      </c>
      <c r="G7" s="69" t="s">
        <v>17</v>
      </c>
      <c r="H7">
        <v>103700</v>
      </c>
      <c r="I7" s="5">
        <f t="shared" si="0"/>
        <v>0.20748299319727892</v>
      </c>
      <c r="J7">
        <v>0</v>
      </c>
      <c r="K7" s="7">
        <f t="shared" si="1"/>
        <v>1.4523809523809526</v>
      </c>
    </row>
    <row r="8" spans="1:11">
      <c r="E8">
        <f t="shared" si="2"/>
        <v>6.9999999999999991</v>
      </c>
      <c r="H8" s="37" t="b">
        <f>(SUM(H2:H7)=C2)</f>
        <v>1</v>
      </c>
      <c r="I8" s="6">
        <f>SUM(I2:I7)</f>
        <v>0.99999999999999989</v>
      </c>
      <c r="J8">
        <f>SUM(J2:J7)</f>
        <v>68</v>
      </c>
      <c r="K8" s="8">
        <f>SUM(K2:K7)</f>
        <v>74.999999999999986</v>
      </c>
    </row>
    <row r="9" spans="1:11">
      <c r="K9" s="9">
        <f>SUM(J8,E8)</f>
        <v>75</v>
      </c>
    </row>
    <row r="10" spans="1:11" s="35" customFormat="1">
      <c r="G10" s="70"/>
    </row>
    <row r="11" spans="1:11">
      <c r="A11" t="s">
        <v>100</v>
      </c>
      <c r="B11" t="s">
        <v>718</v>
      </c>
      <c r="C11">
        <v>1019500</v>
      </c>
      <c r="D11">
        <v>13</v>
      </c>
      <c r="E11" s="7">
        <f>D11*I11</f>
        <v>1.5596047081902895</v>
      </c>
      <c r="F11" t="s">
        <v>102</v>
      </c>
      <c r="G11" s="69" t="s">
        <v>101</v>
      </c>
      <c r="H11">
        <v>122309</v>
      </c>
      <c r="I11" s="5">
        <f>H11/C11</f>
        <v>0.11996959293771457</v>
      </c>
      <c r="J11">
        <v>38</v>
      </c>
      <c r="K11" s="7">
        <f>J11+E11</f>
        <v>39.559604708190292</v>
      </c>
    </row>
    <row r="12" spans="1:11">
      <c r="C12">
        <v>1019500</v>
      </c>
      <c r="D12">
        <v>13</v>
      </c>
      <c r="E12" s="7">
        <f t="shared" ref="E12:E19" si="3">D12*I12</f>
        <v>0.96739382050024525</v>
      </c>
      <c r="F12" t="s">
        <v>104</v>
      </c>
      <c r="G12" s="69" t="s">
        <v>103</v>
      </c>
      <c r="H12">
        <v>75866</v>
      </c>
      <c r="I12" s="5">
        <f t="shared" ref="I12:I19" si="4">H12/C12</f>
        <v>7.4414909269249638E-2</v>
      </c>
      <c r="J12">
        <v>5</v>
      </c>
      <c r="K12" s="7">
        <f t="shared" ref="K12:K19" si="5">J12+E12</f>
        <v>5.967393820500245</v>
      </c>
    </row>
    <row r="13" spans="1:11">
      <c r="C13">
        <v>1019500</v>
      </c>
      <c r="D13">
        <v>13</v>
      </c>
      <c r="E13" s="7">
        <f t="shared" si="3"/>
        <v>1.323436978911231</v>
      </c>
      <c r="F13" t="s">
        <v>106</v>
      </c>
      <c r="G13" s="69" t="s">
        <v>105</v>
      </c>
      <c r="H13">
        <v>103788</v>
      </c>
      <c r="I13" s="5">
        <f t="shared" si="4"/>
        <v>0.10180284453163316</v>
      </c>
      <c r="J13">
        <v>59</v>
      </c>
      <c r="K13" s="7">
        <f t="shared" si="5"/>
        <v>60.323436978911232</v>
      </c>
    </row>
    <row r="14" spans="1:11">
      <c r="C14">
        <v>1019500</v>
      </c>
      <c r="D14">
        <v>13</v>
      </c>
      <c r="E14" s="7">
        <f t="shared" si="3"/>
        <v>3.1719234919077981</v>
      </c>
      <c r="F14" t="s">
        <v>108</v>
      </c>
      <c r="G14" s="69" t="s">
        <v>107</v>
      </c>
      <c r="H14">
        <v>248752</v>
      </c>
      <c r="I14" s="5">
        <f t="shared" si="4"/>
        <v>0.24399411476213831</v>
      </c>
      <c r="J14">
        <v>150</v>
      </c>
      <c r="K14" s="7">
        <f t="shared" si="5"/>
        <v>153.17192349190779</v>
      </c>
    </row>
    <row r="15" spans="1:11">
      <c r="C15">
        <v>1019500</v>
      </c>
      <c r="D15">
        <v>13</v>
      </c>
      <c r="E15" s="7">
        <f t="shared" si="3"/>
        <v>0.90682491417361444</v>
      </c>
      <c r="F15" t="s">
        <v>110</v>
      </c>
      <c r="G15" s="69" t="s">
        <v>109</v>
      </c>
      <c r="H15">
        <v>71116</v>
      </c>
      <c r="I15" s="5">
        <f t="shared" si="4"/>
        <v>6.9755762628739573E-2</v>
      </c>
      <c r="J15">
        <v>36</v>
      </c>
      <c r="K15" s="7">
        <f t="shared" si="5"/>
        <v>36.906824914173612</v>
      </c>
    </row>
    <row r="16" spans="1:11">
      <c r="C16">
        <v>1019500</v>
      </c>
      <c r="D16">
        <v>13</v>
      </c>
      <c r="E16" s="7">
        <f t="shared" si="3"/>
        <v>1.4291839136831781</v>
      </c>
      <c r="F16" t="s">
        <v>112</v>
      </c>
      <c r="G16" s="69" t="s">
        <v>111</v>
      </c>
      <c r="H16">
        <v>112081</v>
      </c>
      <c r="I16" s="5">
        <f t="shared" si="4"/>
        <v>0.10993722412947524</v>
      </c>
      <c r="J16">
        <v>8</v>
      </c>
      <c r="K16" s="7">
        <f t="shared" si="5"/>
        <v>9.429183913683179</v>
      </c>
    </row>
    <row r="17" spans="1:11">
      <c r="C17">
        <v>1019500</v>
      </c>
      <c r="D17">
        <v>13</v>
      </c>
      <c r="E17" s="7">
        <f t="shared" si="3"/>
        <v>1.1589955860716037</v>
      </c>
      <c r="F17" t="s">
        <v>114</v>
      </c>
      <c r="G17" s="69" t="s">
        <v>113</v>
      </c>
      <c r="H17">
        <v>90892</v>
      </c>
      <c r="I17" s="5">
        <f t="shared" si="4"/>
        <v>8.9153506620892595E-2</v>
      </c>
      <c r="J17">
        <v>14</v>
      </c>
      <c r="K17" s="7">
        <f t="shared" si="5"/>
        <v>15.158995586071605</v>
      </c>
    </row>
    <row r="18" spans="1:11">
      <c r="C18">
        <v>1019500</v>
      </c>
      <c r="D18">
        <v>13</v>
      </c>
      <c r="E18" s="7">
        <f t="shared" si="3"/>
        <v>1.2626768023540951</v>
      </c>
      <c r="F18" t="s">
        <v>116</v>
      </c>
      <c r="G18" s="69" t="s">
        <v>115</v>
      </c>
      <c r="H18">
        <v>99023</v>
      </c>
      <c r="I18" s="5">
        <f t="shared" si="4"/>
        <v>9.7128984796468851E-2</v>
      </c>
      <c r="J18">
        <v>0</v>
      </c>
      <c r="K18" s="7">
        <f t="shared" si="5"/>
        <v>1.2626768023540951</v>
      </c>
    </row>
    <row r="19" spans="1:11">
      <c r="C19">
        <v>1019500</v>
      </c>
      <c r="D19">
        <v>13</v>
      </c>
      <c r="E19" s="7">
        <f t="shared" si="3"/>
        <v>1.2064178518881805</v>
      </c>
      <c r="F19" t="s">
        <v>118</v>
      </c>
      <c r="G19" s="69" t="s">
        <v>117</v>
      </c>
      <c r="H19">
        <v>94611</v>
      </c>
      <c r="I19" s="5">
        <f t="shared" si="4"/>
        <v>9.2801373222167735E-2</v>
      </c>
      <c r="J19">
        <v>20</v>
      </c>
      <c r="K19" s="7">
        <f t="shared" si="5"/>
        <v>21.20641785188818</v>
      </c>
    </row>
    <row r="20" spans="1:11">
      <c r="E20" s="7">
        <f>SUM(E11:E19)</f>
        <v>12.986458067680235</v>
      </c>
      <c r="H20" s="26">
        <f>SUM(H11:H19)</f>
        <v>1018438</v>
      </c>
      <c r="I20" s="6">
        <f>SUM(I11:I19)</f>
        <v>0.99895831289847969</v>
      </c>
      <c r="J20">
        <f>SUM(J11:J19)</f>
        <v>330</v>
      </c>
      <c r="K20" s="9">
        <f>SUM(K11:K19)</f>
        <v>342.9864580676803</v>
      </c>
    </row>
    <row r="21" spans="1:11">
      <c r="H21" s="26" t="b">
        <f>(SUM(H11:H19))=C11</f>
        <v>0</v>
      </c>
      <c r="I21" s="36">
        <f>ABS(C19-H20)</f>
        <v>1062</v>
      </c>
      <c r="K21" s="9">
        <f>E20+J20</f>
        <v>342.98645806768025</v>
      </c>
    </row>
    <row r="22" spans="1:11" s="35" customFormat="1">
      <c r="G22" s="70"/>
    </row>
    <row r="23" spans="1:11">
      <c r="A23" t="s">
        <v>169</v>
      </c>
      <c r="B23" t="s">
        <v>719</v>
      </c>
      <c r="C23">
        <v>800200</v>
      </c>
      <c r="D23">
        <v>275</v>
      </c>
      <c r="E23" s="7">
        <f t="shared" ref="E23:E28" si="6">D23*I23</f>
        <v>93.820294926268431</v>
      </c>
      <c r="F23" t="s">
        <v>171</v>
      </c>
      <c r="G23" s="69" t="s">
        <v>170</v>
      </c>
      <c r="H23">
        <v>273000</v>
      </c>
      <c r="I23" s="5">
        <f t="shared" ref="I23:I28" si="7">H23/C23</f>
        <v>0.34116470882279432</v>
      </c>
      <c r="J23">
        <v>0</v>
      </c>
      <c r="K23" s="7">
        <f t="shared" ref="K23:K28" si="8">J23+E23</f>
        <v>93.820294926268431</v>
      </c>
    </row>
    <row r="24" spans="1:11">
      <c r="C24">
        <v>800200</v>
      </c>
      <c r="D24">
        <v>275</v>
      </c>
      <c r="E24" s="7">
        <f t="shared" si="6"/>
        <v>34.125843539115223</v>
      </c>
      <c r="F24" t="s">
        <v>174</v>
      </c>
      <c r="G24" s="69" t="s">
        <v>173</v>
      </c>
      <c r="H24">
        <v>99300</v>
      </c>
      <c r="I24" s="5">
        <f t="shared" si="7"/>
        <v>0.12409397650587353</v>
      </c>
      <c r="J24">
        <v>0</v>
      </c>
      <c r="K24" s="7">
        <f t="shared" si="8"/>
        <v>34.125843539115223</v>
      </c>
    </row>
    <row r="25" spans="1:11">
      <c r="C25">
        <v>800200</v>
      </c>
      <c r="D25">
        <v>275</v>
      </c>
      <c r="E25" s="7">
        <f t="shared" si="6"/>
        <v>30.998500374906271</v>
      </c>
      <c r="F25" t="s">
        <v>176</v>
      </c>
      <c r="G25" s="69" t="s">
        <v>175</v>
      </c>
      <c r="H25">
        <v>90200</v>
      </c>
      <c r="I25" s="5">
        <f t="shared" si="7"/>
        <v>0.11272181954511372</v>
      </c>
      <c r="J25">
        <v>0</v>
      </c>
      <c r="K25" s="7">
        <f t="shared" si="8"/>
        <v>30.998500374906271</v>
      </c>
    </row>
    <row r="26" spans="1:11">
      <c r="C26">
        <v>800200</v>
      </c>
      <c r="D26">
        <v>275</v>
      </c>
      <c r="E26" s="7">
        <f t="shared" si="6"/>
        <v>33.541614596350911</v>
      </c>
      <c r="F26" t="s">
        <v>178</v>
      </c>
      <c r="G26" s="69" t="s">
        <v>177</v>
      </c>
      <c r="H26">
        <v>97600</v>
      </c>
      <c r="I26" s="5">
        <f t="shared" si="7"/>
        <v>0.12196950762309422</v>
      </c>
      <c r="J26">
        <v>0</v>
      </c>
      <c r="K26" s="7">
        <f t="shared" si="8"/>
        <v>33.541614596350911</v>
      </c>
    </row>
    <row r="27" spans="1:11">
      <c r="C27">
        <v>800200</v>
      </c>
      <c r="D27">
        <v>275</v>
      </c>
      <c r="E27" s="7">
        <f t="shared" si="6"/>
        <v>31.170332416895775</v>
      </c>
      <c r="F27" t="s">
        <v>180</v>
      </c>
      <c r="G27" s="69" t="s">
        <v>179</v>
      </c>
      <c r="H27">
        <v>90700</v>
      </c>
      <c r="I27" s="5">
        <f t="shared" si="7"/>
        <v>0.11334666333416646</v>
      </c>
      <c r="K27" s="7">
        <f t="shared" si="8"/>
        <v>31.170332416895775</v>
      </c>
    </row>
    <row r="28" spans="1:11">
      <c r="C28">
        <v>800200</v>
      </c>
      <c r="D28">
        <v>275</v>
      </c>
      <c r="E28" s="7">
        <f t="shared" si="6"/>
        <v>51.343414146463388</v>
      </c>
      <c r="F28" t="s">
        <v>182</v>
      </c>
      <c r="G28" s="69" t="s">
        <v>181</v>
      </c>
      <c r="H28">
        <v>149400</v>
      </c>
      <c r="I28" s="5">
        <f t="shared" si="7"/>
        <v>0.18670332416895777</v>
      </c>
      <c r="J28">
        <v>0</v>
      </c>
      <c r="K28" s="7">
        <f t="shared" si="8"/>
        <v>51.343414146463388</v>
      </c>
    </row>
    <row r="29" spans="1:11">
      <c r="E29" s="7">
        <f>SUM(E23:E28)</f>
        <v>275</v>
      </c>
      <c r="H29" s="18">
        <f>SUM(H23:H28)</f>
        <v>800200</v>
      </c>
      <c r="I29" s="18"/>
      <c r="K29" s="9">
        <f>SUM(K23:K28)</f>
        <v>275</v>
      </c>
    </row>
    <row r="30" spans="1:11">
      <c r="H30" s="18" t="b">
        <f>H29=C23</f>
        <v>1</v>
      </c>
      <c r="I30" s="41">
        <f>ABS(C28-H29)</f>
        <v>0</v>
      </c>
      <c r="K30" s="9">
        <f>D28+J28</f>
        <v>275</v>
      </c>
    </row>
    <row r="31" spans="1:11" s="35" customFormat="1">
      <c r="G31" s="70"/>
    </row>
    <row r="32" spans="1:11">
      <c r="A32" t="s">
        <v>212</v>
      </c>
      <c r="B32" t="s">
        <v>720</v>
      </c>
      <c r="C32">
        <v>861700</v>
      </c>
      <c r="D32">
        <v>122</v>
      </c>
      <c r="E32" s="38">
        <f>D32*I32</f>
        <v>16.366716954856678</v>
      </c>
      <c r="F32" t="s">
        <v>214</v>
      </c>
      <c r="G32" s="69" t="s">
        <v>213</v>
      </c>
      <c r="H32">
        <v>115600</v>
      </c>
      <c r="I32" s="5">
        <f>H32/C32</f>
        <v>0.13415341766275965</v>
      </c>
      <c r="K32" s="39">
        <f>J32+E32</f>
        <v>16.366716954856678</v>
      </c>
    </row>
    <row r="33" spans="1:11">
      <c r="C33">
        <v>861700</v>
      </c>
      <c r="D33">
        <v>122</v>
      </c>
      <c r="E33" s="38">
        <f t="shared" ref="E33:E38" si="9">D33*I33</f>
        <v>11.779505628408959</v>
      </c>
      <c r="F33" t="s">
        <v>216</v>
      </c>
      <c r="G33" s="69" t="s">
        <v>215</v>
      </c>
      <c r="H33">
        <v>83200</v>
      </c>
      <c r="I33" s="5">
        <f t="shared" ref="I33:I38" si="10">H33/C33</f>
        <v>9.6553324823024256E-2</v>
      </c>
      <c r="J33">
        <v>0</v>
      </c>
      <c r="K33" s="39">
        <f t="shared" ref="K33:K38" si="11">J33+E33</f>
        <v>11.779505628408959</v>
      </c>
    </row>
    <row r="34" spans="1:11">
      <c r="C34">
        <v>861700</v>
      </c>
      <c r="D34">
        <v>122</v>
      </c>
      <c r="E34" s="38">
        <f t="shared" si="9"/>
        <v>11.637925031913658</v>
      </c>
      <c r="F34" t="s">
        <v>218</v>
      </c>
      <c r="G34" s="69" t="s">
        <v>217</v>
      </c>
      <c r="H34">
        <v>82200</v>
      </c>
      <c r="I34" s="5">
        <f t="shared" si="10"/>
        <v>9.5392828130439825E-2</v>
      </c>
      <c r="K34" s="39">
        <f t="shared" si="11"/>
        <v>11.637925031913658</v>
      </c>
    </row>
    <row r="35" spans="1:11">
      <c r="C35">
        <v>861700</v>
      </c>
      <c r="D35">
        <v>122</v>
      </c>
      <c r="E35" s="38">
        <f t="shared" si="9"/>
        <v>17.258674712777069</v>
      </c>
      <c r="F35" t="s">
        <v>220</v>
      </c>
      <c r="G35" s="69" t="s">
        <v>219</v>
      </c>
      <c r="H35">
        <v>121900</v>
      </c>
      <c r="I35" s="5">
        <f t="shared" si="10"/>
        <v>0.14146454682604154</v>
      </c>
      <c r="J35">
        <v>43</v>
      </c>
      <c r="K35" s="39">
        <f t="shared" si="11"/>
        <v>60.258674712777065</v>
      </c>
    </row>
    <row r="36" spans="1:11">
      <c r="C36">
        <v>861700</v>
      </c>
      <c r="D36">
        <v>122</v>
      </c>
      <c r="E36" s="38">
        <f t="shared" si="9"/>
        <v>37.292329116862021</v>
      </c>
      <c r="F36" t="s">
        <v>222</v>
      </c>
      <c r="G36" s="69" t="s">
        <v>221</v>
      </c>
      <c r="H36">
        <v>263400</v>
      </c>
      <c r="I36" s="5">
        <f t="shared" si="10"/>
        <v>0.30567482882673785</v>
      </c>
      <c r="J36">
        <v>0</v>
      </c>
      <c r="K36" s="39">
        <f t="shared" si="11"/>
        <v>37.292329116862021</v>
      </c>
    </row>
    <row r="37" spans="1:11">
      <c r="C37">
        <v>861700</v>
      </c>
      <c r="D37">
        <v>122</v>
      </c>
      <c r="E37" s="38">
        <f t="shared" si="9"/>
        <v>16.012765463618429</v>
      </c>
      <c r="F37" t="s">
        <v>224</v>
      </c>
      <c r="G37" s="69" t="s">
        <v>223</v>
      </c>
      <c r="H37">
        <v>113100</v>
      </c>
      <c r="I37" s="5">
        <f t="shared" si="10"/>
        <v>0.13125217593129859</v>
      </c>
      <c r="J37">
        <v>2</v>
      </c>
      <c r="K37" s="39">
        <f t="shared" si="11"/>
        <v>18.012765463618429</v>
      </c>
    </row>
    <row r="38" spans="1:11">
      <c r="C38">
        <v>861700</v>
      </c>
      <c r="D38">
        <v>122</v>
      </c>
      <c r="E38" s="38">
        <f t="shared" si="9"/>
        <v>11.652083091563188</v>
      </c>
      <c r="F38" t="s">
        <v>226</v>
      </c>
      <c r="G38" s="69" t="s">
        <v>225</v>
      </c>
      <c r="H38">
        <v>82300</v>
      </c>
      <c r="I38" s="5">
        <f t="shared" si="10"/>
        <v>9.5508877799698272E-2</v>
      </c>
      <c r="J38">
        <v>0</v>
      </c>
      <c r="K38" s="39">
        <f t="shared" si="11"/>
        <v>11.652083091563188</v>
      </c>
    </row>
    <row r="39" spans="1:11">
      <c r="H39">
        <f>SUM(H32:H38)</f>
        <v>861700</v>
      </c>
      <c r="K39" s="40">
        <f>SUM(K32:K38)</f>
        <v>167</v>
      </c>
    </row>
    <row r="40" spans="1:11">
      <c r="K40" s="40">
        <f>D38+SUM(J33:J38)</f>
        <v>167</v>
      </c>
    </row>
    <row r="41" spans="1:11" s="35" customFormat="1">
      <c r="G41" s="70"/>
    </row>
    <row r="42" spans="1:11" ht="16" customHeight="1">
      <c r="A42" t="s">
        <v>313</v>
      </c>
      <c r="B42" t="s">
        <v>721</v>
      </c>
      <c r="C42">
        <v>1763600</v>
      </c>
      <c r="D42">
        <v>92</v>
      </c>
      <c r="E42" s="7">
        <f>D42*I42</f>
        <v>8.7951916534361541</v>
      </c>
      <c r="F42" t="s">
        <v>315</v>
      </c>
      <c r="G42" s="69" t="s">
        <v>314</v>
      </c>
      <c r="H42">
        <v>168600</v>
      </c>
      <c r="I42" s="5">
        <f>H42/C42</f>
        <v>9.5599909276479933E-2</v>
      </c>
      <c r="J42">
        <v>73</v>
      </c>
      <c r="K42" s="7">
        <f>J42+E42</f>
        <v>81.795191653436149</v>
      </c>
    </row>
    <row r="43" spans="1:11">
      <c r="C43">
        <v>1763600</v>
      </c>
      <c r="D43">
        <v>92</v>
      </c>
      <c r="E43" s="7">
        <f t="shared" ref="E43:E54" si="12">D43*I43</f>
        <v>6.0512587888410074</v>
      </c>
      <c r="F43" t="s">
        <v>317</v>
      </c>
      <c r="G43" s="69" t="s">
        <v>316</v>
      </c>
      <c r="H43">
        <v>116000</v>
      </c>
      <c r="I43" s="5">
        <f t="shared" ref="I43:I54" si="13">H43/C43</f>
        <v>6.5774552052619645E-2</v>
      </c>
      <c r="J43">
        <v>17</v>
      </c>
      <c r="K43" s="7">
        <f t="shared" ref="K43:K54" si="14">J43+E43</f>
        <v>23.051258788841007</v>
      </c>
    </row>
    <row r="44" spans="1:11">
      <c r="C44">
        <v>1763600</v>
      </c>
      <c r="D44">
        <v>92</v>
      </c>
      <c r="E44" s="7">
        <f t="shared" si="12"/>
        <v>6.5677024268541615</v>
      </c>
      <c r="F44" t="s">
        <v>319</v>
      </c>
      <c r="G44" s="69" t="s">
        <v>318</v>
      </c>
      <c r="H44">
        <v>125900</v>
      </c>
      <c r="I44" s="5">
        <f t="shared" si="13"/>
        <v>7.1388069857110451E-2</v>
      </c>
      <c r="J44">
        <v>4</v>
      </c>
      <c r="K44" s="7">
        <f t="shared" si="14"/>
        <v>10.567702426854162</v>
      </c>
    </row>
    <row r="45" spans="1:11">
      <c r="C45">
        <v>1763600</v>
      </c>
      <c r="D45">
        <v>92</v>
      </c>
      <c r="E45" s="7">
        <f t="shared" si="12"/>
        <v>5.837378090269902</v>
      </c>
      <c r="F45" t="s">
        <v>321</v>
      </c>
      <c r="G45" s="69" t="s">
        <v>320</v>
      </c>
      <c r="H45">
        <v>111900</v>
      </c>
      <c r="I45" s="5">
        <f t="shared" si="13"/>
        <v>6.3449761850759803E-2</v>
      </c>
      <c r="J45">
        <v>6</v>
      </c>
      <c r="K45" s="7">
        <f t="shared" si="14"/>
        <v>11.837378090269901</v>
      </c>
    </row>
    <row r="46" spans="1:11">
      <c r="C46">
        <v>1763600</v>
      </c>
      <c r="D46">
        <v>92</v>
      </c>
      <c r="E46" s="7">
        <f t="shared" si="12"/>
        <v>4.3141301882513039</v>
      </c>
      <c r="F46" t="s">
        <v>323</v>
      </c>
      <c r="G46" s="69" t="s">
        <v>322</v>
      </c>
      <c r="H46">
        <v>82700</v>
      </c>
      <c r="I46" s="5">
        <f t="shared" si="13"/>
        <v>4.6892719437514177E-2</v>
      </c>
      <c r="J46">
        <v>37</v>
      </c>
      <c r="K46" s="7">
        <f t="shared" si="14"/>
        <v>41.314130188251305</v>
      </c>
    </row>
    <row r="47" spans="1:11">
      <c r="C47">
        <v>1763600</v>
      </c>
      <c r="D47">
        <v>92</v>
      </c>
      <c r="E47" s="7">
        <f t="shared" si="12"/>
        <v>4.7836244046268996</v>
      </c>
      <c r="F47" t="s">
        <v>325</v>
      </c>
      <c r="G47" s="69" t="s">
        <v>324</v>
      </c>
      <c r="H47">
        <v>91700</v>
      </c>
      <c r="I47" s="5">
        <f t="shared" si="13"/>
        <v>5.1995917441596734E-2</v>
      </c>
      <c r="J47">
        <v>5</v>
      </c>
      <c r="K47" s="7">
        <f t="shared" si="14"/>
        <v>9.7836244046268988</v>
      </c>
    </row>
    <row r="48" spans="1:11">
      <c r="C48">
        <v>1763600</v>
      </c>
      <c r="D48">
        <v>92</v>
      </c>
      <c r="E48" s="7">
        <f t="shared" si="12"/>
        <v>6.3016557042413242</v>
      </c>
      <c r="F48" t="s">
        <v>327</v>
      </c>
      <c r="G48" s="69" t="s">
        <v>326</v>
      </c>
      <c r="H48">
        <v>120800</v>
      </c>
      <c r="I48" s="5">
        <f t="shared" si="13"/>
        <v>6.8496257654796999E-2</v>
      </c>
      <c r="J48">
        <v>0</v>
      </c>
      <c r="K48" s="7">
        <f t="shared" si="14"/>
        <v>6.3016557042413242</v>
      </c>
    </row>
    <row r="49" spans="1:11">
      <c r="C49">
        <v>1763600</v>
      </c>
      <c r="D49">
        <v>92</v>
      </c>
      <c r="E49" s="7">
        <f t="shared" si="12"/>
        <v>9.2229530505783615</v>
      </c>
      <c r="F49" t="s">
        <v>329</v>
      </c>
      <c r="G49" s="69" t="s">
        <v>328</v>
      </c>
      <c r="H49">
        <v>176800</v>
      </c>
      <c r="I49" s="5">
        <f t="shared" si="13"/>
        <v>0.10024948968019959</v>
      </c>
      <c r="K49" s="7">
        <f t="shared" si="14"/>
        <v>9.2229530505783615</v>
      </c>
    </row>
    <row r="50" spans="1:11">
      <c r="C50">
        <v>1763600</v>
      </c>
      <c r="D50">
        <v>92</v>
      </c>
      <c r="E50" s="7">
        <f t="shared" si="12"/>
        <v>10.71490133817192</v>
      </c>
      <c r="F50" t="s">
        <v>331</v>
      </c>
      <c r="G50" s="69" t="s">
        <v>330</v>
      </c>
      <c r="H50">
        <v>205400</v>
      </c>
      <c r="I50" s="5">
        <f t="shared" si="13"/>
        <v>0.11646631889317305</v>
      </c>
      <c r="J50">
        <v>22</v>
      </c>
      <c r="K50" s="7">
        <f t="shared" si="14"/>
        <v>32.71490133817192</v>
      </c>
    </row>
    <row r="51" spans="1:11">
      <c r="C51">
        <v>1763600</v>
      </c>
      <c r="D51">
        <v>92</v>
      </c>
      <c r="E51" s="7">
        <f t="shared" si="12"/>
        <v>4.9244726695395782</v>
      </c>
      <c r="F51" t="s">
        <v>333</v>
      </c>
      <c r="G51" s="69" t="s">
        <v>332</v>
      </c>
      <c r="H51">
        <v>94400</v>
      </c>
      <c r="I51" s="5">
        <f t="shared" si="13"/>
        <v>5.3526876842821501E-2</v>
      </c>
      <c r="J51">
        <v>0</v>
      </c>
      <c r="K51" s="7">
        <f t="shared" si="14"/>
        <v>4.9244726695395782</v>
      </c>
    </row>
    <row r="52" spans="1:11">
      <c r="C52">
        <v>1763600</v>
      </c>
      <c r="D52">
        <v>92</v>
      </c>
      <c r="E52" s="7">
        <f t="shared" si="12"/>
        <v>12.305965071444772</v>
      </c>
      <c r="F52" t="s">
        <v>335</v>
      </c>
      <c r="G52" s="69" t="s">
        <v>334</v>
      </c>
      <c r="H52">
        <v>235900</v>
      </c>
      <c r="I52" s="5">
        <f t="shared" si="13"/>
        <v>0.1337604899070084</v>
      </c>
      <c r="J52">
        <v>268</v>
      </c>
      <c r="K52" s="7">
        <f t="shared" si="14"/>
        <v>280.30596507144475</v>
      </c>
    </row>
    <row r="53" spans="1:11">
      <c r="C53">
        <v>1763600</v>
      </c>
      <c r="D53">
        <v>92</v>
      </c>
      <c r="E53" s="7">
        <f t="shared" si="12"/>
        <v>6.0877750056702196</v>
      </c>
      <c r="F53" t="s">
        <v>337</v>
      </c>
      <c r="G53" s="69" t="s">
        <v>336</v>
      </c>
      <c r="H53">
        <v>116700</v>
      </c>
      <c r="I53" s="5">
        <f t="shared" si="13"/>
        <v>6.6171467452937172E-2</v>
      </c>
      <c r="J53">
        <v>2</v>
      </c>
      <c r="K53" s="7">
        <f t="shared" si="14"/>
        <v>8.0877750056702205</v>
      </c>
    </row>
    <row r="54" spans="1:11">
      <c r="C54">
        <v>1763600</v>
      </c>
      <c r="D54">
        <v>92</v>
      </c>
      <c r="E54" s="7">
        <f t="shared" si="12"/>
        <v>6.0929916080743931</v>
      </c>
      <c r="F54" t="s">
        <v>339</v>
      </c>
      <c r="G54" s="69" t="s">
        <v>338</v>
      </c>
      <c r="H54">
        <v>116800</v>
      </c>
      <c r="I54" s="5">
        <f t="shared" si="13"/>
        <v>6.6228169652982533E-2</v>
      </c>
      <c r="J54">
        <v>0</v>
      </c>
      <c r="K54" s="7">
        <f t="shared" si="14"/>
        <v>6.0929916080743931</v>
      </c>
    </row>
    <row r="55" spans="1:11">
      <c r="E55" s="7" t="b">
        <f>(SUM(E42:E54)=D54)</f>
        <v>1</v>
      </c>
      <c r="K55" s="9">
        <f>SUM(K42:K54)</f>
        <v>526</v>
      </c>
    </row>
    <row r="56" spans="1:11">
      <c r="K56" s="9">
        <f>D54+SUM(J42:J54)</f>
        <v>526</v>
      </c>
    </row>
    <row r="57" spans="1:11" s="35" customFormat="1">
      <c r="G57" s="70"/>
    </row>
    <row r="58" spans="1:11">
      <c r="A58" t="s">
        <v>364</v>
      </c>
      <c r="B58" t="s">
        <v>722</v>
      </c>
      <c r="C58">
        <v>1731400</v>
      </c>
      <c r="D58">
        <v>36</v>
      </c>
      <c r="E58" s="7">
        <f>D58*I58</f>
        <v>2.4618228023564748</v>
      </c>
      <c r="F58" t="s">
        <v>366</v>
      </c>
      <c r="G58" s="69" t="s">
        <v>365</v>
      </c>
      <c r="H58">
        <v>118400</v>
      </c>
      <c r="I58" s="5">
        <f>H58/C58</f>
        <v>6.8383966732124296E-2</v>
      </c>
      <c r="J58">
        <v>28</v>
      </c>
      <c r="K58" s="7">
        <f>J58+E58</f>
        <v>30.461822802356476</v>
      </c>
    </row>
    <row r="59" spans="1:11">
      <c r="C59">
        <v>1731400</v>
      </c>
      <c r="D59">
        <v>36</v>
      </c>
      <c r="E59" s="7">
        <f t="shared" ref="E59:E70" si="15">D59*I59</f>
        <v>3.1313388009703127</v>
      </c>
      <c r="F59" t="s">
        <v>368</v>
      </c>
      <c r="G59" s="69" t="s">
        <v>367</v>
      </c>
      <c r="H59">
        <v>150600</v>
      </c>
      <c r="I59" s="5">
        <f t="shared" ref="I59:I70" si="16">H59/C59</f>
        <v>8.698163336028647E-2</v>
      </c>
      <c r="J59">
        <v>1</v>
      </c>
      <c r="K59" s="7">
        <f t="shared" ref="K59:K70" si="17">J59+E59</f>
        <v>4.1313388009703127</v>
      </c>
    </row>
    <row r="60" spans="1:11">
      <c r="C60">
        <v>1731400</v>
      </c>
      <c r="D60">
        <v>36</v>
      </c>
      <c r="E60" s="7">
        <f t="shared" si="15"/>
        <v>2.0293404181587156</v>
      </c>
      <c r="F60" t="s">
        <v>370</v>
      </c>
      <c r="G60" s="69" t="s">
        <v>369</v>
      </c>
      <c r="H60">
        <v>97600</v>
      </c>
      <c r="I60" s="5">
        <f t="shared" si="16"/>
        <v>5.6370567171075428E-2</v>
      </c>
      <c r="J60">
        <v>0</v>
      </c>
      <c r="K60" s="7">
        <f t="shared" si="17"/>
        <v>2.0293404181587156</v>
      </c>
    </row>
    <row r="61" spans="1:11">
      <c r="C61">
        <v>1731400</v>
      </c>
      <c r="D61">
        <v>36</v>
      </c>
      <c r="E61" s="7">
        <f t="shared" si="15"/>
        <v>2.3225135728312347</v>
      </c>
      <c r="F61" t="s">
        <v>372</v>
      </c>
      <c r="G61" s="69" t="s">
        <v>371</v>
      </c>
      <c r="H61">
        <v>111700</v>
      </c>
      <c r="I61" s="5">
        <f t="shared" si="16"/>
        <v>6.4514265911978744E-2</v>
      </c>
      <c r="J61">
        <v>26</v>
      </c>
      <c r="K61" s="7">
        <f t="shared" si="17"/>
        <v>28.322513572831234</v>
      </c>
    </row>
    <row r="62" spans="1:11">
      <c r="C62">
        <v>1731400</v>
      </c>
      <c r="D62">
        <v>36</v>
      </c>
      <c r="E62" s="7">
        <f t="shared" si="15"/>
        <v>2.1166685918909551</v>
      </c>
      <c r="F62" t="s">
        <v>374</v>
      </c>
      <c r="G62" s="69" t="s">
        <v>373</v>
      </c>
      <c r="H62">
        <v>101800</v>
      </c>
      <c r="I62" s="5">
        <f t="shared" si="16"/>
        <v>5.8796349774748756E-2</v>
      </c>
      <c r="J62">
        <v>0</v>
      </c>
      <c r="K62" s="7">
        <f t="shared" si="17"/>
        <v>2.1166685918909551</v>
      </c>
    </row>
    <row r="63" spans="1:11">
      <c r="C63">
        <v>1731400</v>
      </c>
      <c r="D63">
        <v>36</v>
      </c>
      <c r="E63" s="7">
        <f t="shared" si="15"/>
        <v>3.2394593970197527</v>
      </c>
      <c r="F63" t="s">
        <v>376</v>
      </c>
      <c r="G63" s="69" t="s">
        <v>375</v>
      </c>
      <c r="H63">
        <v>155800</v>
      </c>
      <c r="I63" s="5">
        <f t="shared" si="16"/>
        <v>8.9984983250548684E-2</v>
      </c>
      <c r="K63" s="7">
        <f t="shared" si="17"/>
        <v>3.2394593970197527</v>
      </c>
    </row>
    <row r="64" spans="1:11">
      <c r="C64">
        <v>1731400</v>
      </c>
      <c r="D64">
        <v>36</v>
      </c>
      <c r="E64" s="7">
        <f t="shared" si="15"/>
        <v>5.5079126718262676</v>
      </c>
      <c r="F64" t="s">
        <v>378</v>
      </c>
      <c r="G64" s="69" t="s">
        <v>377</v>
      </c>
      <c r="H64">
        <v>264900</v>
      </c>
      <c r="I64" s="5">
        <f t="shared" si="16"/>
        <v>0.15299757421739632</v>
      </c>
      <c r="J64">
        <v>0</v>
      </c>
      <c r="K64" s="7">
        <f t="shared" si="17"/>
        <v>5.5079126718262676</v>
      </c>
    </row>
    <row r="65" spans="1:11">
      <c r="C65">
        <v>1731400</v>
      </c>
      <c r="D65">
        <v>36</v>
      </c>
      <c r="E65" s="7">
        <f t="shared" si="15"/>
        <v>2.3994455354048747</v>
      </c>
      <c r="F65" t="s">
        <v>380</v>
      </c>
      <c r="G65" s="69" t="s">
        <v>379</v>
      </c>
      <c r="H65">
        <v>115400</v>
      </c>
      <c r="I65" s="5">
        <f t="shared" si="16"/>
        <v>6.6651264872357632E-2</v>
      </c>
      <c r="K65" s="7">
        <f t="shared" si="17"/>
        <v>2.3994455354048747</v>
      </c>
    </row>
    <row r="66" spans="1:11">
      <c r="C66">
        <v>1731400</v>
      </c>
      <c r="D66">
        <v>36</v>
      </c>
      <c r="E66" s="7">
        <f t="shared" si="15"/>
        <v>2.2497400947210351</v>
      </c>
      <c r="F66" t="s">
        <v>382</v>
      </c>
      <c r="G66" s="69" t="s">
        <v>381</v>
      </c>
      <c r="H66">
        <v>108200</v>
      </c>
      <c r="I66" s="5">
        <f t="shared" si="16"/>
        <v>6.2492780408917641E-2</v>
      </c>
      <c r="J66">
        <v>18</v>
      </c>
      <c r="K66" s="7">
        <f t="shared" si="17"/>
        <v>20.249740094721034</v>
      </c>
    </row>
    <row r="67" spans="1:11">
      <c r="C67">
        <v>1731400</v>
      </c>
      <c r="D67">
        <v>36</v>
      </c>
      <c r="E67" s="7">
        <f t="shared" si="15"/>
        <v>2.8340071618343536</v>
      </c>
      <c r="F67" t="s">
        <v>384</v>
      </c>
      <c r="G67" s="69" t="s">
        <v>383</v>
      </c>
      <c r="H67">
        <v>136300</v>
      </c>
      <c r="I67" s="5">
        <f t="shared" si="16"/>
        <v>7.8722421162065376E-2</v>
      </c>
      <c r="K67" s="7">
        <f t="shared" si="17"/>
        <v>2.8340071618343536</v>
      </c>
    </row>
    <row r="68" spans="1:11">
      <c r="C68">
        <v>1731400</v>
      </c>
      <c r="D68">
        <v>36</v>
      </c>
      <c r="E68" s="7">
        <f t="shared" si="15"/>
        <v>2.7945015594316738</v>
      </c>
      <c r="F68" t="s">
        <v>386</v>
      </c>
      <c r="G68" s="69" t="s">
        <v>385</v>
      </c>
      <c r="H68">
        <v>134400</v>
      </c>
      <c r="I68" s="5">
        <f t="shared" si="16"/>
        <v>7.7625043317546494E-2</v>
      </c>
      <c r="K68" s="7">
        <f t="shared" si="17"/>
        <v>2.7945015594316738</v>
      </c>
    </row>
    <row r="69" spans="1:11">
      <c r="C69">
        <v>1731400</v>
      </c>
      <c r="D69">
        <v>36</v>
      </c>
      <c r="E69" s="7">
        <f t="shared" si="15"/>
        <v>2.5179623426129147</v>
      </c>
      <c r="F69" t="s">
        <v>388</v>
      </c>
      <c r="G69" s="69" t="s">
        <v>387</v>
      </c>
      <c r="H69">
        <v>121100</v>
      </c>
      <c r="I69" s="5">
        <f t="shared" si="16"/>
        <v>6.9943398405914292E-2</v>
      </c>
      <c r="J69">
        <v>1</v>
      </c>
      <c r="K69" s="7">
        <f t="shared" si="17"/>
        <v>3.5179623426129147</v>
      </c>
    </row>
    <row r="70" spans="1:11">
      <c r="C70">
        <v>1731400</v>
      </c>
      <c r="D70">
        <v>36</v>
      </c>
      <c r="E70" s="7">
        <f t="shared" si="15"/>
        <v>2.3952870509414348</v>
      </c>
      <c r="F70" t="s">
        <v>390</v>
      </c>
      <c r="G70" s="69" t="s">
        <v>389</v>
      </c>
      <c r="H70">
        <v>115200</v>
      </c>
      <c r="I70" s="5">
        <f t="shared" si="16"/>
        <v>6.6535751415039854E-2</v>
      </c>
      <c r="J70">
        <v>12</v>
      </c>
      <c r="K70" s="7">
        <f t="shared" si="17"/>
        <v>14.395287050941434</v>
      </c>
    </row>
    <row r="71" spans="1:11">
      <c r="E71" s="7" t="b">
        <f>(SUM(E58:E70)=D70)</f>
        <v>1</v>
      </c>
      <c r="H71" t="b">
        <f>(SUM(H58:H70)=C70)</f>
        <v>1</v>
      </c>
      <c r="I71" s="6">
        <f>SUM(I58:I70)</f>
        <v>0.99999999999999989</v>
      </c>
      <c r="J71">
        <f>SUM(J58:J70)</f>
        <v>86</v>
      </c>
      <c r="K71" s="7" t="b">
        <f>(SUM(K58:K70)=(D70+J71))</f>
        <v>1</v>
      </c>
    </row>
    <row r="72" spans="1:11" s="35" customFormat="1">
      <c r="G72" s="70"/>
    </row>
    <row r="73" spans="1:11">
      <c r="A73" t="s">
        <v>391</v>
      </c>
      <c r="B73" t="s">
        <v>723</v>
      </c>
      <c r="C73">
        <v>1461400</v>
      </c>
      <c r="D73">
        <v>35</v>
      </c>
      <c r="E73" s="7">
        <f>D73*I73</f>
        <v>3.5373614342411388</v>
      </c>
      <c r="F73" t="s">
        <v>393</v>
      </c>
      <c r="G73" s="69" t="s">
        <v>392</v>
      </c>
      <c r="H73">
        <v>147700</v>
      </c>
      <c r="I73" s="5">
        <f>H73/C73</f>
        <v>0.10106746954974682</v>
      </c>
      <c r="J73">
        <v>62</v>
      </c>
      <c r="K73" s="7">
        <f>J73+E73</f>
        <v>65.537361434241134</v>
      </c>
    </row>
    <row r="74" spans="1:11">
      <c r="C74">
        <v>1461400</v>
      </c>
      <c r="D74">
        <v>35</v>
      </c>
      <c r="E74" s="7">
        <f t="shared" ref="E74:E86" si="18">D74*I74</f>
        <v>3.4032434651703847</v>
      </c>
      <c r="F74" t="s">
        <v>395</v>
      </c>
      <c r="G74" s="69" t="s">
        <v>394</v>
      </c>
      <c r="H74">
        <v>142100</v>
      </c>
      <c r="I74" s="5">
        <f t="shared" ref="I74:I86" si="19">H74/C74</f>
        <v>9.7235527576296707E-2</v>
      </c>
      <c r="J74">
        <v>0</v>
      </c>
      <c r="K74" s="7">
        <f t="shared" ref="K74:K86" si="20">J74+E74</f>
        <v>3.4032434651703847</v>
      </c>
    </row>
    <row r="75" spans="1:11">
      <c r="C75">
        <v>1461400</v>
      </c>
      <c r="D75">
        <v>35</v>
      </c>
      <c r="E75" s="7">
        <f t="shared" si="18"/>
        <v>2.0836184480635009</v>
      </c>
      <c r="F75" t="s">
        <v>397</v>
      </c>
      <c r="G75" s="69" t="s">
        <v>396</v>
      </c>
      <c r="H75">
        <v>87000</v>
      </c>
      <c r="I75" s="5">
        <f t="shared" si="19"/>
        <v>5.9531955658957164E-2</v>
      </c>
      <c r="J75">
        <v>0</v>
      </c>
      <c r="K75" s="7">
        <f t="shared" si="20"/>
        <v>2.0836184480635009</v>
      </c>
    </row>
    <row r="76" spans="1:11">
      <c r="C76">
        <v>1461400</v>
      </c>
      <c r="D76">
        <v>35</v>
      </c>
      <c r="E76" s="7">
        <f t="shared" si="18"/>
        <v>2.5769809771452032</v>
      </c>
      <c r="F76" t="s">
        <v>399</v>
      </c>
      <c r="G76" s="69" t="s">
        <v>398</v>
      </c>
      <c r="H76">
        <v>107600</v>
      </c>
      <c r="I76" s="5">
        <f t="shared" si="19"/>
        <v>7.3628027918434383E-2</v>
      </c>
      <c r="J76">
        <v>5</v>
      </c>
      <c r="K76" s="7">
        <f t="shared" si="20"/>
        <v>7.5769809771452028</v>
      </c>
    </row>
    <row r="77" spans="1:11">
      <c r="C77">
        <v>1461400</v>
      </c>
      <c r="D77">
        <v>35</v>
      </c>
      <c r="E77" s="7">
        <f t="shared" si="18"/>
        <v>1.8225674011222115</v>
      </c>
      <c r="F77" t="s">
        <v>401</v>
      </c>
      <c r="G77" s="69" t="s">
        <v>400</v>
      </c>
      <c r="H77">
        <v>76100</v>
      </c>
      <c r="I77" s="5">
        <f t="shared" si="19"/>
        <v>5.2073354317777473E-2</v>
      </c>
      <c r="J77">
        <v>1</v>
      </c>
      <c r="K77" s="7">
        <f t="shared" si="20"/>
        <v>2.8225674011222113</v>
      </c>
    </row>
    <row r="78" spans="1:11">
      <c r="C78">
        <v>1461400</v>
      </c>
      <c r="D78">
        <v>35</v>
      </c>
      <c r="E78" s="7">
        <f t="shared" si="18"/>
        <v>1.9279458053920897</v>
      </c>
      <c r="F78" t="s">
        <v>403</v>
      </c>
      <c r="G78" s="69" t="s">
        <v>402</v>
      </c>
      <c r="H78">
        <v>80500</v>
      </c>
      <c r="I78" s="5">
        <f t="shared" si="19"/>
        <v>5.5084165868345421E-2</v>
      </c>
      <c r="J78">
        <v>3</v>
      </c>
      <c r="K78" s="7">
        <f t="shared" si="20"/>
        <v>4.9279458053920902</v>
      </c>
    </row>
    <row r="79" spans="1:11">
      <c r="C79">
        <v>1461400</v>
      </c>
      <c r="D79">
        <v>35</v>
      </c>
      <c r="E79" s="7">
        <f t="shared" si="18"/>
        <v>3.3002600246339129</v>
      </c>
      <c r="F79" t="s">
        <v>405</v>
      </c>
      <c r="G79" s="69" t="s">
        <v>404</v>
      </c>
      <c r="H79">
        <v>137800</v>
      </c>
      <c r="I79" s="5">
        <f t="shared" si="19"/>
        <v>9.4293143560968934E-2</v>
      </c>
      <c r="J79">
        <v>35</v>
      </c>
      <c r="K79" s="7">
        <f t="shared" si="20"/>
        <v>38.300260024633914</v>
      </c>
    </row>
    <row r="80" spans="1:11">
      <c r="C80">
        <v>1461400</v>
      </c>
      <c r="D80">
        <v>35</v>
      </c>
      <c r="E80" s="7">
        <f t="shared" si="18"/>
        <v>2.1458875051320652</v>
      </c>
      <c r="F80" t="s">
        <v>407</v>
      </c>
      <c r="G80" s="69" t="s">
        <v>406</v>
      </c>
      <c r="H80">
        <v>89600</v>
      </c>
      <c r="I80" s="5">
        <f t="shared" si="19"/>
        <v>6.131107157520186E-2</v>
      </c>
      <c r="J80">
        <v>35</v>
      </c>
      <c r="K80" s="7">
        <f t="shared" si="20"/>
        <v>37.145887505132066</v>
      </c>
    </row>
    <row r="81" spans="1:11">
      <c r="C81">
        <v>1461400</v>
      </c>
      <c r="D81">
        <v>35</v>
      </c>
      <c r="E81" s="7">
        <f t="shared" si="18"/>
        <v>3.3553441905022581</v>
      </c>
      <c r="F81" t="s">
        <v>409</v>
      </c>
      <c r="G81" s="69" t="s">
        <v>408</v>
      </c>
      <c r="H81">
        <v>140100</v>
      </c>
      <c r="I81" s="5">
        <f t="shared" si="19"/>
        <v>9.5866976871493093E-2</v>
      </c>
      <c r="J81">
        <v>7</v>
      </c>
      <c r="K81" s="7">
        <f t="shared" si="20"/>
        <v>10.355344190502258</v>
      </c>
    </row>
    <row r="82" spans="1:11">
      <c r="C82">
        <v>1461400</v>
      </c>
      <c r="D82">
        <v>35</v>
      </c>
      <c r="E82" s="7">
        <f t="shared" si="18"/>
        <v>1.372314219241823</v>
      </c>
      <c r="F82" t="s">
        <v>411</v>
      </c>
      <c r="G82" s="69" t="s">
        <v>410</v>
      </c>
      <c r="H82">
        <v>57300</v>
      </c>
      <c r="I82" s="5">
        <f t="shared" si="19"/>
        <v>3.9208977692623513E-2</v>
      </c>
      <c r="J82">
        <v>15</v>
      </c>
      <c r="K82" s="7">
        <f t="shared" si="20"/>
        <v>16.372314219241822</v>
      </c>
    </row>
    <row r="83" spans="1:11">
      <c r="C83">
        <v>1461400</v>
      </c>
      <c r="D83">
        <v>35</v>
      </c>
      <c r="E83" s="7">
        <f t="shared" si="18"/>
        <v>1.6309703024497058</v>
      </c>
      <c r="F83" t="s">
        <v>413</v>
      </c>
      <c r="G83" s="69" t="s">
        <v>412</v>
      </c>
      <c r="H83">
        <v>68100</v>
      </c>
      <c r="I83" s="5">
        <f t="shared" si="19"/>
        <v>4.6599151498563023E-2</v>
      </c>
      <c r="J83">
        <v>18</v>
      </c>
      <c r="K83" s="7">
        <f t="shared" si="20"/>
        <v>19.630970302449704</v>
      </c>
    </row>
    <row r="84" spans="1:11">
      <c r="C84">
        <v>1461400</v>
      </c>
      <c r="D84">
        <v>35</v>
      </c>
      <c r="E84" s="7">
        <f t="shared" si="18"/>
        <v>2.6153003968797046</v>
      </c>
      <c r="F84" t="s">
        <v>415</v>
      </c>
      <c r="G84" s="69" t="s">
        <v>414</v>
      </c>
      <c r="H84">
        <v>109200</v>
      </c>
      <c r="I84" s="5">
        <f t="shared" si="19"/>
        <v>7.4722868482277272E-2</v>
      </c>
      <c r="J84">
        <v>12</v>
      </c>
      <c r="K84" s="7">
        <f t="shared" si="20"/>
        <v>14.615300396879704</v>
      </c>
    </row>
    <row r="85" spans="1:11">
      <c r="C85">
        <v>1461400</v>
      </c>
      <c r="D85">
        <v>35</v>
      </c>
      <c r="E85" s="7">
        <f t="shared" si="18"/>
        <v>2.6488298891473927</v>
      </c>
      <c r="F85" t="s">
        <v>417</v>
      </c>
      <c r="G85" s="69" t="s">
        <v>416</v>
      </c>
      <c r="H85">
        <v>110600</v>
      </c>
      <c r="I85" s="5">
        <f t="shared" si="19"/>
        <v>7.5680853975639797E-2</v>
      </c>
      <c r="J85">
        <v>4</v>
      </c>
      <c r="K85" s="7">
        <f t="shared" si="20"/>
        <v>6.6488298891473931</v>
      </c>
    </row>
    <row r="86" spans="1:11">
      <c r="C86">
        <v>1461400</v>
      </c>
      <c r="D86">
        <v>35</v>
      </c>
      <c r="E86" s="7">
        <f t="shared" si="18"/>
        <v>2.5793759408786099</v>
      </c>
      <c r="F86" t="s">
        <v>419</v>
      </c>
      <c r="G86" s="69" t="s">
        <v>418</v>
      </c>
      <c r="H86">
        <v>107700</v>
      </c>
      <c r="I86" s="5">
        <f t="shared" si="19"/>
        <v>7.3696455453674564E-2</v>
      </c>
      <c r="J86">
        <v>57</v>
      </c>
      <c r="K86" s="7">
        <f t="shared" si="20"/>
        <v>59.579375940878613</v>
      </c>
    </row>
    <row r="87" spans="1:11">
      <c r="E87" s="7">
        <f>SUM(E73:E86)</f>
        <v>35.000000000000007</v>
      </c>
      <c r="H87" t="b">
        <f>(SUM(H73:H86)=C86)</f>
        <v>1</v>
      </c>
      <c r="I87">
        <f>SUM(I73:I86)</f>
        <v>1</v>
      </c>
      <c r="J87">
        <f>SUM(J73:J86)</f>
        <v>254</v>
      </c>
      <c r="K87" t="b">
        <f>SUM(K73:K86)=(D86+J87)</f>
        <v>1</v>
      </c>
    </row>
    <row r="88" spans="1:11" s="35" customFormat="1">
      <c r="G88" s="70"/>
    </row>
    <row r="89" spans="1:11">
      <c r="A89" t="s">
        <v>503</v>
      </c>
      <c r="B89" t="s">
        <v>724</v>
      </c>
      <c r="C89">
        <v>693900</v>
      </c>
      <c r="D89">
        <v>85</v>
      </c>
      <c r="E89" s="7">
        <f>D89*I89</f>
        <v>7.5457558726041212</v>
      </c>
      <c r="F89" t="s">
        <v>505</v>
      </c>
      <c r="G89" s="69" t="s">
        <v>504</v>
      </c>
      <c r="H89">
        <v>61600</v>
      </c>
      <c r="I89" s="5">
        <f>H89/C89</f>
        <v>8.877359850122496E-2</v>
      </c>
      <c r="J89">
        <v>9</v>
      </c>
      <c r="K89" s="7">
        <f t="shared" ref="K89:K95" si="21">J89+E89</f>
        <v>16.545755872604122</v>
      </c>
    </row>
    <row r="90" spans="1:11">
      <c r="C90">
        <v>693900</v>
      </c>
      <c r="D90">
        <v>85</v>
      </c>
      <c r="E90" s="7">
        <f t="shared" ref="E90:E95" si="22">D90*I90</f>
        <v>9.5669404813373689</v>
      </c>
      <c r="F90" t="s">
        <v>507</v>
      </c>
      <c r="G90" s="69" t="s">
        <v>506</v>
      </c>
      <c r="H90">
        <v>78100</v>
      </c>
      <c r="I90" s="5">
        <f t="shared" ref="I90:I95" si="23">H90/C90</f>
        <v>0.11255224095691022</v>
      </c>
      <c r="J90">
        <v>3</v>
      </c>
      <c r="K90" s="7">
        <f t="shared" si="21"/>
        <v>12.566940481337369</v>
      </c>
    </row>
    <row r="91" spans="1:11">
      <c r="C91">
        <v>693900</v>
      </c>
      <c r="D91">
        <v>85</v>
      </c>
      <c r="E91" s="7">
        <f t="shared" si="22"/>
        <v>10.644905605995099</v>
      </c>
      <c r="F91" t="s">
        <v>509</v>
      </c>
      <c r="G91" s="69" t="s">
        <v>508</v>
      </c>
      <c r="H91">
        <v>86900</v>
      </c>
      <c r="I91" s="5">
        <f t="shared" si="23"/>
        <v>0.12523418359994234</v>
      </c>
      <c r="J91">
        <v>5</v>
      </c>
      <c r="K91" s="7">
        <f t="shared" si="21"/>
        <v>15.644905605995099</v>
      </c>
    </row>
    <row r="92" spans="1:11">
      <c r="C92">
        <v>693900</v>
      </c>
      <c r="D92">
        <v>85</v>
      </c>
      <c r="E92" s="7">
        <f t="shared" si="22"/>
        <v>11.490128260556277</v>
      </c>
      <c r="F92" t="s">
        <v>511</v>
      </c>
      <c r="G92" s="69" t="s">
        <v>510</v>
      </c>
      <c r="H92">
        <v>93800</v>
      </c>
      <c r="I92" s="5">
        <f t="shared" si="23"/>
        <v>0.1351779795359562</v>
      </c>
      <c r="J92">
        <v>15</v>
      </c>
      <c r="K92" s="7">
        <f t="shared" si="21"/>
        <v>26.490128260556276</v>
      </c>
    </row>
    <row r="93" spans="1:11">
      <c r="C93">
        <v>693900</v>
      </c>
      <c r="D93">
        <v>85</v>
      </c>
      <c r="E93" s="7">
        <f t="shared" si="22"/>
        <v>26.03040783974636</v>
      </c>
      <c r="F93" t="s">
        <v>513</v>
      </c>
      <c r="G93" s="69" t="s">
        <v>512</v>
      </c>
      <c r="H93">
        <v>212500</v>
      </c>
      <c r="I93" s="5">
        <f t="shared" si="23"/>
        <v>0.30624009223231013</v>
      </c>
      <c r="K93" s="7">
        <f t="shared" si="21"/>
        <v>26.03040783974636</v>
      </c>
    </row>
    <row r="94" spans="1:11">
      <c r="C94">
        <v>693900</v>
      </c>
      <c r="D94">
        <v>85</v>
      </c>
      <c r="E94" s="7">
        <f t="shared" si="22"/>
        <v>10.461161550655714</v>
      </c>
      <c r="F94" t="s">
        <v>515</v>
      </c>
      <c r="G94" s="69" t="s">
        <v>514</v>
      </c>
      <c r="H94">
        <v>85400</v>
      </c>
      <c r="I94" s="5">
        <f t="shared" si="23"/>
        <v>0.12307248883124369</v>
      </c>
      <c r="J94">
        <v>1</v>
      </c>
      <c r="K94" s="7">
        <f t="shared" si="21"/>
        <v>11.461161550655714</v>
      </c>
    </row>
    <row r="95" spans="1:11">
      <c r="C95">
        <v>693900</v>
      </c>
      <c r="D95">
        <v>85</v>
      </c>
      <c r="E95" s="7">
        <f t="shared" si="22"/>
        <v>9.2607003891050592</v>
      </c>
      <c r="F95" t="s">
        <v>517</v>
      </c>
      <c r="G95" s="69" t="s">
        <v>516</v>
      </c>
      <c r="H95">
        <v>75600</v>
      </c>
      <c r="I95" s="5">
        <f t="shared" si="23"/>
        <v>0.10894941634241245</v>
      </c>
      <c r="J95">
        <v>7</v>
      </c>
      <c r="K95" s="7">
        <f t="shared" si="21"/>
        <v>16.260700389105061</v>
      </c>
    </row>
    <row r="96" spans="1:11">
      <c r="E96" s="7">
        <f>SUM(E89:E95)</f>
        <v>85</v>
      </c>
      <c r="J96">
        <f>SUM(J89:J95)</f>
        <v>40</v>
      </c>
      <c r="K96" s="7">
        <f>SUM(K89:K95)</f>
        <v>125</v>
      </c>
    </row>
    <row r="97" spans="1:11">
      <c r="K97" s="7">
        <f>E96+J96</f>
        <v>125</v>
      </c>
    </row>
    <row r="98" spans="1:11" s="35" customFormat="1">
      <c r="G98" s="70"/>
    </row>
    <row r="99" spans="1:11">
      <c r="A99" t="s">
        <v>520</v>
      </c>
      <c r="B99" t="s">
        <v>725</v>
      </c>
      <c r="C99">
        <v>1090600</v>
      </c>
      <c r="D99">
        <v>528</v>
      </c>
      <c r="E99" s="38">
        <f>D99*I99</f>
        <v>57.854392077755364</v>
      </c>
      <c r="F99" t="s">
        <v>522</v>
      </c>
      <c r="G99" s="69" t="s">
        <v>521</v>
      </c>
      <c r="H99">
        <v>119500</v>
      </c>
      <c r="I99" s="5">
        <f>H99/C99</f>
        <v>0.10957271226847606</v>
      </c>
      <c r="K99" s="39">
        <f>J99+E99</f>
        <v>57.854392077755364</v>
      </c>
    </row>
    <row r="100" spans="1:11">
      <c r="C100">
        <v>1090600</v>
      </c>
      <c r="D100">
        <v>528</v>
      </c>
      <c r="E100" s="38">
        <f t="shared" ref="E100:E106" si="24">D100*I100</f>
        <v>54.707500458463237</v>
      </c>
      <c r="F100" t="s">
        <v>524</v>
      </c>
      <c r="G100" s="69" t="s">
        <v>523</v>
      </c>
      <c r="H100">
        <v>113000</v>
      </c>
      <c r="I100" s="5">
        <f t="shared" ref="I100:I106" si="25">H100/C100</f>
        <v>0.10361269026224097</v>
      </c>
      <c r="J100">
        <v>0</v>
      </c>
      <c r="K100" s="39">
        <f t="shared" ref="K100:K105" si="26">J100+E100</f>
        <v>54.707500458463237</v>
      </c>
    </row>
    <row r="101" spans="1:11">
      <c r="C101">
        <v>1090600</v>
      </c>
      <c r="D101">
        <v>528</v>
      </c>
      <c r="E101" s="38">
        <f t="shared" si="24"/>
        <v>53.109847790207226</v>
      </c>
      <c r="F101" t="s">
        <v>526</v>
      </c>
      <c r="G101" s="69" t="s">
        <v>525</v>
      </c>
      <c r="H101">
        <v>109700</v>
      </c>
      <c r="I101" s="5">
        <f t="shared" si="25"/>
        <v>0.10058683293599853</v>
      </c>
      <c r="J101">
        <v>3</v>
      </c>
      <c r="K101" s="39">
        <f t="shared" si="26"/>
        <v>56.109847790207226</v>
      </c>
    </row>
    <row r="102" spans="1:11">
      <c r="C102">
        <v>1090600</v>
      </c>
      <c r="D102">
        <v>528</v>
      </c>
      <c r="E102" s="38">
        <f t="shared" si="24"/>
        <v>55.046396479002382</v>
      </c>
      <c r="F102" t="s">
        <v>528</v>
      </c>
      <c r="G102" s="69" t="s">
        <v>527</v>
      </c>
      <c r="H102">
        <v>113700</v>
      </c>
      <c r="I102" s="5">
        <f t="shared" si="25"/>
        <v>0.10425453878598936</v>
      </c>
      <c r="K102" s="39">
        <f t="shared" si="26"/>
        <v>55.046396479002382</v>
      </c>
    </row>
    <row r="103" spans="1:11">
      <c r="C103">
        <v>1090600</v>
      </c>
      <c r="D103">
        <v>528</v>
      </c>
      <c r="E103" s="38">
        <f t="shared" si="24"/>
        <v>50.640748211993397</v>
      </c>
      <c r="F103" t="s">
        <v>530</v>
      </c>
      <c r="G103" s="69" t="s">
        <v>529</v>
      </c>
      <c r="H103">
        <v>104600</v>
      </c>
      <c r="I103" s="5">
        <f t="shared" si="25"/>
        <v>9.5910507977260223E-2</v>
      </c>
      <c r="J103">
        <v>25</v>
      </c>
      <c r="K103" s="39">
        <f t="shared" si="26"/>
        <v>75.640748211993397</v>
      </c>
    </row>
    <row r="104" spans="1:11">
      <c r="C104">
        <v>1090600</v>
      </c>
      <c r="D104">
        <v>528</v>
      </c>
      <c r="E104" s="38">
        <f t="shared" si="24"/>
        <v>55.675774802860808</v>
      </c>
      <c r="F104" t="s">
        <v>532</v>
      </c>
      <c r="G104" s="69" t="s">
        <v>531</v>
      </c>
      <c r="H104">
        <v>115000</v>
      </c>
      <c r="I104" s="5">
        <f t="shared" si="25"/>
        <v>0.10544654318723638</v>
      </c>
      <c r="J104">
        <v>4</v>
      </c>
      <c r="K104" s="39">
        <f t="shared" si="26"/>
        <v>59.675774802860808</v>
      </c>
    </row>
    <row r="105" spans="1:11">
      <c r="C105">
        <v>1090600</v>
      </c>
      <c r="D105">
        <v>528</v>
      </c>
      <c r="E105" s="38">
        <f t="shared" si="24"/>
        <v>147.12928663121218</v>
      </c>
      <c r="F105" t="s">
        <v>534</v>
      </c>
      <c r="G105" s="69" t="s">
        <v>533</v>
      </c>
      <c r="H105">
        <v>303900</v>
      </c>
      <c r="I105" s="5">
        <f t="shared" si="25"/>
        <v>0.27865395195305337</v>
      </c>
      <c r="J105">
        <v>211</v>
      </c>
      <c r="K105" s="39">
        <f t="shared" si="26"/>
        <v>358.12928663121215</v>
      </c>
    </row>
    <row r="106" spans="1:11">
      <c r="C106">
        <v>1090600</v>
      </c>
      <c r="D106">
        <v>528</v>
      </c>
      <c r="E106" s="38">
        <f t="shared" si="24"/>
        <v>53.836053548505411</v>
      </c>
      <c r="F106" t="s">
        <v>536</v>
      </c>
      <c r="G106" s="69" t="s">
        <v>535</v>
      </c>
      <c r="H106">
        <v>111200</v>
      </c>
      <c r="I106" s="5">
        <f t="shared" si="25"/>
        <v>0.10196222262974509</v>
      </c>
      <c r="J106">
        <v>0</v>
      </c>
      <c r="K106" s="39">
        <f>J106+E106</f>
        <v>53.836053548505411</v>
      </c>
    </row>
    <row r="107" spans="1:11">
      <c r="H107">
        <f>SUM(H99:H106)</f>
        <v>1090600</v>
      </c>
      <c r="I107" s="5">
        <f>SUM(I99:I106)</f>
        <v>0.99999999999999989</v>
      </c>
      <c r="K107" s="39">
        <f>SUM(K99:K106)</f>
        <v>771.00000000000011</v>
      </c>
    </row>
    <row r="108" spans="1:11">
      <c r="K108" s="39">
        <f>D106+SUM(J99:J106)</f>
        <v>771</v>
      </c>
    </row>
    <row r="110" spans="1:11" s="35" customFormat="1">
      <c r="G110" s="70"/>
    </row>
    <row r="111" spans="1:11">
      <c r="A111" t="s">
        <v>537</v>
      </c>
      <c r="B111" t="s">
        <v>726</v>
      </c>
      <c r="C111">
        <v>654800</v>
      </c>
      <c r="D111">
        <v>89</v>
      </c>
      <c r="E111" s="7">
        <f>D111*I111</f>
        <v>19.34132559560171</v>
      </c>
      <c r="F111" t="s">
        <v>539</v>
      </c>
      <c r="G111" s="69" t="s">
        <v>538</v>
      </c>
      <c r="H111">
        <v>142300</v>
      </c>
      <c r="I111" s="5">
        <f>H111/C111</f>
        <v>0.21731826511912034</v>
      </c>
      <c r="K111" s="7">
        <f>J111+E111</f>
        <v>19.34132559560171</v>
      </c>
    </row>
    <row r="112" spans="1:11">
      <c r="C112">
        <v>654800</v>
      </c>
      <c r="D112">
        <v>89</v>
      </c>
      <c r="E112" s="7">
        <f>D112*I112</f>
        <v>20.41508857666463</v>
      </c>
      <c r="F112" t="s">
        <v>541</v>
      </c>
      <c r="G112" s="69" t="s">
        <v>540</v>
      </c>
      <c r="H112">
        <v>150200</v>
      </c>
      <c r="I112" s="5">
        <f>H112/C112</f>
        <v>0.22938301771533293</v>
      </c>
      <c r="J112">
        <v>0</v>
      </c>
      <c r="K112" s="7">
        <f>J112+E112</f>
        <v>20.41508857666463</v>
      </c>
    </row>
    <row r="113" spans="1:13">
      <c r="C113">
        <v>654800</v>
      </c>
      <c r="D113">
        <v>89</v>
      </c>
      <c r="E113" s="7">
        <f>D113*I113</f>
        <v>18.349114233353696</v>
      </c>
      <c r="F113" t="s">
        <v>543</v>
      </c>
      <c r="G113" s="69" t="s">
        <v>542</v>
      </c>
      <c r="H113">
        <v>135000</v>
      </c>
      <c r="I113" s="5">
        <f>H113/C113</f>
        <v>0.20616982284667074</v>
      </c>
      <c r="J113">
        <v>0</v>
      </c>
      <c r="K113" s="7">
        <f>J113+E113</f>
        <v>18.349114233353696</v>
      </c>
    </row>
    <row r="114" spans="1:13">
      <c r="C114">
        <v>654800</v>
      </c>
      <c r="D114">
        <v>89</v>
      </c>
      <c r="E114" s="7">
        <f>D114*I114</f>
        <v>16.568570555894929</v>
      </c>
      <c r="F114" t="s">
        <v>545</v>
      </c>
      <c r="G114" s="69" t="s">
        <v>544</v>
      </c>
      <c r="H114">
        <v>121900</v>
      </c>
      <c r="I114" s="5">
        <f>H114/C114</f>
        <v>0.18616371411117899</v>
      </c>
      <c r="J114">
        <v>1</v>
      </c>
      <c r="K114" s="7">
        <f>J114+E114</f>
        <v>17.568570555894929</v>
      </c>
    </row>
    <row r="115" spans="1:13">
      <c r="C115">
        <v>654800</v>
      </c>
      <c r="D115">
        <v>89</v>
      </c>
      <c r="E115" s="7">
        <f>D115*I115</f>
        <v>14.325901038485034</v>
      </c>
      <c r="F115" t="s">
        <v>547</v>
      </c>
      <c r="G115" s="69" t="s">
        <v>546</v>
      </c>
      <c r="H115">
        <v>105400</v>
      </c>
      <c r="I115" s="5">
        <f>H115/C115</f>
        <v>0.16096518020769701</v>
      </c>
      <c r="J115">
        <v>34</v>
      </c>
      <c r="K115" s="7">
        <f>J115+E115</f>
        <v>48.325901038485036</v>
      </c>
    </row>
    <row r="116" spans="1:13">
      <c r="I116" s="6">
        <f>SUM(I111:I115)</f>
        <v>1</v>
      </c>
      <c r="J116">
        <f>SUM(J111:J115)</f>
        <v>35</v>
      </c>
      <c r="K116" s="7">
        <f>SUM(K111:K115)</f>
        <v>124</v>
      </c>
    </row>
    <row r="117" spans="1:13">
      <c r="K117" s="7">
        <f>D115+J116</f>
        <v>124</v>
      </c>
    </row>
    <row r="118" spans="1:13" s="35" customFormat="1">
      <c r="G118" s="70"/>
    </row>
    <row r="119" spans="1:13">
      <c r="A119" t="s">
        <v>554</v>
      </c>
      <c r="B119" t="s">
        <v>727</v>
      </c>
      <c r="C119">
        <v>910200</v>
      </c>
      <c r="D119">
        <v>82</v>
      </c>
      <c r="E119" s="38">
        <f t="shared" ref="E119:E125" si="27">D119*I119</f>
        <v>15.810810810810811</v>
      </c>
      <c r="F119" t="s">
        <v>556</v>
      </c>
      <c r="G119" s="69" t="s">
        <v>555</v>
      </c>
      <c r="H119">
        <v>175500</v>
      </c>
      <c r="I119" s="5">
        <v>0.19281476598549768</v>
      </c>
      <c r="J119">
        <v>1</v>
      </c>
      <c r="K119" s="39">
        <v>16.810810810810811</v>
      </c>
      <c r="M119">
        <v>0.19281476598549768</v>
      </c>
    </row>
    <row r="120" spans="1:13">
      <c r="C120">
        <v>910200</v>
      </c>
      <c r="D120">
        <v>82</v>
      </c>
      <c r="E120" s="38">
        <f t="shared" si="27"/>
        <v>9.8558558558558556</v>
      </c>
      <c r="F120" t="s">
        <v>558</v>
      </c>
      <c r="G120" s="69" t="s">
        <v>557</v>
      </c>
      <c r="H120">
        <v>109400</v>
      </c>
      <c r="I120" s="5">
        <v>0.12019336409580313</v>
      </c>
      <c r="J120">
        <v>12</v>
      </c>
      <c r="K120" s="39">
        <v>21.855855855855857</v>
      </c>
      <c r="M120">
        <v>0.12019336409580313</v>
      </c>
    </row>
    <row r="121" spans="1:13">
      <c r="C121">
        <v>910200</v>
      </c>
      <c r="D121">
        <v>82</v>
      </c>
      <c r="E121" s="38">
        <f t="shared" si="27"/>
        <v>18.297297297297298</v>
      </c>
      <c r="F121" t="s">
        <v>560</v>
      </c>
      <c r="G121" s="69" t="s">
        <v>559</v>
      </c>
      <c r="H121">
        <v>203100</v>
      </c>
      <c r="I121" s="5">
        <v>0.22313777191825973</v>
      </c>
      <c r="J121">
        <v>114</v>
      </c>
      <c r="K121" s="39">
        <v>132.29729729729729</v>
      </c>
      <c r="M121">
        <v>0.22313777191825973</v>
      </c>
    </row>
    <row r="122" spans="1:13">
      <c r="C122">
        <v>910200</v>
      </c>
      <c r="D122">
        <v>82</v>
      </c>
      <c r="E122" s="38">
        <f t="shared" si="27"/>
        <v>10.351351351351353</v>
      </c>
      <c r="F122" t="s">
        <v>562</v>
      </c>
      <c r="G122" s="69" t="s">
        <v>561</v>
      </c>
      <c r="H122">
        <v>114900</v>
      </c>
      <c r="I122" s="5">
        <v>0.12623599208965064</v>
      </c>
      <c r="J122">
        <v>1</v>
      </c>
      <c r="K122" s="39">
        <v>11.351351351351353</v>
      </c>
      <c r="M122">
        <v>0.12623599208965064</v>
      </c>
    </row>
    <row r="123" spans="1:13">
      <c r="C123">
        <v>910200</v>
      </c>
      <c r="D123">
        <v>82</v>
      </c>
      <c r="E123" s="38">
        <f t="shared" si="27"/>
        <v>14.603603603603604</v>
      </c>
      <c r="F123" t="s">
        <v>564</v>
      </c>
      <c r="G123" s="69" t="s">
        <v>563</v>
      </c>
      <c r="H123">
        <v>162100</v>
      </c>
      <c r="I123" s="5">
        <v>0.17809272687321467</v>
      </c>
      <c r="J123">
        <v>0</v>
      </c>
      <c r="K123" s="39">
        <v>14.603603603603604</v>
      </c>
      <c r="M123">
        <v>0.17809272687321467</v>
      </c>
    </row>
    <row r="124" spans="1:13">
      <c r="C124">
        <v>910200</v>
      </c>
      <c r="D124">
        <v>82</v>
      </c>
      <c r="E124" s="38">
        <f t="shared" si="27"/>
        <v>9.9639639639639643</v>
      </c>
      <c r="F124" t="s">
        <v>566</v>
      </c>
      <c r="G124" s="69" t="s">
        <v>565</v>
      </c>
      <c r="H124">
        <v>110600</v>
      </c>
      <c r="I124" s="5">
        <v>0.12151175565809712</v>
      </c>
      <c r="K124" s="39">
        <v>9.9639639639639643</v>
      </c>
      <c r="M124">
        <v>0.12151175565809712</v>
      </c>
    </row>
    <row r="125" spans="1:13">
      <c r="C125">
        <v>910200</v>
      </c>
      <c r="D125">
        <v>82</v>
      </c>
      <c r="E125" s="38">
        <f t="shared" si="27"/>
        <v>3.1171171171171168</v>
      </c>
      <c r="F125" t="s">
        <v>568</v>
      </c>
      <c r="G125" s="69" t="s">
        <v>567</v>
      </c>
      <c r="H125">
        <v>34600</v>
      </c>
      <c r="I125" s="5">
        <v>3.8013623379477036E-2</v>
      </c>
      <c r="J125">
        <v>1</v>
      </c>
      <c r="K125" s="39">
        <v>4.1171171171171164</v>
      </c>
      <c r="M125">
        <v>3.8013623379477036E-2</v>
      </c>
    </row>
    <row r="126" spans="1:13">
      <c r="J126">
        <v>0.99999999999999989</v>
      </c>
      <c r="K126">
        <v>211.00000000000003</v>
      </c>
      <c r="M126">
        <v>0.99999999999999989</v>
      </c>
    </row>
    <row r="127" spans="1:13">
      <c r="K127" s="39">
        <v>211</v>
      </c>
    </row>
    <row r="128" spans="1:13" s="35" customFormat="1">
      <c r="G128" s="70"/>
    </row>
    <row r="129" spans="1:11">
      <c r="A129" t="s">
        <v>672</v>
      </c>
      <c r="B129" t="s">
        <v>728</v>
      </c>
      <c r="C129">
        <v>808900</v>
      </c>
      <c r="D129">
        <v>267</v>
      </c>
      <c r="E129" s="7">
        <f t="shared" ref="E129:E135" si="28">D129*I129</f>
        <v>20.233774261342564</v>
      </c>
      <c r="F129" t="s">
        <v>674</v>
      </c>
      <c r="G129" s="69" t="s">
        <v>673</v>
      </c>
      <c r="H129">
        <v>61300</v>
      </c>
      <c r="I129" s="5">
        <v>7.5781926072444064E-2</v>
      </c>
      <c r="K129" s="7">
        <v>20.233774261342564</v>
      </c>
    </row>
    <row r="130" spans="1:11">
      <c r="C130">
        <v>808900</v>
      </c>
      <c r="D130">
        <v>267</v>
      </c>
      <c r="E130" s="7">
        <f t="shared" si="28"/>
        <v>49.445666955124246</v>
      </c>
      <c r="F130" t="s">
        <v>676</v>
      </c>
      <c r="G130" s="69" t="s">
        <v>675</v>
      </c>
      <c r="H130">
        <v>149800</v>
      </c>
      <c r="I130" s="5">
        <v>0.18518976387686983</v>
      </c>
      <c r="J130">
        <v>58</v>
      </c>
      <c r="K130" s="7">
        <v>107.44566695512424</v>
      </c>
    </row>
    <row r="131" spans="1:11">
      <c r="C131">
        <v>808900</v>
      </c>
      <c r="D131">
        <v>267</v>
      </c>
      <c r="E131" s="7">
        <f t="shared" si="28"/>
        <v>37.628878724193349</v>
      </c>
      <c r="F131" t="s">
        <v>678</v>
      </c>
      <c r="G131" s="69" t="s">
        <v>677</v>
      </c>
      <c r="H131">
        <v>114000</v>
      </c>
      <c r="I131" s="5">
        <v>0.14093213005315861</v>
      </c>
      <c r="J131">
        <v>2</v>
      </c>
      <c r="K131" s="7">
        <v>39.628878724193349</v>
      </c>
    </row>
    <row r="132" spans="1:11">
      <c r="C132">
        <v>808900</v>
      </c>
      <c r="D132">
        <v>267</v>
      </c>
      <c r="E132" s="7">
        <f t="shared" si="28"/>
        <v>35.351341327729017</v>
      </c>
      <c r="F132" t="s">
        <v>680</v>
      </c>
      <c r="G132" s="69" t="s">
        <v>679</v>
      </c>
      <c r="H132">
        <v>107100</v>
      </c>
      <c r="I132" s="5">
        <v>0.13240202744467797</v>
      </c>
      <c r="K132" s="7">
        <v>35.351341327729017</v>
      </c>
    </row>
    <row r="133" spans="1:11">
      <c r="C133">
        <v>808900</v>
      </c>
      <c r="D133">
        <v>267</v>
      </c>
      <c r="E133" s="7">
        <f t="shared" si="28"/>
        <v>43.405241686240572</v>
      </c>
      <c r="F133" t="s">
        <v>682</v>
      </c>
      <c r="G133" s="69" t="s">
        <v>681</v>
      </c>
      <c r="H133">
        <v>131500</v>
      </c>
      <c r="I133" s="5">
        <v>0.16256644826307332</v>
      </c>
      <c r="J133">
        <v>0</v>
      </c>
      <c r="K133" s="7">
        <v>43.405241686240572</v>
      </c>
    </row>
    <row r="134" spans="1:11">
      <c r="C134">
        <v>808900</v>
      </c>
      <c r="D134">
        <v>267</v>
      </c>
      <c r="E134" s="7">
        <f t="shared" si="28"/>
        <v>46.276919273086911</v>
      </c>
      <c r="F134" t="s">
        <v>684</v>
      </c>
      <c r="G134" s="69" t="s">
        <v>683</v>
      </c>
      <c r="H134">
        <v>140200</v>
      </c>
      <c r="I134" s="5">
        <v>0.17332179503028805</v>
      </c>
      <c r="J134">
        <v>15</v>
      </c>
      <c r="K134" s="7">
        <v>61.276919273086911</v>
      </c>
    </row>
    <row r="135" spans="1:11">
      <c r="C135">
        <v>808900</v>
      </c>
      <c r="D135">
        <v>267</v>
      </c>
      <c r="E135" s="7">
        <f t="shared" si="28"/>
        <v>34.658177772283352</v>
      </c>
      <c r="F135" t="s">
        <v>686</v>
      </c>
      <c r="G135" s="69" t="s">
        <v>685</v>
      </c>
      <c r="H135">
        <v>105000</v>
      </c>
      <c r="I135" s="5">
        <v>0.12980590925948821</v>
      </c>
      <c r="K135" s="7">
        <v>34.658177772283352</v>
      </c>
    </row>
    <row r="136" spans="1:11">
      <c r="E136" s="7">
        <f>SUM(E129:E135)</f>
        <v>267</v>
      </c>
      <c r="K136" s="7">
        <v>342</v>
      </c>
    </row>
    <row r="137" spans="1:11">
      <c r="K137" s="7">
        <v>342</v>
      </c>
    </row>
    <row r="138" spans="1:11" s="35" customFormat="1">
      <c r="G138" s="70"/>
    </row>
    <row r="139" spans="1:11">
      <c r="A139" t="s">
        <v>702</v>
      </c>
      <c r="B139" t="s">
        <v>729</v>
      </c>
      <c r="C139">
        <v>566500</v>
      </c>
      <c r="D139">
        <v>109</v>
      </c>
      <c r="E139" s="7">
        <f t="shared" ref="E139:E144" si="29">D139*I139</f>
        <v>18.028773168578994</v>
      </c>
      <c r="F139" t="s">
        <v>704</v>
      </c>
      <c r="G139" s="69" t="s">
        <v>703</v>
      </c>
      <c r="H139">
        <v>93700</v>
      </c>
      <c r="I139" s="5">
        <f t="shared" ref="I139:I144" si="30">H139/C139</f>
        <v>0.16540158870255958</v>
      </c>
      <c r="K139" s="7">
        <f t="shared" ref="K139:K144" si="31">J139+E139</f>
        <v>18.028773168578994</v>
      </c>
    </row>
    <row r="140" spans="1:11">
      <c r="C140">
        <v>566500</v>
      </c>
      <c r="D140">
        <v>109</v>
      </c>
      <c r="E140" s="7">
        <f t="shared" si="29"/>
        <v>14.372992056487201</v>
      </c>
      <c r="F140" t="s">
        <v>706</v>
      </c>
      <c r="G140" s="69" t="s">
        <v>705</v>
      </c>
      <c r="H140">
        <v>74700</v>
      </c>
      <c r="I140" s="5">
        <f t="shared" si="30"/>
        <v>0.1318623124448367</v>
      </c>
      <c r="J140">
        <v>0</v>
      </c>
      <c r="K140" s="7">
        <f t="shared" si="31"/>
        <v>14.372992056487201</v>
      </c>
    </row>
    <row r="141" spans="1:11">
      <c r="C141">
        <v>566500</v>
      </c>
      <c r="D141">
        <v>109</v>
      </c>
      <c r="E141" s="7">
        <f t="shared" si="29"/>
        <v>16.220123565754633</v>
      </c>
      <c r="F141" t="s">
        <v>708</v>
      </c>
      <c r="G141" s="69" t="s">
        <v>707</v>
      </c>
      <c r="H141">
        <v>84300</v>
      </c>
      <c r="I141" s="5">
        <f t="shared" si="30"/>
        <v>0.14880847308031775</v>
      </c>
      <c r="J141">
        <v>6</v>
      </c>
      <c r="K141" s="7">
        <f t="shared" si="31"/>
        <v>22.220123565754633</v>
      </c>
    </row>
    <row r="142" spans="1:11">
      <c r="C142">
        <v>566500</v>
      </c>
      <c r="D142">
        <v>109</v>
      </c>
      <c r="E142" s="7">
        <f t="shared" si="29"/>
        <v>18.990820829655782</v>
      </c>
      <c r="F142" t="s">
        <v>710</v>
      </c>
      <c r="G142" s="69" t="s">
        <v>709</v>
      </c>
      <c r="H142">
        <v>98700</v>
      </c>
      <c r="I142" s="5">
        <f t="shared" si="30"/>
        <v>0.17422771403353929</v>
      </c>
      <c r="J142">
        <v>61</v>
      </c>
      <c r="K142" s="7">
        <f t="shared" si="31"/>
        <v>79.990820829655775</v>
      </c>
    </row>
    <row r="143" spans="1:11">
      <c r="C143">
        <v>566500</v>
      </c>
      <c r="D143">
        <v>109</v>
      </c>
      <c r="E143" s="7">
        <f t="shared" si="29"/>
        <v>22.531156222418357</v>
      </c>
      <c r="F143" t="s">
        <v>713</v>
      </c>
      <c r="G143" s="69" t="s">
        <v>712</v>
      </c>
      <c r="H143">
        <v>117100</v>
      </c>
      <c r="I143" s="5">
        <f t="shared" si="30"/>
        <v>0.20670785525154456</v>
      </c>
      <c r="J143">
        <v>28</v>
      </c>
      <c r="K143" s="7">
        <f t="shared" si="31"/>
        <v>50.53115622241836</v>
      </c>
    </row>
    <row r="144" spans="1:11">
      <c r="C144">
        <v>566500</v>
      </c>
      <c r="D144">
        <v>109</v>
      </c>
      <c r="E144" s="7">
        <f t="shared" si="29"/>
        <v>18.856134157105032</v>
      </c>
      <c r="F144" t="s">
        <v>715</v>
      </c>
      <c r="G144" s="69" t="s">
        <v>714</v>
      </c>
      <c r="H144">
        <v>98000</v>
      </c>
      <c r="I144" s="5">
        <f t="shared" si="30"/>
        <v>0.17299205648720212</v>
      </c>
      <c r="J144">
        <v>0</v>
      </c>
      <c r="K144" s="7">
        <f t="shared" si="31"/>
        <v>18.856134157105032</v>
      </c>
    </row>
    <row r="145" spans="5:11">
      <c r="E145" s="7">
        <f>SUM(E139:E144)</f>
        <v>109</v>
      </c>
      <c r="H145">
        <f>SUM(H139:H144)</f>
        <v>566500</v>
      </c>
      <c r="I145" s="6">
        <f>SUM(I139:I144)</f>
        <v>1</v>
      </c>
      <c r="K145" s="7">
        <f>SUM(K139:K144)</f>
        <v>204</v>
      </c>
    </row>
    <row r="146" spans="5:11">
      <c r="K146" s="7">
        <f>D144+SUM(J140:J144)</f>
        <v>204</v>
      </c>
    </row>
    <row r="147" spans="5:11" s="35" customFormat="1">
      <c r="G147" s="7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7"/>
  <sheetViews>
    <sheetView workbookViewId="0">
      <selection activeCell="C26" sqref="C26"/>
    </sheetView>
  </sheetViews>
  <sheetFormatPr baseColWidth="10" defaultRowHeight="15" x14ac:dyDescent="0"/>
  <cols>
    <col min="1" max="5" width="21.5" customWidth="1"/>
  </cols>
  <sheetData>
    <row r="1" spans="1:5">
      <c r="A1" s="76" t="s">
        <v>28</v>
      </c>
      <c r="B1" s="76" t="s">
        <v>29</v>
      </c>
      <c r="C1" s="1" t="s">
        <v>25</v>
      </c>
      <c r="D1" s="1" t="s">
        <v>26</v>
      </c>
      <c r="E1" s="1" t="s">
        <v>27</v>
      </c>
    </row>
    <row r="2" spans="1:5">
      <c r="A2" t="s">
        <v>37</v>
      </c>
      <c r="B2" t="s">
        <v>38</v>
      </c>
      <c r="C2" t="e">
        <v>#N/A</v>
      </c>
      <c r="D2" t="s">
        <v>36</v>
      </c>
      <c r="E2">
        <v>617000</v>
      </c>
    </row>
    <row r="3" spans="1:5">
      <c r="A3" t="s">
        <v>39</v>
      </c>
      <c r="B3" t="s">
        <v>40</v>
      </c>
      <c r="C3" t="e">
        <v>#N/A</v>
      </c>
      <c r="D3" t="s">
        <v>36</v>
      </c>
      <c r="E3">
        <v>617000</v>
      </c>
    </row>
    <row r="4" spans="1:5">
      <c r="A4" t="s">
        <v>41</v>
      </c>
      <c r="B4" t="s">
        <v>42</v>
      </c>
      <c r="C4" t="e">
        <v>#N/A</v>
      </c>
      <c r="D4" t="s">
        <v>36</v>
      </c>
      <c r="E4">
        <v>617000</v>
      </c>
    </row>
    <row r="5" spans="1:5">
      <c r="A5" t="s">
        <v>44</v>
      </c>
      <c r="B5" t="s">
        <v>45</v>
      </c>
      <c r="C5" t="e">
        <v>#N/A</v>
      </c>
      <c r="D5" t="s">
        <v>43</v>
      </c>
      <c r="E5">
        <v>863800</v>
      </c>
    </row>
    <row r="6" spans="1:5">
      <c r="A6" t="s">
        <v>46</v>
      </c>
      <c r="B6" t="s">
        <v>47</v>
      </c>
      <c r="C6" t="e">
        <v>#N/A</v>
      </c>
      <c r="D6" t="s">
        <v>43</v>
      </c>
      <c r="E6">
        <v>863800</v>
      </c>
    </row>
    <row r="7" spans="1:5">
      <c r="A7" t="s">
        <v>48</v>
      </c>
      <c r="B7" t="s">
        <v>49</v>
      </c>
      <c r="C7" t="e">
        <v>#N/A</v>
      </c>
      <c r="D7" t="s">
        <v>43</v>
      </c>
      <c r="E7">
        <v>863800</v>
      </c>
    </row>
    <row r="8" spans="1:5">
      <c r="A8" t="s">
        <v>50</v>
      </c>
      <c r="B8" t="s">
        <v>51</v>
      </c>
      <c r="C8" t="e">
        <v>#N/A</v>
      </c>
      <c r="D8" t="s">
        <v>43</v>
      </c>
      <c r="E8">
        <v>863800</v>
      </c>
    </row>
    <row r="9" spans="1:5">
      <c r="A9" t="s">
        <v>52</v>
      </c>
      <c r="B9" t="s">
        <v>53</v>
      </c>
      <c r="C9" t="e">
        <v>#N/A</v>
      </c>
      <c r="D9" t="s">
        <v>43</v>
      </c>
      <c r="E9">
        <v>863800</v>
      </c>
    </row>
    <row r="10" spans="1:5">
      <c r="A10" t="s">
        <v>54</v>
      </c>
      <c r="B10" t="s">
        <v>55</v>
      </c>
      <c r="C10" t="e">
        <v>#N/A</v>
      </c>
      <c r="D10" t="s">
        <v>43</v>
      </c>
      <c r="E10">
        <v>863800</v>
      </c>
    </row>
    <row r="11" spans="1:5">
      <c r="A11" t="s">
        <v>57</v>
      </c>
      <c r="B11" t="s">
        <v>58</v>
      </c>
      <c r="C11" t="s">
        <v>57</v>
      </c>
      <c r="D11" t="s">
        <v>58</v>
      </c>
      <c r="E11">
        <v>428100</v>
      </c>
    </row>
    <row r="12" spans="1:5">
      <c r="A12" t="s">
        <v>60</v>
      </c>
      <c r="B12" t="s">
        <v>61</v>
      </c>
      <c r="C12" t="s">
        <v>755</v>
      </c>
      <c r="D12" t="s">
        <v>59</v>
      </c>
      <c r="E12">
        <v>756600</v>
      </c>
    </row>
    <row r="13" spans="1:5">
      <c r="A13" t="s">
        <v>62</v>
      </c>
      <c r="B13" t="s">
        <v>63</v>
      </c>
      <c r="C13" t="s">
        <v>755</v>
      </c>
      <c r="D13" t="s">
        <v>59</v>
      </c>
      <c r="E13">
        <v>756600</v>
      </c>
    </row>
    <row r="14" spans="1:5">
      <c r="A14" t="s">
        <v>64</v>
      </c>
      <c r="B14" t="s">
        <v>65</v>
      </c>
      <c r="C14" t="s">
        <v>755</v>
      </c>
      <c r="D14" t="s">
        <v>59</v>
      </c>
      <c r="E14">
        <v>756600</v>
      </c>
    </row>
    <row r="15" spans="1:5">
      <c r="A15" t="s">
        <v>66</v>
      </c>
      <c r="B15" t="s">
        <v>67</v>
      </c>
      <c r="C15" t="s">
        <v>755</v>
      </c>
      <c r="D15" t="s">
        <v>59</v>
      </c>
      <c r="E15">
        <v>756600</v>
      </c>
    </row>
    <row r="16" spans="1:5">
      <c r="A16" t="s">
        <v>68</v>
      </c>
      <c r="B16" t="s">
        <v>69</v>
      </c>
      <c r="C16" t="s">
        <v>755</v>
      </c>
      <c r="D16" t="s">
        <v>59</v>
      </c>
      <c r="E16">
        <v>756600</v>
      </c>
    </row>
    <row r="17" spans="1:5">
      <c r="A17" t="s">
        <v>71</v>
      </c>
      <c r="B17" t="s">
        <v>72</v>
      </c>
      <c r="C17" t="s">
        <v>757</v>
      </c>
      <c r="D17" t="s">
        <v>70</v>
      </c>
      <c r="E17">
        <v>806700</v>
      </c>
    </row>
    <row r="18" spans="1:5">
      <c r="A18" t="s">
        <v>73</v>
      </c>
      <c r="B18" t="s">
        <v>74</v>
      </c>
      <c r="C18" t="s">
        <v>757</v>
      </c>
      <c r="D18" t="s">
        <v>70</v>
      </c>
      <c r="E18">
        <v>806700</v>
      </c>
    </row>
    <row r="19" spans="1:5">
      <c r="A19" t="s">
        <v>75</v>
      </c>
      <c r="B19" t="s">
        <v>76</v>
      </c>
      <c r="C19" t="s">
        <v>757</v>
      </c>
      <c r="D19" t="s">
        <v>70</v>
      </c>
      <c r="E19">
        <v>806700</v>
      </c>
    </row>
    <row r="20" spans="1:5">
      <c r="A20" t="s">
        <v>77</v>
      </c>
      <c r="B20" t="s">
        <v>78</v>
      </c>
      <c r="C20" t="s">
        <v>757</v>
      </c>
      <c r="D20" t="s">
        <v>70</v>
      </c>
      <c r="E20">
        <v>806700</v>
      </c>
    </row>
    <row r="21" spans="1:5">
      <c r="A21" t="s">
        <v>79</v>
      </c>
      <c r="B21" t="s">
        <v>80</v>
      </c>
      <c r="C21" t="s">
        <v>757</v>
      </c>
      <c r="D21" t="s">
        <v>70</v>
      </c>
      <c r="E21">
        <v>806700</v>
      </c>
    </row>
    <row r="22" spans="1:5">
      <c r="A22" t="s">
        <v>81</v>
      </c>
      <c r="B22" t="s">
        <v>82</v>
      </c>
      <c r="C22" t="s">
        <v>757</v>
      </c>
      <c r="D22" t="s">
        <v>70</v>
      </c>
      <c r="E22">
        <v>806700</v>
      </c>
    </row>
    <row r="23" spans="1:5">
      <c r="A23" t="s">
        <v>84</v>
      </c>
      <c r="B23" t="s">
        <v>85</v>
      </c>
      <c r="C23" t="e">
        <v>#N/A</v>
      </c>
      <c r="D23" t="s">
        <v>83</v>
      </c>
      <c r="E23">
        <v>1028600</v>
      </c>
    </row>
    <row r="24" spans="1:5">
      <c r="A24" t="s">
        <v>86</v>
      </c>
      <c r="B24" t="s">
        <v>87</v>
      </c>
      <c r="C24" t="e">
        <v>#N/A</v>
      </c>
      <c r="D24" t="s">
        <v>83</v>
      </c>
      <c r="E24">
        <v>1028600</v>
      </c>
    </row>
    <row r="25" spans="1:5">
      <c r="A25" t="s">
        <v>88</v>
      </c>
      <c r="B25" t="s">
        <v>89</v>
      </c>
      <c r="C25" t="e">
        <v>#N/A</v>
      </c>
      <c r="D25" t="s">
        <v>83</v>
      </c>
      <c r="E25">
        <v>1028600</v>
      </c>
    </row>
    <row r="26" spans="1:5">
      <c r="A26" t="s">
        <v>90</v>
      </c>
      <c r="B26" t="s">
        <v>91</v>
      </c>
      <c r="C26" t="e">
        <v>#N/A</v>
      </c>
      <c r="D26" t="s">
        <v>83</v>
      </c>
      <c r="E26">
        <v>1028600</v>
      </c>
    </row>
    <row r="27" spans="1:5">
      <c r="A27" t="s">
        <v>92</v>
      </c>
      <c r="B27" t="s">
        <v>93</v>
      </c>
      <c r="C27" t="s">
        <v>92</v>
      </c>
      <c r="D27" t="s">
        <v>93</v>
      </c>
      <c r="E27">
        <v>7400</v>
      </c>
    </row>
    <row r="28" spans="1:5">
      <c r="A28" t="s">
        <v>95</v>
      </c>
      <c r="B28" t="s">
        <v>94</v>
      </c>
      <c r="C28" t="e">
        <v>#N/A</v>
      </c>
      <c r="D28" t="s">
        <v>94</v>
      </c>
      <c r="E28">
        <v>536000</v>
      </c>
    </row>
    <row r="29" spans="1:5">
      <c r="A29" t="s">
        <v>96</v>
      </c>
      <c r="B29" t="s">
        <v>97</v>
      </c>
      <c r="C29" t="e">
        <v>#N/A</v>
      </c>
      <c r="D29" t="s">
        <v>94</v>
      </c>
      <c r="E29">
        <v>536000</v>
      </c>
    </row>
    <row r="30" spans="1:5">
      <c r="A30" t="s">
        <v>99</v>
      </c>
      <c r="B30" t="s">
        <v>98</v>
      </c>
      <c r="C30" t="e">
        <v>#N/A</v>
      </c>
      <c r="D30" t="s">
        <v>98</v>
      </c>
      <c r="E30">
        <v>513000</v>
      </c>
    </row>
    <row r="31" spans="1:5">
      <c r="A31" t="s">
        <v>7</v>
      </c>
      <c r="B31" t="s">
        <v>8</v>
      </c>
      <c r="C31" t="s">
        <v>6</v>
      </c>
      <c r="D31" t="s">
        <v>5</v>
      </c>
      <c r="E31">
        <v>499800</v>
      </c>
    </row>
    <row r="32" spans="1:5">
      <c r="A32" t="s">
        <v>9</v>
      </c>
      <c r="B32" t="s">
        <v>10</v>
      </c>
      <c r="C32" t="s">
        <v>6</v>
      </c>
      <c r="D32" t="s">
        <v>5</v>
      </c>
      <c r="E32">
        <v>499800</v>
      </c>
    </row>
    <row r="33" spans="1:5">
      <c r="A33" t="s">
        <v>11</v>
      </c>
      <c r="B33" t="s">
        <v>12</v>
      </c>
      <c r="C33" t="s">
        <v>6</v>
      </c>
      <c r="D33" t="s">
        <v>5</v>
      </c>
      <c r="E33">
        <v>499800</v>
      </c>
    </row>
    <row r="34" spans="1:5">
      <c r="A34" t="s">
        <v>13</v>
      </c>
      <c r="B34" t="s">
        <v>14</v>
      </c>
      <c r="C34" t="s">
        <v>6</v>
      </c>
      <c r="D34" t="s">
        <v>5</v>
      </c>
      <c r="E34">
        <v>499800</v>
      </c>
    </row>
    <row r="35" spans="1:5">
      <c r="A35" t="s">
        <v>15</v>
      </c>
      <c r="B35" t="s">
        <v>16</v>
      </c>
      <c r="C35" t="s">
        <v>6</v>
      </c>
      <c r="D35" t="s">
        <v>5</v>
      </c>
      <c r="E35">
        <v>499800</v>
      </c>
    </row>
    <row r="36" spans="1:5">
      <c r="A36" t="s">
        <v>17</v>
      </c>
      <c r="B36" t="s">
        <v>18</v>
      </c>
      <c r="C36" t="s">
        <v>6</v>
      </c>
      <c r="D36" t="s">
        <v>5</v>
      </c>
      <c r="E36">
        <v>499800</v>
      </c>
    </row>
    <row r="37" spans="1:5">
      <c r="A37" t="s">
        <v>101</v>
      </c>
      <c r="B37" t="s">
        <v>102</v>
      </c>
      <c r="C37" t="s">
        <v>718</v>
      </c>
      <c r="D37" t="s">
        <v>100</v>
      </c>
      <c r="E37">
        <v>1019500</v>
      </c>
    </row>
    <row r="38" spans="1:5">
      <c r="A38" t="s">
        <v>103</v>
      </c>
      <c r="B38" t="s">
        <v>104</v>
      </c>
      <c r="C38" t="s">
        <v>718</v>
      </c>
      <c r="D38" t="s">
        <v>100</v>
      </c>
      <c r="E38">
        <v>1019500</v>
      </c>
    </row>
    <row r="39" spans="1:5">
      <c r="A39" t="s">
        <v>105</v>
      </c>
      <c r="B39" t="s">
        <v>106</v>
      </c>
      <c r="C39" t="s">
        <v>718</v>
      </c>
      <c r="D39" t="s">
        <v>100</v>
      </c>
      <c r="E39">
        <v>1019500</v>
      </c>
    </row>
    <row r="40" spans="1:5">
      <c r="A40" t="s">
        <v>107</v>
      </c>
      <c r="B40" t="s">
        <v>108</v>
      </c>
      <c r="C40" t="s">
        <v>718</v>
      </c>
      <c r="D40" t="s">
        <v>100</v>
      </c>
      <c r="E40">
        <v>1019500</v>
      </c>
    </row>
    <row r="41" spans="1:5">
      <c r="A41" t="s">
        <v>109</v>
      </c>
      <c r="B41" t="s">
        <v>110</v>
      </c>
      <c r="C41" t="s">
        <v>718</v>
      </c>
      <c r="D41" t="s">
        <v>100</v>
      </c>
      <c r="E41">
        <v>1019500</v>
      </c>
    </row>
    <row r="42" spans="1:5">
      <c r="A42" t="s">
        <v>111</v>
      </c>
      <c r="B42" t="s">
        <v>112</v>
      </c>
      <c r="C42" t="s">
        <v>718</v>
      </c>
      <c r="D42" t="s">
        <v>100</v>
      </c>
      <c r="E42">
        <v>1019500</v>
      </c>
    </row>
    <row r="43" spans="1:5">
      <c r="A43" t="s">
        <v>113</v>
      </c>
      <c r="B43" t="s">
        <v>114</v>
      </c>
      <c r="C43" t="s">
        <v>718</v>
      </c>
      <c r="D43" t="s">
        <v>100</v>
      </c>
      <c r="E43">
        <v>1019500</v>
      </c>
    </row>
    <row r="44" spans="1:5">
      <c r="A44" t="s">
        <v>115</v>
      </c>
      <c r="B44" t="s">
        <v>116</v>
      </c>
      <c r="C44" t="s">
        <v>718</v>
      </c>
      <c r="D44" t="s">
        <v>100</v>
      </c>
      <c r="E44">
        <v>1019500</v>
      </c>
    </row>
    <row r="45" spans="1:5">
      <c r="A45" t="s">
        <v>117</v>
      </c>
      <c r="B45" t="s">
        <v>118</v>
      </c>
      <c r="C45" t="s">
        <v>718</v>
      </c>
      <c r="D45" t="s">
        <v>100</v>
      </c>
      <c r="E45">
        <v>1019500</v>
      </c>
    </row>
    <row r="46" spans="1:5">
      <c r="A46" t="s">
        <v>120</v>
      </c>
      <c r="B46" t="s">
        <v>121</v>
      </c>
      <c r="C46" t="s">
        <v>762</v>
      </c>
      <c r="D46" t="s">
        <v>119</v>
      </c>
      <c r="E46">
        <v>1135700</v>
      </c>
    </row>
    <row r="47" spans="1:5">
      <c r="A47" t="s">
        <v>122</v>
      </c>
      <c r="B47" t="s">
        <v>123</v>
      </c>
      <c r="C47" t="s">
        <v>762</v>
      </c>
      <c r="D47" t="s">
        <v>119</v>
      </c>
      <c r="E47">
        <v>1135700</v>
      </c>
    </row>
    <row r="48" spans="1:5">
      <c r="A48" t="s">
        <v>124</v>
      </c>
      <c r="B48" t="s">
        <v>125</v>
      </c>
      <c r="C48" t="s">
        <v>762</v>
      </c>
      <c r="D48" t="s">
        <v>119</v>
      </c>
      <c r="E48">
        <v>1135700</v>
      </c>
    </row>
    <row r="49" spans="1:5">
      <c r="A49" t="s">
        <v>126</v>
      </c>
      <c r="B49" t="s">
        <v>127</v>
      </c>
      <c r="C49" t="s">
        <v>762</v>
      </c>
      <c r="D49" t="s">
        <v>119</v>
      </c>
      <c r="E49">
        <v>1135700</v>
      </c>
    </row>
    <row r="50" spans="1:5">
      <c r="A50" t="s">
        <v>128</v>
      </c>
      <c r="B50" t="s">
        <v>129</v>
      </c>
      <c r="C50" t="s">
        <v>762</v>
      </c>
      <c r="D50" t="s">
        <v>119</v>
      </c>
      <c r="E50">
        <v>1135700</v>
      </c>
    </row>
    <row r="51" spans="1:5">
      <c r="A51" t="s">
        <v>130</v>
      </c>
      <c r="B51" t="s">
        <v>131</v>
      </c>
      <c r="C51" t="s">
        <v>762</v>
      </c>
      <c r="D51" t="s">
        <v>119</v>
      </c>
      <c r="E51">
        <v>1135700</v>
      </c>
    </row>
    <row r="52" spans="1:5">
      <c r="A52" t="s">
        <v>132</v>
      </c>
      <c r="B52" t="s">
        <v>133</v>
      </c>
      <c r="C52" t="s">
        <v>762</v>
      </c>
      <c r="D52" t="s">
        <v>119</v>
      </c>
      <c r="E52">
        <v>1135700</v>
      </c>
    </row>
    <row r="53" spans="1:5">
      <c r="A53" t="s">
        <v>134</v>
      </c>
      <c r="B53" t="s">
        <v>135</v>
      </c>
      <c r="C53" t="s">
        <v>762</v>
      </c>
      <c r="D53" t="s">
        <v>119</v>
      </c>
      <c r="E53">
        <v>1135700</v>
      </c>
    </row>
    <row r="54" spans="1:5">
      <c r="A54" t="s">
        <v>136</v>
      </c>
      <c r="B54" t="s">
        <v>137</v>
      </c>
      <c r="C54" t="s">
        <v>762</v>
      </c>
      <c r="D54" t="s">
        <v>119</v>
      </c>
      <c r="E54">
        <v>1135700</v>
      </c>
    </row>
    <row r="55" spans="1:5">
      <c r="A55" t="s">
        <v>138</v>
      </c>
      <c r="B55" t="s">
        <v>139</v>
      </c>
      <c r="C55" t="s">
        <v>762</v>
      </c>
      <c r="D55" t="s">
        <v>119</v>
      </c>
      <c r="E55">
        <v>1135700</v>
      </c>
    </row>
    <row r="56" spans="1:5">
      <c r="A56" t="s">
        <v>141</v>
      </c>
      <c r="B56" t="s">
        <v>142</v>
      </c>
      <c r="C56" t="s">
        <v>764</v>
      </c>
      <c r="D56" t="s">
        <v>140</v>
      </c>
      <c r="E56">
        <v>745400</v>
      </c>
    </row>
    <row r="57" spans="1:5">
      <c r="A57" t="s">
        <v>143</v>
      </c>
      <c r="B57" t="s">
        <v>144</v>
      </c>
      <c r="C57" t="s">
        <v>764</v>
      </c>
      <c r="D57" t="s">
        <v>140</v>
      </c>
      <c r="E57">
        <v>745400</v>
      </c>
    </row>
    <row r="58" spans="1:5">
      <c r="A58" t="s">
        <v>145</v>
      </c>
      <c r="B58" t="s">
        <v>146</v>
      </c>
      <c r="C58" t="s">
        <v>764</v>
      </c>
      <c r="D58" t="s">
        <v>140</v>
      </c>
      <c r="E58">
        <v>745400</v>
      </c>
    </row>
    <row r="59" spans="1:5">
      <c r="A59" t="s">
        <v>147</v>
      </c>
      <c r="B59" t="s">
        <v>148</v>
      </c>
      <c r="C59" t="s">
        <v>764</v>
      </c>
      <c r="D59" t="s">
        <v>140</v>
      </c>
      <c r="E59">
        <v>745400</v>
      </c>
    </row>
    <row r="60" spans="1:5">
      <c r="A60" t="s">
        <v>149</v>
      </c>
      <c r="B60" t="s">
        <v>150</v>
      </c>
      <c r="C60" t="s">
        <v>764</v>
      </c>
      <c r="D60" t="s">
        <v>140</v>
      </c>
      <c r="E60">
        <v>745400</v>
      </c>
    </row>
    <row r="61" spans="1:5">
      <c r="A61" t="s">
        <v>151</v>
      </c>
      <c r="B61" t="s">
        <v>152</v>
      </c>
      <c r="C61" t="s">
        <v>764</v>
      </c>
      <c r="D61" t="s">
        <v>140</v>
      </c>
      <c r="E61">
        <v>745400</v>
      </c>
    </row>
    <row r="62" spans="1:5">
      <c r="A62" t="s">
        <v>153</v>
      </c>
      <c r="B62" t="s">
        <v>154</v>
      </c>
      <c r="C62" t="s">
        <v>764</v>
      </c>
      <c r="D62" t="s">
        <v>140</v>
      </c>
      <c r="E62">
        <v>745400</v>
      </c>
    </row>
    <row r="63" spans="1:5">
      <c r="A63" t="s">
        <v>155</v>
      </c>
      <c r="B63" t="s">
        <v>156</v>
      </c>
      <c r="C63" t="s">
        <v>764</v>
      </c>
      <c r="D63" t="s">
        <v>140</v>
      </c>
      <c r="E63">
        <v>745400</v>
      </c>
    </row>
    <row r="64" spans="1:5">
      <c r="A64" t="s">
        <v>158</v>
      </c>
      <c r="B64" t="s">
        <v>159</v>
      </c>
      <c r="C64" t="e">
        <v>#N/A</v>
      </c>
      <c r="D64" t="s">
        <v>157</v>
      </c>
      <c r="E64">
        <v>197700</v>
      </c>
    </row>
    <row r="65" spans="1:5">
      <c r="A65" t="s">
        <v>160</v>
      </c>
      <c r="B65" t="s">
        <v>161</v>
      </c>
      <c r="C65" t="e">
        <v>#N/A</v>
      </c>
      <c r="D65" t="s">
        <v>157</v>
      </c>
      <c r="E65">
        <v>197700</v>
      </c>
    </row>
    <row r="66" spans="1:5">
      <c r="A66" t="s">
        <v>163</v>
      </c>
      <c r="B66" t="s">
        <v>164</v>
      </c>
      <c r="C66" t="e">
        <v>#N/A</v>
      </c>
      <c r="D66" t="s">
        <v>162</v>
      </c>
      <c r="E66">
        <v>191800</v>
      </c>
    </row>
    <row r="67" spans="1:5">
      <c r="A67" t="s">
        <v>166</v>
      </c>
      <c r="B67" t="s">
        <v>165</v>
      </c>
      <c r="C67" t="e">
        <v>#N/A</v>
      </c>
      <c r="D67" t="s">
        <v>165</v>
      </c>
      <c r="E67">
        <v>590800</v>
      </c>
    </row>
    <row r="68" spans="1:5">
      <c r="A68" t="s">
        <v>167</v>
      </c>
      <c r="B68" t="s">
        <v>168</v>
      </c>
      <c r="C68" t="e">
        <v>#N/A</v>
      </c>
      <c r="D68" t="s">
        <v>165</v>
      </c>
      <c r="E68">
        <v>590800</v>
      </c>
    </row>
    <row r="69" spans="1:5">
      <c r="A69" t="s">
        <v>170</v>
      </c>
      <c r="B69" t="s">
        <v>171</v>
      </c>
      <c r="C69" t="s">
        <v>719</v>
      </c>
      <c r="D69" t="s">
        <v>169</v>
      </c>
      <c r="E69">
        <v>800200</v>
      </c>
    </row>
    <row r="70" spans="1:5">
      <c r="A70" t="s">
        <v>173</v>
      </c>
      <c r="B70" t="s">
        <v>174</v>
      </c>
      <c r="C70" t="s">
        <v>719</v>
      </c>
      <c r="D70" t="s">
        <v>169</v>
      </c>
      <c r="E70">
        <v>800200</v>
      </c>
    </row>
    <row r="71" spans="1:5">
      <c r="A71" t="s">
        <v>175</v>
      </c>
      <c r="B71" t="s">
        <v>176</v>
      </c>
      <c r="C71" t="s">
        <v>719</v>
      </c>
      <c r="D71" t="s">
        <v>169</v>
      </c>
      <c r="E71">
        <v>800200</v>
      </c>
    </row>
    <row r="72" spans="1:5">
      <c r="A72" t="s">
        <v>177</v>
      </c>
      <c r="B72" t="s">
        <v>178</v>
      </c>
      <c r="C72" t="s">
        <v>719</v>
      </c>
      <c r="D72" t="s">
        <v>169</v>
      </c>
      <c r="E72">
        <v>800200</v>
      </c>
    </row>
    <row r="73" spans="1:5">
      <c r="A73" t="s">
        <v>179</v>
      </c>
      <c r="B73" t="s">
        <v>180</v>
      </c>
      <c r="C73" t="s">
        <v>719</v>
      </c>
      <c r="D73" t="s">
        <v>169</v>
      </c>
      <c r="E73">
        <v>800200</v>
      </c>
    </row>
    <row r="74" spans="1:5">
      <c r="A74" t="s">
        <v>181</v>
      </c>
      <c r="B74" t="s">
        <v>182</v>
      </c>
      <c r="C74" t="s">
        <v>719</v>
      </c>
      <c r="D74" t="s">
        <v>169</v>
      </c>
      <c r="E74">
        <v>800200</v>
      </c>
    </row>
    <row r="75" spans="1:5">
      <c r="A75" t="s">
        <v>184</v>
      </c>
      <c r="B75" t="s">
        <v>185</v>
      </c>
      <c r="C75" t="s">
        <v>767</v>
      </c>
      <c r="D75" t="s">
        <v>183</v>
      </c>
      <c r="E75">
        <v>1729200</v>
      </c>
    </row>
    <row r="76" spans="1:5">
      <c r="A76" t="s">
        <v>186</v>
      </c>
      <c r="B76" t="s">
        <v>187</v>
      </c>
      <c r="C76" t="s">
        <v>767</v>
      </c>
      <c r="D76" t="s">
        <v>183</v>
      </c>
      <c r="E76">
        <v>1729200</v>
      </c>
    </row>
    <row r="77" spans="1:5">
      <c r="A77" t="s">
        <v>188</v>
      </c>
      <c r="B77" t="s">
        <v>189</v>
      </c>
      <c r="C77" t="s">
        <v>767</v>
      </c>
      <c r="D77" t="s">
        <v>183</v>
      </c>
      <c r="E77">
        <v>1729200</v>
      </c>
    </row>
    <row r="78" spans="1:5">
      <c r="A78" t="s">
        <v>190</v>
      </c>
      <c r="B78" t="s">
        <v>191</v>
      </c>
      <c r="C78" t="s">
        <v>767</v>
      </c>
      <c r="D78" t="s">
        <v>183</v>
      </c>
      <c r="E78">
        <v>1729200</v>
      </c>
    </row>
    <row r="79" spans="1:5">
      <c r="A79" t="s">
        <v>192</v>
      </c>
      <c r="B79" t="s">
        <v>193</v>
      </c>
      <c r="C79" t="s">
        <v>767</v>
      </c>
      <c r="D79" t="s">
        <v>183</v>
      </c>
      <c r="E79">
        <v>1729200</v>
      </c>
    </row>
    <row r="80" spans="1:5">
      <c r="A80" t="s">
        <v>194</v>
      </c>
      <c r="B80" t="s">
        <v>195</v>
      </c>
      <c r="C80" t="s">
        <v>767</v>
      </c>
      <c r="D80" t="s">
        <v>183</v>
      </c>
      <c r="E80">
        <v>1729200</v>
      </c>
    </row>
    <row r="81" spans="1:5">
      <c r="A81" t="s">
        <v>196</v>
      </c>
      <c r="B81" t="s">
        <v>197</v>
      </c>
      <c r="C81" t="s">
        <v>767</v>
      </c>
      <c r="D81" t="s">
        <v>183</v>
      </c>
      <c r="E81">
        <v>1729200</v>
      </c>
    </row>
    <row r="82" spans="1:5">
      <c r="A82" t="s">
        <v>198</v>
      </c>
      <c r="B82" t="s">
        <v>199</v>
      </c>
      <c r="C82" t="s">
        <v>767</v>
      </c>
      <c r="D82" t="s">
        <v>183</v>
      </c>
      <c r="E82">
        <v>1729200</v>
      </c>
    </row>
    <row r="83" spans="1:5">
      <c r="A83" t="s">
        <v>200</v>
      </c>
      <c r="B83" t="s">
        <v>201</v>
      </c>
      <c r="C83" t="s">
        <v>767</v>
      </c>
      <c r="D83" t="s">
        <v>183</v>
      </c>
      <c r="E83">
        <v>1729200</v>
      </c>
    </row>
    <row r="84" spans="1:5">
      <c r="A84" t="s">
        <v>202</v>
      </c>
      <c r="B84" t="s">
        <v>203</v>
      </c>
      <c r="C84" t="s">
        <v>767</v>
      </c>
      <c r="D84" t="s">
        <v>183</v>
      </c>
      <c r="E84">
        <v>1729200</v>
      </c>
    </row>
    <row r="85" spans="1:5">
      <c r="A85" t="s">
        <v>204</v>
      </c>
      <c r="B85" t="s">
        <v>205</v>
      </c>
      <c r="C85" t="s">
        <v>767</v>
      </c>
      <c r="D85" t="s">
        <v>183</v>
      </c>
      <c r="E85">
        <v>1729200</v>
      </c>
    </row>
    <row r="86" spans="1:5">
      <c r="A86" t="s">
        <v>206</v>
      </c>
      <c r="B86" t="s">
        <v>207</v>
      </c>
      <c r="C86" t="s">
        <v>767</v>
      </c>
      <c r="D86" t="s">
        <v>183</v>
      </c>
      <c r="E86">
        <v>1729200</v>
      </c>
    </row>
    <row r="87" spans="1:5">
      <c r="A87" t="s">
        <v>208</v>
      </c>
      <c r="B87" t="s">
        <v>209</v>
      </c>
      <c r="C87" t="s">
        <v>767</v>
      </c>
      <c r="D87" t="s">
        <v>183</v>
      </c>
      <c r="E87">
        <v>1729200</v>
      </c>
    </row>
    <row r="88" spans="1:5">
      <c r="A88" t="s">
        <v>210</v>
      </c>
      <c r="B88" t="s">
        <v>211</v>
      </c>
      <c r="C88" t="s">
        <v>767</v>
      </c>
      <c r="D88" t="s">
        <v>183</v>
      </c>
      <c r="E88">
        <v>1729200</v>
      </c>
    </row>
    <row r="89" spans="1:5">
      <c r="A89" t="s">
        <v>213</v>
      </c>
      <c r="B89" t="s">
        <v>214</v>
      </c>
      <c r="C89" t="s">
        <v>720</v>
      </c>
      <c r="D89" t="s">
        <v>212</v>
      </c>
      <c r="E89">
        <v>861700</v>
      </c>
    </row>
    <row r="90" spans="1:5">
      <c r="A90" t="s">
        <v>215</v>
      </c>
      <c r="B90" t="s">
        <v>216</v>
      </c>
      <c r="C90" t="s">
        <v>720</v>
      </c>
      <c r="D90" t="s">
        <v>212</v>
      </c>
      <c r="E90">
        <v>861700</v>
      </c>
    </row>
    <row r="91" spans="1:5">
      <c r="A91" t="s">
        <v>217</v>
      </c>
      <c r="B91" t="s">
        <v>218</v>
      </c>
      <c r="C91" t="s">
        <v>720</v>
      </c>
      <c r="D91" t="s">
        <v>212</v>
      </c>
      <c r="E91">
        <v>861700</v>
      </c>
    </row>
    <row r="92" spans="1:5">
      <c r="A92" t="s">
        <v>219</v>
      </c>
      <c r="B92" t="s">
        <v>220</v>
      </c>
      <c r="C92" t="s">
        <v>720</v>
      </c>
      <c r="D92" t="s">
        <v>212</v>
      </c>
      <c r="E92">
        <v>861700</v>
      </c>
    </row>
    <row r="93" spans="1:5">
      <c r="A93" t="s">
        <v>221</v>
      </c>
      <c r="B93" t="s">
        <v>222</v>
      </c>
      <c r="C93" t="s">
        <v>720</v>
      </c>
      <c r="D93" t="s">
        <v>212</v>
      </c>
      <c r="E93">
        <v>861700</v>
      </c>
    </row>
    <row r="94" spans="1:5">
      <c r="A94" t="s">
        <v>223</v>
      </c>
      <c r="B94" t="s">
        <v>224</v>
      </c>
      <c r="C94" t="s">
        <v>720</v>
      </c>
      <c r="D94" t="s">
        <v>212</v>
      </c>
      <c r="E94">
        <v>861700</v>
      </c>
    </row>
    <row r="95" spans="1:5">
      <c r="A95" t="s">
        <v>225</v>
      </c>
      <c r="B95" t="s">
        <v>226</v>
      </c>
      <c r="C95" t="s">
        <v>720</v>
      </c>
      <c r="D95" t="s">
        <v>212</v>
      </c>
      <c r="E95">
        <v>861700</v>
      </c>
    </row>
    <row r="96" spans="1:5">
      <c r="A96" t="s">
        <v>228</v>
      </c>
      <c r="B96" t="s">
        <v>229</v>
      </c>
      <c r="C96" t="e">
        <v>#N/A</v>
      </c>
      <c r="D96" t="s">
        <v>227</v>
      </c>
      <c r="E96">
        <v>8196700</v>
      </c>
    </row>
    <row r="97" spans="1:5">
      <c r="A97" t="s">
        <v>230</v>
      </c>
      <c r="B97" t="s">
        <v>231</v>
      </c>
      <c r="C97" t="e">
        <v>#N/A</v>
      </c>
      <c r="D97" t="s">
        <v>227</v>
      </c>
      <c r="E97">
        <v>8196700</v>
      </c>
    </row>
    <row r="98" spans="1:5">
      <c r="A98" t="s">
        <v>232</v>
      </c>
      <c r="B98" t="s">
        <v>233</v>
      </c>
      <c r="C98" t="e">
        <v>#N/A</v>
      </c>
      <c r="D98" t="s">
        <v>227</v>
      </c>
      <c r="E98">
        <v>8196700</v>
      </c>
    </row>
    <row r="99" spans="1:5">
      <c r="A99" t="s">
        <v>234</v>
      </c>
      <c r="B99" t="s">
        <v>235</v>
      </c>
      <c r="C99" t="e">
        <v>#N/A</v>
      </c>
      <c r="D99" t="s">
        <v>227</v>
      </c>
      <c r="E99">
        <v>8196700</v>
      </c>
    </row>
    <row r="100" spans="1:5">
      <c r="A100" t="s">
        <v>236</v>
      </c>
      <c r="B100" t="s">
        <v>237</v>
      </c>
      <c r="C100" t="e">
        <v>#N/A</v>
      </c>
      <c r="D100" t="s">
        <v>227</v>
      </c>
      <c r="E100">
        <v>8196700</v>
      </c>
    </row>
    <row r="101" spans="1:5">
      <c r="A101" t="s">
        <v>238</v>
      </c>
      <c r="B101" t="s">
        <v>239</v>
      </c>
      <c r="C101" t="e">
        <v>#N/A</v>
      </c>
      <c r="D101" t="s">
        <v>227</v>
      </c>
      <c r="E101">
        <v>8196700</v>
      </c>
    </row>
    <row r="102" spans="1:5">
      <c r="A102" t="s">
        <v>240</v>
      </c>
      <c r="B102" t="s">
        <v>241</v>
      </c>
      <c r="C102" t="e">
        <v>#N/A</v>
      </c>
      <c r="D102" t="s">
        <v>227</v>
      </c>
      <c r="E102">
        <v>8196700</v>
      </c>
    </row>
    <row r="103" spans="1:5">
      <c r="A103" t="s">
        <v>242</v>
      </c>
      <c r="B103" t="s">
        <v>243</v>
      </c>
      <c r="C103" t="e">
        <v>#N/A</v>
      </c>
      <c r="D103" t="s">
        <v>227</v>
      </c>
      <c r="E103">
        <v>8196700</v>
      </c>
    </row>
    <row r="104" spans="1:5">
      <c r="A104" t="s">
        <v>244</v>
      </c>
      <c r="B104" t="s">
        <v>245</v>
      </c>
      <c r="C104" t="e">
        <v>#N/A</v>
      </c>
      <c r="D104" t="s">
        <v>227</v>
      </c>
      <c r="E104">
        <v>8196700</v>
      </c>
    </row>
    <row r="105" spans="1:5">
      <c r="A105" t="s">
        <v>246</v>
      </c>
      <c r="B105" t="s">
        <v>247</v>
      </c>
      <c r="C105" t="e">
        <v>#N/A</v>
      </c>
      <c r="D105" t="s">
        <v>227</v>
      </c>
      <c r="E105">
        <v>8196700</v>
      </c>
    </row>
    <row r="106" spans="1:5">
      <c r="A106" t="s">
        <v>248</v>
      </c>
      <c r="B106" t="s">
        <v>249</v>
      </c>
      <c r="C106" t="e">
        <v>#N/A</v>
      </c>
      <c r="D106" t="s">
        <v>227</v>
      </c>
      <c r="E106">
        <v>8196700</v>
      </c>
    </row>
    <row r="107" spans="1:5">
      <c r="A107" t="s">
        <v>250</v>
      </c>
      <c r="B107" t="s">
        <v>251</v>
      </c>
      <c r="C107" t="e">
        <v>#N/A</v>
      </c>
      <c r="D107" t="s">
        <v>227</v>
      </c>
      <c r="E107">
        <v>8196700</v>
      </c>
    </row>
    <row r="108" spans="1:5">
      <c r="A108" t="s">
        <v>252</v>
      </c>
      <c r="B108" t="s">
        <v>253</v>
      </c>
      <c r="C108" t="e">
        <v>#N/A</v>
      </c>
      <c r="D108" t="s">
        <v>227</v>
      </c>
      <c r="E108">
        <v>8196700</v>
      </c>
    </row>
    <row r="109" spans="1:5">
      <c r="A109" t="s">
        <v>254</v>
      </c>
      <c r="B109" t="s">
        <v>255</v>
      </c>
      <c r="C109" t="e">
        <v>#N/A</v>
      </c>
      <c r="D109" t="s">
        <v>227</v>
      </c>
      <c r="E109">
        <v>8196700</v>
      </c>
    </row>
    <row r="110" spans="1:5">
      <c r="A110" t="s">
        <v>256</v>
      </c>
      <c r="B110" t="s">
        <v>257</v>
      </c>
      <c r="C110" t="e">
        <v>#N/A</v>
      </c>
      <c r="D110" t="s">
        <v>227</v>
      </c>
      <c r="E110">
        <v>8196700</v>
      </c>
    </row>
    <row r="111" spans="1:5">
      <c r="A111" t="s">
        <v>258</v>
      </c>
      <c r="B111" t="s">
        <v>259</v>
      </c>
      <c r="C111" t="e">
        <v>#N/A</v>
      </c>
      <c r="D111" t="s">
        <v>227</v>
      </c>
      <c r="E111">
        <v>8196700</v>
      </c>
    </row>
    <row r="112" spans="1:5">
      <c r="A112" t="s">
        <v>260</v>
      </c>
      <c r="B112" t="s">
        <v>261</v>
      </c>
      <c r="C112" t="e">
        <v>#N/A</v>
      </c>
      <c r="D112" t="s">
        <v>227</v>
      </c>
      <c r="E112">
        <v>8196700</v>
      </c>
    </row>
    <row r="113" spans="1:5">
      <c r="A113" t="s">
        <v>262</v>
      </c>
      <c r="B113" t="s">
        <v>263</v>
      </c>
      <c r="C113" t="e">
        <v>#N/A</v>
      </c>
      <c r="D113" t="s">
        <v>227</v>
      </c>
      <c r="E113">
        <v>8196700</v>
      </c>
    </row>
    <row r="114" spans="1:5">
      <c r="A114" t="s">
        <v>264</v>
      </c>
      <c r="B114" t="s">
        <v>265</v>
      </c>
      <c r="C114" t="e">
        <v>#N/A</v>
      </c>
      <c r="D114" t="s">
        <v>227</v>
      </c>
      <c r="E114">
        <v>8196700</v>
      </c>
    </row>
    <row r="115" spans="1:5">
      <c r="A115" t="s">
        <v>266</v>
      </c>
      <c r="B115" t="s">
        <v>267</v>
      </c>
      <c r="C115" t="e">
        <v>#N/A</v>
      </c>
      <c r="D115" t="s">
        <v>227</v>
      </c>
      <c r="E115">
        <v>8196700</v>
      </c>
    </row>
    <row r="116" spans="1:5">
      <c r="A116" t="s">
        <v>268</v>
      </c>
      <c r="B116" t="s">
        <v>269</v>
      </c>
      <c r="C116" t="e">
        <v>#N/A</v>
      </c>
      <c r="D116" t="s">
        <v>227</v>
      </c>
      <c r="E116">
        <v>8196700</v>
      </c>
    </row>
    <row r="117" spans="1:5">
      <c r="A117" t="s">
        <v>270</v>
      </c>
      <c r="B117" t="s">
        <v>271</v>
      </c>
      <c r="C117" t="e">
        <v>#N/A</v>
      </c>
      <c r="D117" t="s">
        <v>227</v>
      </c>
      <c r="E117">
        <v>8196700</v>
      </c>
    </row>
    <row r="118" spans="1:5">
      <c r="A118" t="s">
        <v>272</v>
      </c>
      <c r="B118" t="s">
        <v>273</v>
      </c>
      <c r="C118" t="e">
        <v>#N/A</v>
      </c>
      <c r="D118" t="s">
        <v>227</v>
      </c>
      <c r="E118">
        <v>8196700</v>
      </c>
    </row>
    <row r="119" spans="1:5">
      <c r="A119" t="s">
        <v>274</v>
      </c>
      <c r="B119" t="s">
        <v>275</v>
      </c>
      <c r="C119" t="e">
        <v>#N/A</v>
      </c>
      <c r="D119" t="s">
        <v>227</v>
      </c>
      <c r="E119">
        <v>8196700</v>
      </c>
    </row>
    <row r="120" spans="1:5">
      <c r="A120" t="s">
        <v>276</v>
      </c>
      <c r="B120" t="s">
        <v>277</v>
      </c>
      <c r="C120" t="e">
        <v>#N/A</v>
      </c>
      <c r="D120" t="s">
        <v>227</v>
      </c>
      <c r="E120">
        <v>8196700</v>
      </c>
    </row>
    <row r="121" spans="1:5">
      <c r="A121" t="s">
        <v>278</v>
      </c>
      <c r="B121" t="s">
        <v>279</v>
      </c>
      <c r="C121" t="e">
        <v>#N/A</v>
      </c>
      <c r="D121" t="s">
        <v>227</v>
      </c>
      <c r="E121">
        <v>8196700</v>
      </c>
    </row>
    <row r="122" spans="1:5">
      <c r="A122" t="s">
        <v>280</v>
      </c>
      <c r="B122" t="s">
        <v>281</v>
      </c>
      <c r="C122" t="e">
        <v>#N/A</v>
      </c>
      <c r="D122" t="s">
        <v>227</v>
      </c>
      <c r="E122">
        <v>8196700</v>
      </c>
    </row>
    <row r="123" spans="1:5">
      <c r="A123" t="s">
        <v>282</v>
      </c>
      <c r="B123" t="s">
        <v>283</v>
      </c>
      <c r="C123" t="e">
        <v>#N/A</v>
      </c>
      <c r="D123" t="s">
        <v>227</v>
      </c>
      <c r="E123">
        <v>8196700</v>
      </c>
    </row>
    <row r="124" spans="1:5">
      <c r="A124" t="s">
        <v>284</v>
      </c>
      <c r="B124" t="s">
        <v>285</v>
      </c>
      <c r="C124" t="e">
        <v>#N/A</v>
      </c>
      <c r="D124" t="s">
        <v>227</v>
      </c>
      <c r="E124">
        <v>8196700</v>
      </c>
    </row>
    <row r="125" spans="1:5">
      <c r="A125" t="s">
        <v>286</v>
      </c>
      <c r="B125" t="s">
        <v>287</v>
      </c>
      <c r="C125" t="e">
        <v>#N/A</v>
      </c>
      <c r="D125" t="s">
        <v>227</v>
      </c>
      <c r="E125">
        <v>8196700</v>
      </c>
    </row>
    <row r="126" spans="1:5">
      <c r="A126" t="s">
        <v>288</v>
      </c>
      <c r="B126" t="s">
        <v>289</v>
      </c>
      <c r="C126" t="e">
        <v>#N/A</v>
      </c>
      <c r="D126" t="s">
        <v>227</v>
      </c>
      <c r="E126">
        <v>8196700</v>
      </c>
    </row>
    <row r="127" spans="1:5">
      <c r="A127" t="s">
        <v>290</v>
      </c>
      <c r="B127" t="s">
        <v>291</v>
      </c>
      <c r="C127" t="e">
        <v>#N/A</v>
      </c>
      <c r="D127" t="s">
        <v>227</v>
      </c>
      <c r="E127">
        <v>8196700</v>
      </c>
    </row>
    <row r="128" spans="1:5">
      <c r="A128" t="s">
        <v>293</v>
      </c>
      <c r="B128" t="s">
        <v>294</v>
      </c>
      <c r="C128" t="e">
        <v>#N/A</v>
      </c>
      <c r="D128" t="s">
        <v>292</v>
      </c>
      <c r="E128">
        <v>2685400</v>
      </c>
    </row>
    <row r="129" spans="1:5">
      <c r="A129" t="s">
        <v>295</v>
      </c>
      <c r="B129" t="s">
        <v>296</v>
      </c>
      <c r="C129" t="e">
        <v>#N/A</v>
      </c>
      <c r="D129" t="s">
        <v>292</v>
      </c>
      <c r="E129">
        <v>2685400</v>
      </c>
    </row>
    <row r="130" spans="1:5">
      <c r="A130" t="s">
        <v>297</v>
      </c>
      <c r="B130" t="s">
        <v>298</v>
      </c>
      <c r="C130" t="e">
        <v>#N/A</v>
      </c>
      <c r="D130" t="s">
        <v>292</v>
      </c>
      <c r="E130">
        <v>2685400</v>
      </c>
    </row>
    <row r="131" spans="1:5">
      <c r="A131" t="s">
        <v>299</v>
      </c>
      <c r="B131" t="s">
        <v>300</v>
      </c>
      <c r="C131" t="e">
        <v>#N/A</v>
      </c>
      <c r="D131" t="s">
        <v>292</v>
      </c>
      <c r="E131">
        <v>2685400</v>
      </c>
    </row>
    <row r="132" spans="1:5">
      <c r="A132" t="s">
        <v>301</v>
      </c>
      <c r="B132" t="s">
        <v>302</v>
      </c>
      <c r="C132" t="e">
        <v>#N/A</v>
      </c>
      <c r="D132" t="s">
        <v>292</v>
      </c>
      <c r="E132">
        <v>2685400</v>
      </c>
    </row>
    <row r="133" spans="1:5">
      <c r="A133" t="s">
        <v>303</v>
      </c>
      <c r="B133" t="s">
        <v>304</v>
      </c>
      <c r="C133" t="e">
        <v>#N/A</v>
      </c>
      <c r="D133" t="s">
        <v>292</v>
      </c>
      <c r="E133">
        <v>2685400</v>
      </c>
    </row>
    <row r="134" spans="1:5">
      <c r="A134" t="s">
        <v>305</v>
      </c>
      <c r="B134" t="s">
        <v>306</v>
      </c>
      <c r="C134" t="e">
        <v>#N/A</v>
      </c>
      <c r="D134" t="s">
        <v>292</v>
      </c>
      <c r="E134">
        <v>2685400</v>
      </c>
    </row>
    <row r="135" spans="1:5">
      <c r="A135" t="s">
        <v>307</v>
      </c>
      <c r="B135" t="s">
        <v>308</v>
      </c>
      <c r="C135" t="e">
        <v>#N/A</v>
      </c>
      <c r="D135" t="s">
        <v>292</v>
      </c>
      <c r="E135">
        <v>2685400</v>
      </c>
    </row>
    <row r="136" spans="1:5">
      <c r="A136" t="s">
        <v>309</v>
      </c>
      <c r="B136" t="s">
        <v>310</v>
      </c>
      <c r="C136" t="e">
        <v>#N/A</v>
      </c>
      <c r="D136" t="s">
        <v>292</v>
      </c>
      <c r="E136">
        <v>2685400</v>
      </c>
    </row>
    <row r="137" spans="1:5">
      <c r="A137" t="s">
        <v>311</v>
      </c>
      <c r="B137" t="s">
        <v>312</v>
      </c>
      <c r="C137" t="e">
        <v>#N/A</v>
      </c>
      <c r="D137" t="s">
        <v>292</v>
      </c>
      <c r="E137">
        <v>2685400</v>
      </c>
    </row>
    <row r="138" spans="1:5">
      <c r="A138" t="s">
        <v>314</v>
      </c>
      <c r="B138" t="s">
        <v>315</v>
      </c>
      <c r="C138" t="s">
        <v>721</v>
      </c>
      <c r="D138" t="s">
        <v>313</v>
      </c>
      <c r="E138">
        <v>1763600</v>
      </c>
    </row>
    <row r="139" spans="1:5">
      <c r="A139" t="s">
        <v>316</v>
      </c>
      <c r="B139" t="s">
        <v>317</v>
      </c>
      <c r="C139" t="s">
        <v>721</v>
      </c>
      <c r="D139" t="s">
        <v>313</v>
      </c>
      <c r="E139">
        <v>1763600</v>
      </c>
    </row>
    <row r="140" spans="1:5">
      <c r="A140" t="s">
        <v>318</v>
      </c>
      <c r="B140" t="s">
        <v>319</v>
      </c>
      <c r="C140" t="s">
        <v>721</v>
      </c>
      <c r="D140" t="s">
        <v>313</v>
      </c>
      <c r="E140">
        <v>1763600</v>
      </c>
    </row>
    <row r="141" spans="1:5">
      <c r="A141" t="s">
        <v>320</v>
      </c>
      <c r="B141" t="s">
        <v>321</v>
      </c>
      <c r="C141" t="s">
        <v>721</v>
      </c>
      <c r="D141" t="s">
        <v>313</v>
      </c>
      <c r="E141">
        <v>1763600</v>
      </c>
    </row>
    <row r="142" spans="1:5">
      <c r="A142" t="s">
        <v>322</v>
      </c>
      <c r="B142" t="s">
        <v>323</v>
      </c>
      <c r="C142" t="s">
        <v>721</v>
      </c>
      <c r="D142" t="s">
        <v>313</v>
      </c>
      <c r="E142">
        <v>1763600</v>
      </c>
    </row>
    <row r="143" spans="1:5">
      <c r="A143" t="s">
        <v>324</v>
      </c>
      <c r="B143" t="s">
        <v>325</v>
      </c>
      <c r="C143" t="s">
        <v>721</v>
      </c>
      <c r="D143" t="s">
        <v>313</v>
      </c>
      <c r="E143">
        <v>1763600</v>
      </c>
    </row>
    <row r="144" spans="1:5">
      <c r="A144" t="s">
        <v>326</v>
      </c>
      <c r="B144" t="s">
        <v>327</v>
      </c>
      <c r="C144" t="s">
        <v>721</v>
      </c>
      <c r="D144" t="s">
        <v>313</v>
      </c>
      <c r="E144">
        <v>1763600</v>
      </c>
    </row>
    <row r="145" spans="1:5">
      <c r="A145" t="s">
        <v>328</v>
      </c>
      <c r="B145" t="s">
        <v>329</v>
      </c>
      <c r="C145" t="s">
        <v>721</v>
      </c>
      <c r="D145" t="s">
        <v>313</v>
      </c>
      <c r="E145">
        <v>1763600</v>
      </c>
    </row>
    <row r="146" spans="1:5">
      <c r="A146" t="s">
        <v>330</v>
      </c>
      <c r="B146" t="s">
        <v>331</v>
      </c>
      <c r="C146" t="s">
        <v>721</v>
      </c>
      <c r="D146" t="s">
        <v>313</v>
      </c>
      <c r="E146">
        <v>1763600</v>
      </c>
    </row>
    <row r="147" spans="1:5">
      <c r="A147" t="s">
        <v>332</v>
      </c>
      <c r="B147" t="s">
        <v>333</v>
      </c>
      <c r="C147" t="s">
        <v>721</v>
      </c>
      <c r="D147" t="s">
        <v>313</v>
      </c>
      <c r="E147">
        <v>1763600</v>
      </c>
    </row>
    <row r="148" spans="1:5">
      <c r="A148" t="s">
        <v>334</v>
      </c>
      <c r="B148" t="s">
        <v>335</v>
      </c>
      <c r="C148" t="s">
        <v>721</v>
      </c>
      <c r="D148" t="s">
        <v>313</v>
      </c>
      <c r="E148">
        <v>1763600</v>
      </c>
    </row>
    <row r="149" spans="1:5">
      <c r="A149" t="s">
        <v>336</v>
      </c>
      <c r="B149" t="s">
        <v>337</v>
      </c>
      <c r="C149" t="s">
        <v>721</v>
      </c>
      <c r="D149" t="s">
        <v>313</v>
      </c>
      <c r="E149">
        <v>1763600</v>
      </c>
    </row>
    <row r="150" spans="1:5">
      <c r="A150" t="s">
        <v>338</v>
      </c>
      <c r="B150" t="s">
        <v>339</v>
      </c>
      <c r="C150" t="s">
        <v>721</v>
      </c>
      <c r="D150" t="s">
        <v>313</v>
      </c>
      <c r="E150">
        <v>1763600</v>
      </c>
    </row>
    <row r="151" spans="1:5">
      <c r="A151" t="s">
        <v>341</v>
      </c>
      <c r="B151" t="s">
        <v>340</v>
      </c>
      <c r="C151" t="e">
        <v>#N/A</v>
      </c>
      <c r="D151" t="s">
        <v>340</v>
      </c>
      <c r="E151">
        <v>183600</v>
      </c>
    </row>
    <row r="152" spans="1:5">
      <c r="A152" t="s">
        <v>343</v>
      </c>
      <c r="B152" t="s">
        <v>344</v>
      </c>
      <c r="C152" t="s">
        <v>772</v>
      </c>
      <c r="D152" t="s">
        <v>342</v>
      </c>
      <c r="E152">
        <v>1119800</v>
      </c>
    </row>
    <row r="153" spans="1:5">
      <c r="A153" t="s">
        <v>345</v>
      </c>
      <c r="B153" t="s">
        <v>346</v>
      </c>
      <c r="C153" t="s">
        <v>772</v>
      </c>
      <c r="D153" t="s">
        <v>342</v>
      </c>
      <c r="E153">
        <v>1119800</v>
      </c>
    </row>
    <row r="154" spans="1:5">
      <c r="A154" t="s">
        <v>347</v>
      </c>
      <c r="B154" t="s">
        <v>348</v>
      </c>
      <c r="C154" t="s">
        <v>772</v>
      </c>
      <c r="D154" t="s">
        <v>342</v>
      </c>
      <c r="E154">
        <v>1119800</v>
      </c>
    </row>
    <row r="155" spans="1:5">
      <c r="A155" t="s">
        <v>349</v>
      </c>
      <c r="B155" t="s">
        <v>350</v>
      </c>
      <c r="C155" t="s">
        <v>772</v>
      </c>
      <c r="D155" t="s">
        <v>342</v>
      </c>
      <c r="E155">
        <v>1119800</v>
      </c>
    </row>
    <row r="156" spans="1:5">
      <c r="A156" t="s">
        <v>351</v>
      </c>
      <c r="B156" t="s">
        <v>352</v>
      </c>
      <c r="C156" t="s">
        <v>772</v>
      </c>
      <c r="D156" t="s">
        <v>342</v>
      </c>
      <c r="E156">
        <v>1119800</v>
      </c>
    </row>
    <row r="157" spans="1:5">
      <c r="A157" t="s">
        <v>353</v>
      </c>
      <c r="B157" t="s">
        <v>354</v>
      </c>
      <c r="C157" t="s">
        <v>772</v>
      </c>
      <c r="D157" t="s">
        <v>342</v>
      </c>
      <c r="E157">
        <v>1119800</v>
      </c>
    </row>
    <row r="158" spans="1:5">
      <c r="A158" t="s">
        <v>355</v>
      </c>
      <c r="B158" t="s">
        <v>356</v>
      </c>
      <c r="C158" t="s">
        <v>772</v>
      </c>
      <c r="D158" t="s">
        <v>342</v>
      </c>
      <c r="E158">
        <v>1119800</v>
      </c>
    </row>
    <row r="159" spans="1:5">
      <c r="A159" t="s">
        <v>357</v>
      </c>
      <c r="B159" t="s">
        <v>358</v>
      </c>
      <c r="C159" t="s">
        <v>772</v>
      </c>
      <c r="D159" t="s">
        <v>342</v>
      </c>
      <c r="E159">
        <v>1119800</v>
      </c>
    </row>
    <row r="160" spans="1:5">
      <c r="A160" t="s">
        <v>359</v>
      </c>
      <c r="B160" t="s">
        <v>360</v>
      </c>
      <c r="C160" t="s">
        <v>772</v>
      </c>
      <c r="D160" t="s">
        <v>342</v>
      </c>
      <c r="E160">
        <v>1119800</v>
      </c>
    </row>
    <row r="161" spans="1:5">
      <c r="A161" t="s">
        <v>717</v>
      </c>
      <c r="B161" t="s">
        <v>361</v>
      </c>
      <c r="C161" t="s">
        <v>772</v>
      </c>
      <c r="D161" t="s">
        <v>342</v>
      </c>
      <c r="E161">
        <v>1119800</v>
      </c>
    </row>
    <row r="162" spans="1:5">
      <c r="A162" t="s">
        <v>363</v>
      </c>
      <c r="B162" t="s">
        <v>362</v>
      </c>
      <c r="C162" t="e">
        <v>#N/A</v>
      </c>
      <c r="D162" t="s">
        <v>362</v>
      </c>
      <c r="E162">
        <v>138400</v>
      </c>
    </row>
    <row r="163" spans="1:5">
      <c r="A163" t="s">
        <v>365</v>
      </c>
      <c r="B163" t="s">
        <v>366</v>
      </c>
      <c r="C163" t="s">
        <v>722</v>
      </c>
      <c r="D163" t="s">
        <v>364</v>
      </c>
      <c r="E163">
        <v>1731400</v>
      </c>
    </row>
    <row r="164" spans="1:5">
      <c r="A164" t="s">
        <v>367</v>
      </c>
      <c r="B164" t="s">
        <v>368</v>
      </c>
      <c r="C164" t="s">
        <v>722</v>
      </c>
      <c r="D164" t="s">
        <v>364</v>
      </c>
      <c r="E164">
        <v>1731400</v>
      </c>
    </row>
    <row r="165" spans="1:5">
      <c r="A165" t="s">
        <v>369</v>
      </c>
      <c r="B165" t="s">
        <v>370</v>
      </c>
      <c r="C165" t="s">
        <v>722</v>
      </c>
      <c r="D165" t="s">
        <v>364</v>
      </c>
      <c r="E165">
        <v>1731400</v>
      </c>
    </row>
    <row r="166" spans="1:5">
      <c r="A166" t="s">
        <v>371</v>
      </c>
      <c r="B166" t="s">
        <v>372</v>
      </c>
      <c r="C166" t="s">
        <v>722</v>
      </c>
      <c r="D166" t="s">
        <v>364</v>
      </c>
      <c r="E166">
        <v>1731400</v>
      </c>
    </row>
    <row r="167" spans="1:5">
      <c r="A167" t="s">
        <v>373</v>
      </c>
      <c r="B167" t="s">
        <v>374</v>
      </c>
      <c r="C167" t="s">
        <v>722</v>
      </c>
      <c r="D167" t="s">
        <v>364</v>
      </c>
      <c r="E167">
        <v>1731400</v>
      </c>
    </row>
    <row r="168" spans="1:5">
      <c r="A168" t="s">
        <v>375</v>
      </c>
      <c r="B168" t="s">
        <v>376</v>
      </c>
      <c r="C168" t="s">
        <v>722</v>
      </c>
      <c r="D168" t="s">
        <v>364</v>
      </c>
      <c r="E168">
        <v>1731400</v>
      </c>
    </row>
    <row r="169" spans="1:5">
      <c r="A169" t="s">
        <v>377</v>
      </c>
      <c r="B169" t="s">
        <v>378</v>
      </c>
      <c r="C169" t="s">
        <v>722</v>
      </c>
      <c r="D169" t="s">
        <v>364</v>
      </c>
      <c r="E169">
        <v>1731400</v>
      </c>
    </row>
    <row r="170" spans="1:5">
      <c r="A170" t="s">
        <v>379</v>
      </c>
      <c r="B170" t="s">
        <v>380</v>
      </c>
      <c r="C170" t="s">
        <v>722</v>
      </c>
      <c r="D170" t="s">
        <v>364</v>
      </c>
      <c r="E170">
        <v>1731400</v>
      </c>
    </row>
    <row r="171" spans="1:5">
      <c r="A171" t="s">
        <v>381</v>
      </c>
      <c r="B171" t="s">
        <v>382</v>
      </c>
      <c r="C171" t="s">
        <v>722</v>
      </c>
      <c r="D171" t="s">
        <v>364</v>
      </c>
      <c r="E171">
        <v>1731400</v>
      </c>
    </row>
    <row r="172" spans="1:5">
      <c r="A172" t="s">
        <v>383</v>
      </c>
      <c r="B172" t="s">
        <v>384</v>
      </c>
      <c r="C172" t="s">
        <v>722</v>
      </c>
      <c r="D172" t="s">
        <v>364</v>
      </c>
      <c r="E172">
        <v>1731400</v>
      </c>
    </row>
    <row r="173" spans="1:5">
      <c r="A173" t="s">
        <v>385</v>
      </c>
      <c r="B173" t="s">
        <v>386</v>
      </c>
      <c r="C173" t="s">
        <v>722</v>
      </c>
      <c r="D173" t="s">
        <v>364</v>
      </c>
      <c r="E173">
        <v>1731400</v>
      </c>
    </row>
    <row r="174" spans="1:5">
      <c r="A174" t="s">
        <v>387</v>
      </c>
      <c r="B174" t="s">
        <v>388</v>
      </c>
      <c r="C174" t="s">
        <v>722</v>
      </c>
      <c r="D174" t="s">
        <v>364</v>
      </c>
      <c r="E174">
        <v>1731400</v>
      </c>
    </row>
    <row r="175" spans="1:5">
      <c r="A175" t="s">
        <v>389</v>
      </c>
      <c r="B175" t="s">
        <v>390</v>
      </c>
      <c r="C175" t="s">
        <v>722</v>
      </c>
      <c r="D175" t="s">
        <v>364</v>
      </c>
      <c r="E175">
        <v>1731400</v>
      </c>
    </row>
    <row r="176" spans="1:5">
      <c r="A176" t="s">
        <v>392</v>
      </c>
      <c r="B176" t="s">
        <v>393</v>
      </c>
      <c r="C176" t="s">
        <v>723</v>
      </c>
      <c r="D176" t="s">
        <v>391</v>
      </c>
      <c r="E176">
        <v>1461400</v>
      </c>
    </row>
    <row r="177" spans="1:5">
      <c r="A177" t="s">
        <v>394</v>
      </c>
      <c r="B177" t="s">
        <v>395</v>
      </c>
      <c r="C177" t="s">
        <v>723</v>
      </c>
      <c r="D177" t="s">
        <v>391</v>
      </c>
      <c r="E177">
        <v>1461400</v>
      </c>
    </row>
    <row r="178" spans="1:5">
      <c r="A178" t="s">
        <v>396</v>
      </c>
      <c r="B178" t="s">
        <v>397</v>
      </c>
      <c r="C178" t="s">
        <v>723</v>
      </c>
      <c r="D178" t="s">
        <v>391</v>
      </c>
      <c r="E178">
        <v>1461400</v>
      </c>
    </row>
    <row r="179" spans="1:5">
      <c r="A179" t="s">
        <v>398</v>
      </c>
      <c r="B179" t="s">
        <v>399</v>
      </c>
      <c r="C179" t="s">
        <v>723</v>
      </c>
      <c r="D179" t="s">
        <v>391</v>
      </c>
      <c r="E179">
        <v>1461400</v>
      </c>
    </row>
    <row r="180" spans="1:5">
      <c r="A180" t="s">
        <v>400</v>
      </c>
      <c r="B180" t="s">
        <v>401</v>
      </c>
      <c r="C180" t="s">
        <v>723</v>
      </c>
      <c r="D180" t="s">
        <v>391</v>
      </c>
      <c r="E180">
        <v>1461400</v>
      </c>
    </row>
    <row r="181" spans="1:5">
      <c r="A181" t="s">
        <v>402</v>
      </c>
      <c r="B181" t="s">
        <v>403</v>
      </c>
      <c r="C181" t="s">
        <v>723</v>
      </c>
      <c r="D181" t="s">
        <v>391</v>
      </c>
      <c r="E181">
        <v>1461400</v>
      </c>
    </row>
    <row r="182" spans="1:5">
      <c r="A182" t="s">
        <v>404</v>
      </c>
      <c r="B182" t="s">
        <v>405</v>
      </c>
      <c r="C182" t="s">
        <v>723</v>
      </c>
      <c r="D182" t="s">
        <v>391</v>
      </c>
      <c r="E182">
        <v>1461400</v>
      </c>
    </row>
    <row r="183" spans="1:5">
      <c r="A183" t="s">
        <v>406</v>
      </c>
      <c r="B183" t="s">
        <v>407</v>
      </c>
      <c r="C183" t="s">
        <v>723</v>
      </c>
      <c r="D183" t="s">
        <v>391</v>
      </c>
      <c r="E183">
        <v>1461400</v>
      </c>
    </row>
    <row r="184" spans="1:5">
      <c r="A184" t="s">
        <v>408</v>
      </c>
      <c r="B184" t="s">
        <v>409</v>
      </c>
      <c r="C184" t="s">
        <v>723</v>
      </c>
      <c r="D184" t="s">
        <v>391</v>
      </c>
      <c r="E184">
        <v>1461400</v>
      </c>
    </row>
    <row r="185" spans="1:5">
      <c r="A185" t="s">
        <v>410</v>
      </c>
      <c r="B185" t="s">
        <v>411</v>
      </c>
      <c r="C185" t="s">
        <v>723</v>
      </c>
      <c r="D185" t="s">
        <v>391</v>
      </c>
      <c r="E185">
        <v>1461400</v>
      </c>
    </row>
    <row r="186" spans="1:5">
      <c r="A186" t="s">
        <v>412</v>
      </c>
      <c r="B186" t="s">
        <v>413</v>
      </c>
      <c r="C186" t="s">
        <v>723</v>
      </c>
      <c r="D186" t="s">
        <v>391</v>
      </c>
      <c r="E186">
        <v>1461400</v>
      </c>
    </row>
    <row r="187" spans="1:5">
      <c r="A187" t="s">
        <v>414</v>
      </c>
      <c r="B187" t="s">
        <v>415</v>
      </c>
      <c r="C187" t="s">
        <v>723</v>
      </c>
      <c r="D187" t="s">
        <v>391</v>
      </c>
      <c r="E187">
        <v>1461400</v>
      </c>
    </row>
    <row r="188" spans="1:5">
      <c r="A188" t="s">
        <v>416</v>
      </c>
      <c r="B188" t="s">
        <v>417</v>
      </c>
      <c r="C188" t="s">
        <v>723</v>
      </c>
      <c r="D188" t="s">
        <v>391</v>
      </c>
      <c r="E188">
        <v>1461400</v>
      </c>
    </row>
    <row r="189" spans="1:5">
      <c r="A189" t="s">
        <v>418</v>
      </c>
      <c r="B189" t="s">
        <v>419</v>
      </c>
      <c r="C189" t="s">
        <v>723</v>
      </c>
      <c r="D189" t="s">
        <v>391</v>
      </c>
      <c r="E189">
        <v>1461400</v>
      </c>
    </row>
    <row r="190" spans="1:5">
      <c r="A190" t="s">
        <v>421</v>
      </c>
      <c r="B190" t="s">
        <v>422</v>
      </c>
      <c r="C190" t="s">
        <v>776</v>
      </c>
      <c r="D190" t="s">
        <v>420</v>
      </c>
      <c r="E190">
        <v>980800</v>
      </c>
    </row>
    <row r="191" spans="1:5">
      <c r="A191" t="s">
        <v>423</v>
      </c>
      <c r="B191" t="s">
        <v>424</v>
      </c>
      <c r="C191" t="s">
        <v>776</v>
      </c>
      <c r="D191" t="s">
        <v>420</v>
      </c>
      <c r="E191">
        <v>980800</v>
      </c>
    </row>
    <row r="192" spans="1:5">
      <c r="A192" t="s">
        <v>425</v>
      </c>
      <c r="B192" t="s">
        <v>426</v>
      </c>
      <c r="C192" t="s">
        <v>776</v>
      </c>
      <c r="D192" t="s">
        <v>420</v>
      </c>
      <c r="E192">
        <v>980800</v>
      </c>
    </row>
    <row r="193" spans="1:5">
      <c r="A193" t="s">
        <v>427</v>
      </c>
      <c r="B193" t="s">
        <v>428</v>
      </c>
      <c r="C193" t="s">
        <v>776</v>
      </c>
      <c r="D193" t="s">
        <v>420</v>
      </c>
      <c r="E193">
        <v>980800</v>
      </c>
    </row>
    <row r="194" spans="1:5">
      <c r="A194" t="s">
        <v>429</v>
      </c>
      <c r="B194" t="s">
        <v>430</v>
      </c>
      <c r="C194" t="s">
        <v>776</v>
      </c>
      <c r="D194" t="s">
        <v>420</v>
      </c>
      <c r="E194">
        <v>980800</v>
      </c>
    </row>
    <row r="195" spans="1:5">
      <c r="A195" t="s">
        <v>431</v>
      </c>
      <c r="B195" t="s">
        <v>432</v>
      </c>
      <c r="C195" t="s">
        <v>776</v>
      </c>
      <c r="D195" t="s">
        <v>420</v>
      </c>
      <c r="E195">
        <v>980800</v>
      </c>
    </row>
    <row r="196" spans="1:5">
      <c r="A196" t="s">
        <v>433</v>
      </c>
      <c r="B196" t="s">
        <v>434</v>
      </c>
      <c r="C196" t="s">
        <v>776</v>
      </c>
      <c r="D196" t="s">
        <v>420</v>
      </c>
      <c r="E196">
        <v>980800</v>
      </c>
    </row>
    <row r="197" spans="1:5">
      <c r="A197" t="s">
        <v>435</v>
      </c>
      <c r="B197" t="s">
        <v>436</v>
      </c>
      <c r="C197" t="s">
        <v>776</v>
      </c>
      <c r="D197" t="s">
        <v>420</v>
      </c>
      <c r="E197">
        <v>980800</v>
      </c>
    </row>
    <row r="198" spans="1:5">
      <c r="A198" t="s">
        <v>438</v>
      </c>
      <c r="B198" t="s">
        <v>439</v>
      </c>
      <c r="C198" t="s">
        <v>778</v>
      </c>
      <c r="D198" t="s">
        <v>437</v>
      </c>
      <c r="E198">
        <v>1042000</v>
      </c>
    </row>
    <row r="199" spans="1:5">
      <c r="A199" t="s">
        <v>440</v>
      </c>
      <c r="B199" t="s">
        <v>441</v>
      </c>
      <c r="C199" t="s">
        <v>778</v>
      </c>
      <c r="D199" t="s">
        <v>437</v>
      </c>
      <c r="E199">
        <v>1042000</v>
      </c>
    </row>
    <row r="200" spans="1:5">
      <c r="A200" t="s">
        <v>442</v>
      </c>
      <c r="B200" t="s">
        <v>443</v>
      </c>
      <c r="C200" t="s">
        <v>778</v>
      </c>
      <c r="D200" t="s">
        <v>437</v>
      </c>
      <c r="E200">
        <v>1042000</v>
      </c>
    </row>
    <row r="201" spans="1:5">
      <c r="A201" t="s">
        <v>444</v>
      </c>
      <c r="B201" t="s">
        <v>445</v>
      </c>
      <c r="C201" t="s">
        <v>778</v>
      </c>
      <c r="D201" t="s">
        <v>437</v>
      </c>
      <c r="E201">
        <v>1042000</v>
      </c>
    </row>
    <row r="202" spans="1:5">
      <c r="A202" t="s">
        <v>446</v>
      </c>
      <c r="B202" t="s">
        <v>447</v>
      </c>
      <c r="C202" t="s">
        <v>778</v>
      </c>
      <c r="D202" t="s">
        <v>437</v>
      </c>
      <c r="E202">
        <v>1042000</v>
      </c>
    </row>
    <row r="203" spans="1:5">
      <c r="A203" t="s">
        <v>448</v>
      </c>
      <c r="B203" t="s">
        <v>449</v>
      </c>
      <c r="C203" t="s">
        <v>778</v>
      </c>
      <c r="D203" t="s">
        <v>437</v>
      </c>
      <c r="E203">
        <v>1042000</v>
      </c>
    </row>
    <row r="204" spans="1:5">
      <c r="A204" t="s">
        <v>450</v>
      </c>
      <c r="B204" t="s">
        <v>451</v>
      </c>
      <c r="C204" t="s">
        <v>778</v>
      </c>
      <c r="D204" t="s">
        <v>437</v>
      </c>
      <c r="E204">
        <v>1042000</v>
      </c>
    </row>
    <row r="205" spans="1:5">
      <c r="A205" t="s">
        <v>452</v>
      </c>
      <c r="B205" t="s">
        <v>453</v>
      </c>
      <c r="C205" t="s">
        <v>778</v>
      </c>
      <c r="D205" t="s">
        <v>437</v>
      </c>
      <c r="E205">
        <v>1042000</v>
      </c>
    </row>
    <row r="206" spans="1:5">
      <c r="A206" t="s">
        <v>454</v>
      </c>
      <c r="B206" t="s">
        <v>455</v>
      </c>
      <c r="C206" t="s">
        <v>778</v>
      </c>
      <c r="D206" t="s">
        <v>437</v>
      </c>
      <c r="E206">
        <v>1042000</v>
      </c>
    </row>
    <row r="207" spans="1:5">
      <c r="A207" t="s">
        <v>457</v>
      </c>
      <c r="B207" t="s">
        <v>458</v>
      </c>
      <c r="C207" t="e">
        <v>#N/A</v>
      </c>
      <c r="D207" t="s">
        <v>456</v>
      </c>
      <c r="E207">
        <v>1380800</v>
      </c>
    </row>
    <row r="208" spans="1:5">
      <c r="A208" t="s">
        <v>459</v>
      </c>
      <c r="B208" t="s">
        <v>460</v>
      </c>
      <c r="C208" t="e">
        <v>#N/A</v>
      </c>
      <c r="D208" t="s">
        <v>456</v>
      </c>
      <c r="E208">
        <v>1380800</v>
      </c>
    </row>
    <row r="209" spans="1:5">
      <c r="A209" t="s">
        <v>461</v>
      </c>
      <c r="B209" t="s">
        <v>462</v>
      </c>
      <c r="C209" t="e">
        <v>#N/A</v>
      </c>
      <c r="D209" t="s">
        <v>456</v>
      </c>
      <c r="E209">
        <v>1380800</v>
      </c>
    </row>
    <row r="210" spans="1:5">
      <c r="A210" t="s">
        <v>463</v>
      </c>
      <c r="B210" t="s">
        <v>464</v>
      </c>
      <c r="C210" t="e">
        <v>#N/A</v>
      </c>
      <c r="D210" t="s">
        <v>456</v>
      </c>
      <c r="E210">
        <v>1380800</v>
      </c>
    </row>
    <row r="211" spans="1:5">
      <c r="A211" t="s">
        <v>465</v>
      </c>
      <c r="B211" t="s">
        <v>466</v>
      </c>
      <c r="C211" t="e">
        <v>#N/A</v>
      </c>
      <c r="D211" t="s">
        <v>456</v>
      </c>
      <c r="E211">
        <v>1380800</v>
      </c>
    </row>
    <row r="212" spans="1:5">
      <c r="A212" t="s">
        <v>468</v>
      </c>
      <c r="B212" t="s">
        <v>469</v>
      </c>
      <c r="C212" t="s">
        <v>780</v>
      </c>
      <c r="D212" t="s">
        <v>467</v>
      </c>
      <c r="E212">
        <v>859400</v>
      </c>
    </row>
    <row r="213" spans="1:5">
      <c r="A213" t="s">
        <v>470</v>
      </c>
      <c r="B213" t="s">
        <v>471</v>
      </c>
      <c r="C213" t="s">
        <v>780</v>
      </c>
      <c r="D213" t="s">
        <v>467</v>
      </c>
      <c r="E213">
        <v>859400</v>
      </c>
    </row>
    <row r="214" spans="1:5">
      <c r="A214" t="s">
        <v>472</v>
      </c>
      <c r="B214" t="s">
        <v>473</v>
      </c>
      <c r="C214" t="s">
        <v>780</v>
      </c>
      <c r="D214" t="s">
        <v>467</v>
      </c>
      <c r="E214">
        <v>859400</v>
      </c>
    </row>
    <row r="215" spans="1:5">
      <c r="A215" t="s">
        <v>474</v>
      </c>
      <c r="B215" t="s">
        <v>475</v>
      </c>
      <c r="C215" t="s">
        <v>780</v>
      </c>
      <c r="D215" t="s">
        <v>467</v>
      </c>
      <c r="E215">
        <v>859400</v>
      </c>
    </row>
    <row r="216" spans="1:5">
      <c r="A216" t="s">
        <v>476</v>
      </c>
      <c r="B216" t="s">
        <v>477</v>
      </c>
      <c r="C216" t="s">
        <v>780</v>
      </c>
      <c r="D216" t="s">
        <v>467</v>
      </c>
      <c r="E216">
        <v>859400</v>
      </c>
    </row>
    <row r="217" spans="1:5">
      <c r="A217" t="s">
        <v>478</v>
      </c>
      <c r="B217" t="s">
        <v>479</v>
      </c>
      <c r="C217" t="s">
        <v>780</v>
      </c>
      <c r="D217" t="s">
        <v>467</v>
      </c>
      <c r="E217">
        <v>859400</v>
      </c>
    </row>
    <row r="218" spans="1:5">
      <c r="A218" t="s">
        <v>480</v>
      </c>
      <c r="B218" t="s">
        <v>481</v>
      </c>
      <c r="C218" t="s">
        <v>780</v>
      </c>
      <c r="D218" t="s">
        <v>467</v>
      </c>
      <c r="E218">
        <v>859400</v>
      </c>
    </row>
    <row r="219" spans="1:5">
      <c r="A219" t="s">
        <v>483</v>
      </c>
      <c r="B219" t="s">
        <v>484</v>
      </c>
      <c r="C219" t="s">
        <v>783</v>
      </c>
      <c r="D219" t="s">
        <v>482</v>
      </c>
      <c r="E219">
        <v>1072600</v>
      </c>
    </row>
    <row r="220" spans="1:5">
      <c r="A220" t="s">
        <v>485</v>
      </c>
      <c r="B220" t="s">
        <v>486</v>
      </c>
      <c r="C220" t="s">
        <v>783</v>
      </c>
      <c r="D220" t="s">
        <v>482</v>
      </c>
      <c r="E220">
        <v>1072600</v>
      </c>
    </row>
    <row r="221" spans="1:5">
      <c r="A221" t="s">
        <v>487</v>
      </c>
      <c r="B221" t="s">
        <v>488</v>
      </c>
      <c r="C221" t="s">
        <v>783</v>
      </c>
      <c r="D221" t="s">
        <v>482</v>
      </c>
      <c r="E221">
        <v>1072600</v>
      </c>
    </row>
    <row r="222" spans="1:5">
      <c r="A222" t="s">
        <v>489</v>
      </c>
      <c r="B222" t="s">
        <v>490</v>
      </c>
      <c r="C222" t="s">
        <v>783</v>
      </c>
      <c r="D222" t="s">
        <v>482</v>
      </c>
      <c r="E222">
        <v>1072600</v>
      </c>
    </row>
    <row r="223" spans="1:5">
      <c r="A223" t="s">
        <v>491</v>
      </c>
      <c r="B223" t="s">
        <v>492</v>
      </c>
      <c r="C223" t="s">
        <v>783</v>
      </c>
      <c r="D223" t="s">
        <v>482</v>
      </c>
      <c r="E223">
        <v>1072600</v>
      </c>
    </row>
    <row r="224" spans="1:5">
      <c r="A224" t="s">
        <v>493</v>
      </c>
      <c r="B224" t="s">
        <v>494</v>
      </c>
      <c r="C224" t="s">
        <v>783</v>
      </c>
      <c r="D224" t="s">
        <v>482</v>
      </c>
      <c r="E224">
        <v>1072600</v>
      </c>
    </row>
    <row r="225" spans="1:5">
      <c r="A225" t="s">
        <v>495</v>
      </c>
      <c r="B225" t="s">
        <v>496</v>
      </c>
      <c r="C225" t="s">
        <v>783</v>
      </c>
      <c r="D225" t="s">
        <v>482</v>
      </c>
      <c r="E225">
        <v>1072600</v>
      </c>
    </row>
    <row r="226" spans="1:5">
      <c r="A226" t="s">
        <v>497</v>
      </c>
      <c r="B226" t="s">
        <v>498</v>
      </c>
      <c r="C226" t="s">
        <v>783</v>
      </c>
      <c r="D226" t="s">
        <v>482</v>
      </c>
      <c r="E226">
        <v>1072600</v>
      </c>
    </row>
    <row r="227" spans="1:5">
      <c r="A227" t="s">
        <v>499</v>
      </c>
      <c r="B227" t="s">
        <v>500</v>
      </c>
      <c r="C227" t="s">
        <v>783</v>
      </c>
      <c r="D227" t="s">
        <v>482</v>
      </c>
      <c r="E227">
        <v>1072600</v>
      </c>
    </row>
    <row r="228" spans="1:5">
      <c r="A228" t="s">
        <v>501</v>
      </c>
      <c r="B228" t="s">
        <v>502</v>
      </c>
      <c r="C228" t="s">
        <v>783</v>
      </c>
      <c r="D228" t="s">
        <v>482</v>
      </c>
      <c r="E228">
        <v>1072600</v>
      </c>
    </row>
    <row r="229" spans="1:5">
      <c r="A229" t="s">
        <v>504</v>
      </c>
      <c r="B229" t="s">
        <v>505</v>
      </c>
      <c r="C229" t="s">
        <v>724</v>
      </c>
      <c r="D229" t="s">
        <v>503</v>
      </c>
      <c r="E229">
        <v>693900</v>
      </c>
    </row>
    <row r="230" spans="1:5">
      <c r="A230" t="s">
        <v>506</v>
      </c>
      <c r="B230" t="s">
        <v>507</v>
      </c>
      <c r="C230" t="s">
        <v>724</v>
      </c>
      <c r="D230" t="s">
        <v>503</v>
      </c>
      <c r="E230">
        <v>693900</v>
      </c>
    </row>
    <row r="231" spans="1:5">
      <c r="A231" t="s">
        <v>508</v>
      </c>
      <c r="B231" t="s">
        <v>509</v>
      </c>
      <c r="C231" t="s">
        <v>724</v>
      </c>
      <c r="D231" t="s">
        <v>503</v>
      </c>
      <c r="E231">
        <v>693900</v>
      </c>
    </row>
    <row r="232" spans="1:5">
      <c r="A232" t="s">
        <v>510</v>
      </c>
      <c r="B232" t="s">
        <v>511</v>
      </c>
      <c r="C232" t="s">
        <v>724</v>
      </c>
      <c r="D232" t="s">
        <v>503</v>
      </c>
      <c r="E232">
        <v>693900</v>
      </c>
    </row>
    <row r="233" spans="1:5">
      <c r="A233" t="s">
        <v>512</v>
      </c>
      <c r="B233" t="s">
        <v>513</v>
      </c>
      <c r="C233" t="s">
        <v>724</v>
      </c>
      <c r="D233" t="s">
        <v>503</v>
      </c>
      <c r="E233">
        <v>693900</v>
      </c>
    </row>
    <row r="234" spans="1:5">
      <c r="A234" t="s">
        <v>514</v>
      </c>
      <c r="B234" t="s">
        <v>515</v>
      </c>
      <c r="C234" t="s">
        <v>724</v>
      </c>
      <c r="D234" t="s">
        <v>503</v>
      </c>
      <c r="E234">
        <v>693900</v>
      </c>
    </row>
    <row r="235" spans="1:5">
      <c r="A235" t="s">
        <v>516</v>
      </c>
      <c r="B235" t="s">
        <v>517</v>
      </c>
      <c r="C235" t="s">
        <v>724</v>
      </c>
      <c r="D235" t="s">
        <v>503</v>
      </c>
      <c r="E235">
        <v>693900</v>
      </c>
    </row>
    <row r="236" spans="1:5">
      <c r="A236" t="s">
        <v>518</v>
      </c>
      <c r="B236" t="s">
        <v>519</v>
      </c>
      <c r="C236" t="s">
        <v>518</v>
      </c>
      <c r="D236" t="s">
        <v>519</v>
      </c>
      <c r="E236">
        <v>316300</v>
      </c>
    </row>
    <row r="237" spans="1:5">
      <c r="A237" t="s">
        <v>521</v>
      </c>
      <c r="B237" t="s">
        <v>522</v>
      </c>
      <c r="C237" t="s">
        <v>725</v>
      </c>
      <c r="D237" t="s">
        <v>520</v>
      </c>
      <c r="E237">
        <v>1090600</v>
      </c>
    </row>
    <row r="238" spans="1:5">
      <c r="A238" t="s">
        <v>523</v>
      </c>
      <c r="B238" t="s">
        <v>524</v>
      </c>
      <c r="C238" t="s">
        <v>725</v>
      </c>
      <c r="D238" t="s">
        <v>520</v>
      </c>
      <c r="E238">
        <v>1090600</v>
      </c>
    </row>
    <row r="239" spans="1:5">
      <c r="A239" t="s">
        <v>525</v>
      </c>
      <c r="B239" t="s">
        <v>526</v>
      </c>
      <c r="C239" t="s">
        <v>725</v>
      </c>
      <c r="D239" t="s">
        <v>520</v>
      </c>
      <c r="E239">
        <v>1090600</v>
      </c>
    </row>
    <row r="240" spans="1:5">
      <c r="A240" t="s">
        <v>527</v>
      </c>
      <c r="B240" t="s">
        <v>528</v>
      </c>
      <c r="C240" t="s">
        <v>725</v>
      </c>
      <c r="D240" t="s">
        <v>520</v>
      </c>
      <c r="E240">
        <v>1090600</v>
      </c>
    </row>
    <row r="241" spans="1:5">
      <c r="A241" t="s">
        <v>529</v>
      </c>
      <c r="B241" t="s">
        <v>530</v>
      </c>
      <c r="C241" t="s">
        <v>725</v>
      </c>
      <c r="D241" t="s">
        <v>520</v>
      </c>
      <c r="E241">
        <v>1090600</v>
      </c>
    </row>
    <row r="242" spans="1:5">
      <c r="A242" t="s">
        <v>531</v>
      </c>
      <c r="B242" t="s">
        <v>532</v>
      </c>
      <c r="C242" t="s">
        <v>725</v>
      </c>
      <c r="D242" t="s">
        <v>520</v>
      </c>
      <c r="E242">
        <v>1090600</v>
      </c>
    </row>
    <row r="243" spans="1:5">
      <c r="A243" t="s">
        <v>533</v>
      </c>
      <c r="B243" t="s">
        <v>534</v>
      </c>
      <c r="C243" t="s">
        <v>725</v>
      </c>
      <c r="D243" t="s">
        <v>520</v>
      </c>
      <c r="E243">
        <v>1090600</v>
      </c>
    </row>
    <row r="244" spans="1:5">
      <c r="A244" t="s">
        <v>535</v>
      </c>
      <c r="B244" t="s">
        <v>536</v>
      </c>
      <c r="C244" t="s">
        <v>725</v>
      </c>
      <c r="D244" t="s">
        <v>520</v>
      </c>
      <c r="E244">
        <v>1090600</v>
      </c>
    </row>
    <row r="245" spans="1:5">
      <c r="A245" t="s">
        <v>538</v>
      </c>
      <c r="B245" t="s">
        <v>539</v>
      </c>
      <c r="C245" t="s">
        <v>726</v>
      </c>
      <c r="D245" t="s">
        <v>537</v>
      </c>
      <c r="E245">
        <v>654800</v>
      </c>
    </row>
    <row r="246" spans="1:5">
      <c r="A246" t="s">
        <v>540</v>
      </c>
      <c r="B246" t="s">
        <v>541</v>
      </c>
      <c r="C246" t="s">
        <v>726</v>
      </c>
      <c r="D246" t="s">
        <v>537</v>
      </c>
      <c r="E246">
        <v>654800</v>
      </c>
    </row>
    <row r="247" spans="1:5">
      <c r="A247" t="s">
        <v>542</v>
      </c>
      <c r="B247" t="s">
        <v>543</v>
      </c>
      <c r="C247" t="s">
        <v>726</v>
      </c>
      <c r="D247" t="s">
        <v>537</v>
      </c>
      <c r="E247">
        <v>654800</v>
      </c>
    </row>
    <row r="248" spans="1:5">
      <c r="A248" t="s">
        <v>544</v>
      </c>
      <c r="B248" t="s">
        <v>545</v>
      </c>
      <c r="C248" t="s">
        <v>726</v>
      </c>
      <c r="D248" t="s">
        <v>537</v>
      </c>
      <c r="E248">
        <v>654800</v>
      </c>
    </row>
    <row r="249" spans="1:5">
      <c r="A249" t="s">
        <v>546</v>
      </c>
      <c r="B249" t="s">
        <v>547</v>
      </c>
      <c r="C249" t="s">
        <v>726</v>
      </c>
      <c r="D249" t="s">
        <v>537</v>
      </c>
      <c r="E249">
        <v>654800</v>
      </c>
    </row>
    <row r="250" spans="1:5">
      <c r="A250" t="s">
        <v>549</v>
      </c>
      <c r="B250" t="s">
        <v>548</v>
      </c>
      <c r="C250" t="e">
        <v>#N/A</v>
      </c>
      <c r="D250" t="s">
        <v>548</v>
      </c>
      <c r="E250">
        <v>37600</v>
      </c>
    </row>
    <row r="251" spans="1:5">
      <c r="A251" t="s">
        <v>551</v>
      </c>
      <c r="B251" t="s">
        <v>550</v>
      </c>
      <c r="C251" t="e">
        <v>#N/A</v>
      </c>
      <c r="D251" t="s">
        <v>550</v>
      </c>
      <c r="E251">
        <v>473900</v>
      </c>
    </row>
    <row r="252" spans="1:5">
      <c r="A252" t="s">
        <v>552</v>
      </c>
      <c r="B252" t="s">
        <v>553</v>
      </c>
      <c r="C252" t="e">
        <v>#N/A</v>
      </c>
      <c r="D252" t="s">
        <v>550</v>
      </c>
      <c r="E252">
        <v>473900</v>
      </c>
    </row>
    <row r="253" spans="1:5">
      <c r="A253" t="s">
        <v>555</v>
      </c>
      <c r="B253" t="s">
        <v>556</v>
      </c>
      <c r="C253" t="s">
        <v>727</v>
      </c>
      <c r="D253" t="s">
        <v>554</v>
      </c>
      <c r="E253">
        <v>910200</v>
      </c>
    </row>
    <row r="254" spans="1:5">
      <c r="A254" t="s">
        <v>557</v>
      </c>
      <c r="B254" t="s">
        <v>558</v>
      </c>
      <c r="C254" t="s">
        <v>727</v>
      </c>
      <c r="D254" t="s">
        <v>554</v>
      </c>
      <c r="E254">
        <v>910200</v>
      </c>
    </row>
    <row r="255" spans="1:5">
      <c r="A255" t="s">
        <v>559</v>
      </c>
      <c r="B255" t="s">
        <v>560</v>
      </c>
      <c r="C255" t="s">
        <v>727</v>
      </c>
      <c r="D255" t="s">
        <v>554</v>
      </c>
      <c r="E255">
        <v>910200</v>
      </c>
    </row>
    <row r="256" spans="1:5">
      <c r="A256" t="s">
        <v>561</v>
      </c>
      <c r="B256" t="s">
        <v>562</v>
      </c>
      <c r="C256" t="s">
        <v>727</v>
      </c>
      <c r="D256" t="s">
        <v>554</v>
      </c>
      <c r="E256">
        <v>910200</v>
      </c>
    </row>
    <row r="257" spans="1:5">
      <c r="A257" t="s">
        <v>563</v>
      </c>
      <c r="B257" t="s">
        <v>564</v>
      </c>
      <c r="C257" t="s">
        <v>727</v>
      </c>
      <c r="D257" t="s">
        <v>554</v>
      </c>
      <c r="E257">
        <v>910200</v>
      </c>
    </row>
    <row r="258" spans="1:5">
      <c r="A258" t="s">
        <v>565</v>
      </c>
      <c r="B258" t="s">
        <v>566</v>
      </c>
      <c r="C258" t="s">
        <v>727</v>
      </c>
      <c r="D258" t="s">
        <v>554</v>
      </c>
      <c r="E258">
        <v>910200</v>
      </c>
    </row>
    <row r="259" spans="1:5">
      <c r="A259" t="s">
        <v>567</v>
      </c>
      <c r="B259" t="s">
        <v>568</v>
      </c>
      <c r="C259" t="s">
        <v>727</v>
      </c>
      <c r="D259" t="s">
        <v>554</v>
      </c>
      <c r="E259">
        <v>910200</v>
      </c>
    </row>
    <row r="260" spans="1:5">
      <c r="A260" t="s">
        <v>570</v>
      </c>
      <c r="B260" t="s">
        <v>571</v>
      </c>
      <c r="C260" t="e">
        <v>#N/A</v>
      </c>
      <c r="D260" t="s">
        <v>569</v>
      </c>
      <c r="E260">
        <v>1343900</v>
      </c>
    </row>
    <row r="261" spans="1:5">
      <c r="A261" t="s">
        <v>572</v>
      </c>
      <c r="B261" t="s">
        <v>573</v>
      </c>
      <c r="C261" t="e">
        <v>#N/A</v>
      </c>
      <c r="D261" t="s">
        <v>569</v>
      </c>
      <c r="E261">
        <v>1343900</v>
      </c>
    </row>
    <row r="262" spans="1:5">
      <c r="A262" t="s">
        <v>574</v>
      </c>
      <c r="B262" t="s">
        <v>575</v>
      </c>
      <c r="C262" t="e">
        <v>#N/A</v>
      </c>
      <c r="D262" t="s">
        <v>569</v>
      </c>
      <c r="E262">
        <v>1343900</v>
      </c>
    </row>
    <row r="263" spans="1:5">
      <c r="A263" t="s">
        <v>576</v>
      </c>
      <c r="B263" t="s">
        <v>577</v>
      </c>
      <c r="C263" t="e">
        <v>#N/A</v>
      </c>
      <c r="D263" t="s">
        <v>569</v>
      </c>
      <c r="E263">
        <v>1343900</v>
      </c>
    </row>
    <row r="264" spans="1:5">
      <c r="A264" t="s">
        <v>579</v>
      </c>
      <c r="B264" t="s">
        <v>580</v>
      </c>
      <c r="C264" t="s">
        <v>788</v>
      </c>
      <c r="D264" t="s">
        <v>578</v>
      </c>
      <c r="E264">
        <v>1098300</v>
      </c>
    </row>
    <row r="265" spans="1:5">
      <c r="A265" t="s">
        <v>581</v>
      </c>
      <c r="B265" t="s">
        <v>582</v>
      </c>
      <c r="C265" t="s">
        <v>788</v>
      </c>
      <c r="D265" t="s">
        <v>578</v>
      </c>
      <c r="E265">
        <v>1098300</v>
      </c>
    </row>
    <row r="266" spans="1:5">
      <c r="A266" t="s">
        <v>583</v>
      </c>
      <c r="B266" t="s">
        <v>584</v>
      </c>
      <c r="C266" t="s">
        <v>788</v>
      </c>
      <c r="D266" t="s">
        <v>578</v>
      </c>
      <c r="E266">
        <v>1098300</v>
      </c>
    </row>
    <row r="267" spans="1:5">
      <c r="A267" t="s">
        <v>585</v>
      </c>
      <c r="B267" t="s">
        <v>586</v>
      </c>
      <c r="C267" t="s">
        <v>788</v>
      </c>
      <c r="D267" t="s">
        <v>578</v>
      </c>
      <c r="E267">
        <v>1098300</v>
      </c>
    </row>
    <row r="268" spans="1:5">
      <c r="A268" t="s">
        <v>587</v>
      </c>
      <c r="B268" t="s">
        <v>588</v>
      </c>
      <c r="C268" t="s">
        <v>788</v>
      </c>
      <c r="D268" t="s">
        <v>578</v>
      </c>
      <c r="E268">
        <v>1098300</v>
      </c>
    </row>
    <row r="269" spans="1:5">
      <c r="A269" t="s">
        <v>589</v>
      </c>
      <c r="B269" t="s">
        <v>590</v>
      </c>
      <c r="C269" t="s">
        <v>788</v>
      </c>
      <c r="D269" t="s">
        <v>578</v>
      </c>
      <c r="E269">
        <v>1098300</v>
      </c>
    </row>
    <row r="270" spans="1:5">
      <c r="A270" t="s">
        <v>591</v>
      </c>
      <c r="B270" t="s">
        <v>592</v>
      </c>
      <c r="C270" t="s">
        <v>788</v>
      </c>
      <c r="D270" t="s">
        <v>578</v>
      </c>
      <c r="E270">
        <v>1098300</v>
      </c>
    </row>
    <row r="271" spans="1:5">
      <c r="A271" t="s">
        <v>593</v>
      </c>
      <c r="B271" t="s">
        <v>594</v>
      </c>
      <c r="C271" t="s">
        <v>788</v>
      </c>
      <c r="D271" t="s">
        <v>578</v>
      </c>
      <c r="E271">
        <v>1098300</v>
      </c>
    </row>
    <row r="272" spans="1:5">
      <c r="A272" t="s">
        <v>595</v>
      </c>
      <c r="B272" t="s">
        <v>596</v>
      </c>
      <c r="C272" t="s">
        <v>788</v>
      </c>
      <c r="D272" t="s">
        <v>578</v>
      </c>
      <c r="E272">
        <v>1098300</v>
      </c>
    </row>
    <row r="273" spans="1:5">
      <c r="A273" t="s">
        <v>598</v>
      </c>
      <c r="B273" t="s">
        <v>599</v>
      </c>
      <c r="C273" t="s">
        <v>790</v>
      </c>
      <c r="D273" t="s">
        <v>597</v>
      </c>
      <c r="E273">
        <v>730100</v>
      </c>
    </row>
    <row r="274" spans="1:5">
      <c r="A274" t="s">
        <v>600</v>
      </c>
      <c r="B274" t="s">
        <v>601</v>
      </c>
      <c r="C274" t="s">
        <v>790</v>
      </c>
      <c r="D274" t="s">
        <v>597</v>
      </c>
      <c r="E274">
        <v>730100</v>
      </c>
    </row>
    <row r="275" spans="1:5">
      <c r="A275" t="s">
        <v>602</v>
      </c>
      <c r="B275" t="s">
        <v>603</v>
      </c>
      <c r="C275" t="s">
        <v>790</v>
      </c>
      <c r="D275" t="s">
        <v>597</v>
      </c>
      <c r="E275">
        <v>730100</v>
      </c>
    </row>
    <row r="276" spans="1:5">
      <c r="A276" t="s">
        <v>604</v>
      </c>
      <c r="B276" t="s">
        <v>605</v>
      </c>
      <c r="C276" t="s">
        <v>790</v>
      </c>
      <c r="D276" t="s">
        <v>597</v>
      </c>
      <c r="E276">
        <v>730100</v>
      </c>
    </row>
    <row r="277" spans="1:5">
      <c r="A277" t="s">
        <v>606</v>
      </c>
      <c r="B277" t="s">
        <v>607</v>
      </c>
      <c r="C277" t="s">
        <v>790</v>
      </c>
      <c r="D277" t="s">
        <v>597</v>
      </c>
      <c r="E277">
        <v>730100</v>
      </c>
    </row>
    <row r="278" spans="1:5">
      <c r="A278" t="s">
        <v>608</v>
      </c>
      <c r="B278" t="s">
        <v>609</v>
      </c>
      <c r="C278" t="s">
        <v>790</v>
      </c>
      <c r="D278" t="s">
        <v>597</v>
      </c>
      <c r="E278">
        <v>730100</v>
      </c>
    </row>
    <row r="279" spans="1:5">
      <c r="A279" t="s">
        <v>610</v>
      </c>
      <c r="B279" t="s">
        <v>611</v>
      </c>
      <c r="C279" t="s">
        <v>790</v>
      </c>
      <c r="D279" t="s">
        <v>597</v>
      </c>
      <c r="E279">
        <v>730100</v>
      </c>
    </row>
    <row r="280" spans="1:5">
      <c r="A280" t="s">
        <v>613</v>
      </c>
      <c r="B280" t="s">
        <v>614</v>
      </c>
      <c r="C280" t="s">
        <v>792</v>
      </c>
      <c r="D280" t="s">
        <v>612</v>
      </c>
      <c r="E280">
        <v>1135500</v>
      </c>
    </row>
    <row r="281" spans="1:5">
      <c r="A281" t="s">
        <v>615</v>
      </c>
      <c r="B281" t="s">
        <v>616</v>
      </c>
      <c r="C281" t="s">
        <v>792</v>
      </c>
      <c r="D281" t="s">
        <v>612</v>
      </c>
      <c r="E281">
        <v>1135500</v>
      </c>
    </row>
    <row r="282" spans="1:5">
      <c r="A282" t="s">
        <v>617</v>
      </c>
      <c r="B282" t="s">
        <v>618</v>
      </c>
      <c r="C282" t="s">
        <v>792</v>
      </c>
      <c r="D282" t="s">
        <v>612</v>
      </c>
      <c r="E282">
        <v>1135500</v>
      </c>
    </row>
    <row r="283" spans="1:5">
      <c r="A283" t="s">
        <v>619</v>
      </c>
      <c r="B283" t="s">
        <v>620</v>
      </c>
      <c r="C283" t="s">
        <v>792</v>
      </c>
      <c r="D283" t="s">
        <v>612</v>
      </c>
      <c r="E283">
        <v>1135500</v>
      </c>
    </row>
    <row r="284" spans="1:5">
      <c r="A284" t="s">
        <v>621</v>
      </c>
      <c r="B284" t="s">
        <v>622</v>
      </c>
      <c r="C284" t="s">
        <v>792</v>
      </c>
      <c r="D284" t="s">
        <v>612</v>
      </c>
      <c r="E284">
        <v>1135500</v>
      </c>
    </row>
    <row r="285" spans="1:5">
      <c r="A285" t="s">
        <v>623</v>
      </c>
      <c r="B285" t="s">
        <v>624</v>
      </c>
      <c r="C285" t="s">
        <v>792</v>
      </c>
      <c r="D285" t="s">
        <v>612</v>
      </c>
      <c r="E285">
        <v>1135500</v>
      </c>
    </row>
    <row r="286" spans="1:5">
      <c r="A286" t="s">
        <v>625</v>
      </c>
      <c r="B286" t="s">
        <v>626</v>
      </c>
      <c r="C286" t="s">
        <v>792</v>
      </c>
      <c r="D286" t="s">
        <v>612</v>
      </c>
      <c r="E286">
        <v>1135500</v>
      </c>
    </row>
    <row r="287" spans="1:5">
      <c r="A287" t="s">
        <v>627</v>
      </c>
      <c r="B287" t="s">
        <v>628</v>
      </c>
      <c r="C287" t="s">
        <v>792</v>
      </c>
      <c r="D287" t="s">
        <v>612</v>
      </c>
      <c r="E287">
        <v>1135500</v>
      </c>
    </row>
    <row r="288" spans="1:5">
      <c r="A288" t="s">
        <v>629</v>
      </c>
      <c r="B288" t="s">
        <v>630</v>
      </c>
      <c r="C288" t="s">
        <v>792</v>
      </c>
      <c r="D288" t="s">
        <v>612</v>
      </c>
      <c r="E288">
        <v>1135500</v>
      </c>
    </row>
    <row r="289" spans="1:5">
      <c r="A289" t="s">
        <v>631</v>
      </c>
      <c r="B289" t="s">
        <v>632</v>
      </c>
      <c r="C289" t="s">
        <v>792</v>
      </c>
      <c r="D289" t="s">
        <v>612</v>
      </c>
      <c r="E289">
        <v>1135500</v>
      </c>
    </row>
    <row r="290" spans="1:5">
      <c r="A290" t="s">
        <v>633</v>
      </c>
      <c r="B290" t="s">
        <v>634</v>
      </c>
      <c r="C290" t="s">
        <v>792</v>
      </c>
      <c r="D290" t="s">
        <v>612</v>
      </c>
      <c r="E290">
        <v>1135500</v>
      </c>
    </row>
    <row r="291" spans="1:5">
      <c r="A291" t="s">
        <v>636</v>
      </c>
      <c r="B291" t="s">
        <v>637</v>
      </c>
      <c r="C291" t="e">
        <v>#N/A</v>
      </c>
      <c r="D291" t="s">
        <v>635</v>
      </c>
      <c r="E291">
        <v>1104100</v>
      </c>
    </row>
    <row r="292" spans="1:5">
      <c r="A292" t="s">
        <v>638</v>
      </c>
      <c r="B292" t="s">
        <v>639</v>
      </c>
      <c r="C292" t="e">
        <v>#N/A</v>
      </c>
      <c r="D292" t="s">
        <v>635</v>
      </c>
      <c r="E292">
        <v>1104100</v>
      </c>
    </row>
    <row r="293" spans="1:5">
      <c r="A293" t="s">
        <v>640</v>
      </c>
      <c r="B293" t="s">
        <v>641</v>
      </c>
      <c r="C293" t="e">
        <v>#N/A</v>
      </c>
      <c r="D293" t="s">
        <v>635</v>
      </c>
      <c r="E293">
        <v>1104100</v>
      </c>
    </row>
    <row r="294" spans="1:5">
      <c r="A294" t="s">
        <v>642</v>
      </c>
      <c r="B294" t="s">
        <v>643</v>
      </c>
      <c r="C294" t="e">
        <v>#N/A</v>
      </c>
      <c r="D294" t="s">
        <v>635</v>
      </c>
      <c r="E294">
        <v>1104100</v>
      </c>
    </row>
    <row r="295" spans="1:5">
      <c r="A295" t="s">
        <v>644</v>
      </c>
      <c r="B295" t="s">
        <v>645</v>
      </c>
      <c r="C295" t="e">
        <v>#N/A</v>
      </c>
      <c r="D295" t="s">
        <v>635</v>
      </c>
      <c r="E295">
        <v>1104100</v>
      </c>
    </row>
    <row r="296" spans="1:5">
      <c r="A296" t="s">
        <v>647</v>
      </c>
      <c r="B296" t="s">
        <v>648</v>
      </c>
      <c r="C296" t="s">
        <v>794</v>
      </c>
      <c r="D296" t="s">
        <v>646</v>
      </c>
      <c r="E296">
        <v>546500</v>
      </c>
    </row>
    <row r="297" spans="1:5">
      <c r="A297" t="s">
        <v>649</v>
      </c>
      <c r="B297" t="s">
        <v>650</v>
      </c>
      <c r="C297" t="s">
        <v>794</v>
      </c>
      <c r="D297" t="s">
        <v>646</v>
      </c>
      <c r="E297">
        <v>546500</v>
      </c>
    </row>
    <row r="298" spans="1:5">
      <c r="A298" t="s">
        <v>651</v>
      </c>
      <c r="B298" t="s">
        <v>652</v>
      </c>
      <c r="C298" t="s">
        <v>794</v>
      </c>
      <c r="D298" t="s">
        <v>646</v>
      </c>
      <c r="E298">
        <v>546500</v>
      </c>
    </row>
    <row r="299" spans="1:5">
      <c r="A299" t="s">
        <v>653</v>
      </c>
      <c r="B299" t="s">
        <v>654</v>
      </c>
      <c r="C299" t="s">
        <v>794</v>
      </c>
      <c r="D299" t="s">
        <v>646</v>
      </c>
      <c r="E299">
        <v>546500</v>
      </c>
    </row>
    <row r="300" spans="1:5">
      <c r="A300" t="s">
        <v>655</v>
      </c>
      <c r="B300" t="s">
        <v>656</v>
      </c>
      <c r="C300" t="s">
        <v>794</v>
      </c>
      <c r="D300" t="s">
        <v>646</v>
      </c>
      <c r="E300">
        <v>546500</v>
      </c>
    </row>
    <row r="301" spans="1:5">
      <c r="A301" t="s">
        <v>658</v>
      </c>
      <c r="B301" t="s">
        <v>659</v>
      </c>
      <c r="C301" t="e">
        <v>#N/A</v>
      </c>
      <c r="D301" t="s">
        <v>657</v>
      </c>
      <c r="E301">
        <v>2739800</v>
      </c>
    </row>
    <row r="302" spans="1:5">
      <c r="A302" t="s">
        <v>660</v>
      </c>
      <c r="B302" t="s">
        <v>661</v>
      </c>
      <c r="C302" t="e">
        <v>#N/A</v>
      </c>
      <c r="D302" t="s">
        <v>657</v>
      </c>
      <c r="E302">
        <v>2739800</v>
      </c>
    </row>
    <row r="303" spans="1:5">
      <c r="A303" t="s">
        <v>662</v>
      </c>
      <c r="B303" t="s">
        <v>663</v>
      </c>
      <c r="C303" t="e">
        <v>#N/A</v>
      </c>
      <c r="D303" t="s">
        <v>657</v>
      </c>
      <c r="E303">
        <v>2739800</v>
      </c>
    </row>
    <row r="304" spans="1:5">
      <c r="A304" t="s">
        <v>664</v>
      </c>
      <c r="B304" t="s">
        <v>665</v>
      </c>
      <c r="C304" t="e">
        <v>#N/A</v>
      </c>
      <c r="D304" t="s">
        <v>657</v>
      </c>
      <c r="E304">
        <v>2739800</v>
      </c>
    </row>
    <row r="305" spans="1:5">
      <c r="A305" t="s">
        <v>666</v>
      </c>
      <c r="B305" t="s">
        <v>667</v>
      </c>
      <c r="C305" t="e">
        <v>#N/A</v>
      </c>
      <c r="D305" t="s">
        <v>657</v>
      </c>
      <c r="E305">
        <v>2739800</v>
      </c>
    </row>
    <row r="306" spans="1:5">
      <c r="A306" t="s">
        <v>668</v>
      </c>
      <c r="B306" t="s">
        <v>669</v>
      </c>
      <c r="C306" t="e">
        <v>#N/A</v>
      </c>
      <c r="D306" t="s">
        <v>657</v>
      </c>
      <c r="E306">
        <v>2739800</v>
      </c>
    </row>
    <row r="307" spans="1:5">
      <c r="A307" t="s">
        <v>670</v>
      </c>
      <c r="B307" t="s">
        <v>671</v>
      </c>
      <c r="C307" t="e">
        <v>#N/A</v>
      </c>
      <c r="D307" t="s">
        <v>657</v>
      </c>
      <c r="E307">
        <v>2739800</v>
      </c>
    </row>
    <row r="308" spans="1:5">
      <c r="A308" t="s">
        <v>673</v>
      </c>
      <c r="B308" t="s">
        <v>674</v>
      </c>
      <c r="C308" t="s">
        <v>728</v>
      </c>
      <c r="D308" t="s">
        <v>672</v>
      </c>
      <c r="E308">
        <v>808900</v>
      </c>
    </row>
    <row r="309" spans="1:5">
      <c r="A309" t="s">
        <v>675</v>
      </c>
      <c r="B309" t="s">
        <v>676</v>
      </c>
      <c r="C309" t="s">
        <v>728</v>
      </c>
      <c r="D309" t="s">
        <v>672</v>
      </c>
      <c r="E309">
        <v>808900</v>
      </c>
    </row>
    <row r="310" spans="1:5">
      <c r="A310" t="s">
        <v>677</v>
      </c>
      <c r="B310" t="s">
        <v>678</v>
      </c>
      <c r="C310" t="s">
        <v>728</v>
      </c>
      <c r="D310" t="s">
        <v>672</v>
      </c>
      <c r="E310">
        <v>808900</v>
      </c>
    </row>
    <row r="311" spans="1:5">
      <c r="A311" t="s">
        <v>679</v>
      </c>
      <c r="B311" t="s">
        <v>680</v>
      </c>
      <c r="C311" t="s">
        <v>728</v>
      </c>
      <c r="D311" t="s">
        <v>672</v>
      </c>
      <c r="E311">
        <v>808900</v>
      </c>
    </row>
    <row r="312" spans="1:5">
      <c r="A312" t="s">
        <v>681</v>
      </c>
      <c r="B312" t="s">
        <v>682</v>
      </c>
      <c r="C312" t="s">
        <v>728</v>
      </c>
      <c r="D312" t="s">
        <v>672</v>
      </c>
      <c r="E312">
        <v>808900</v>
      </c>
    </row>
    <row r="313" spans="1:5">
      <c r="A313" t="s">
        <v>683</v>
      </c>
      <c r="B313" t="s">
        <v>684</v>
      </c>
      <c r="C313" t="s">
        <v>728</v>
      </c>
      <c r="D313" t="s">
        <v>672</v>
      </c>
      <c r="E313">
        <v>808900</v>
      </c>
    </row>
    <row r="314" spans="1:5">
      <c r="A314" t="s">
        <v>685</v>
      </c>
      <c r="B314" t="s">
        <v>686</v>
      </c>
      <c r="C314" t="s">
        <v>728</v>
      </c>
      <c r="D314" t="s">
        <v>672</v>
      </c>
      <c r="E314">
        <v>808900</v>
      </c>
    </row>
    <row r="315" spans="1:5">
      <c r="A315" t="s">
        <v>688</v>
      </c>
      <c r="B315" t="s">
        <v>689</v>
      </c>
      <c r="C315" t="e">
        <v>#N/A</v>
      </c>
      <c r="D315" t="s">
        <v>687</v>
      </c>
      <c r="E315">
        <v>2227400</v>
      </c>
    </row>
    <row r="316" spans="1:5">
      <c r="A316" t="s">
        <v>690</v>
      </c>
      <c r="B316" t="s">
        <v>691</v>
      </c>
      <c r="C316" t="e">
        <v>#N/A</v>
      </c>
      <c r="D316" t="s">
        <v>687</v>
      </c>
      <c r="E316">
        <v>2227400</v>
      </c>
    </row>
    <row r="317" spans="1:5">
      <c r="A317" t="s">
        <v>692</v>
      </c>
      <c r="B317" t="s">
        <v>693</v>
      </c>
      <c r="C317" t="e">
        <v>#N/A</v>
      </c>
      <c r="D317" t="s">
        <v>687</v>
      </c>
      <c r="E317">
        <v>2227400</v>
      </c>
    </row>
    <row r="318" spans="1:5">
      <c r="A318" t="s">
        <v>694</v>
      </c>
      <c r="B318" t="s">
        <v>695</v>
      </c>
      <c r="C318" t="e">
        <v>#N/A</v>
      </c>
      <c r="D318" t="s">
        <v>687</v>
      </c>
      <c r="E318">
        <v>2227400</v>
      </c>
    </row>
    <row r="319" spans="1:5">
      <c r="A319" t="s">
        <v>696</v>
      </c>
      <c r="B319" t="s">
        <v>697</v>
      </c>
      <c r="C319" t="e">
        <v>#N/A</v>
      </c>
      <c r="D319" t="s">
        <v>687</v>
      </c>
      <c r="E319">
        <v>2227400</v>
      </c>
    </row>
    <row r="320" spans="1:5">
      <c r="A320" t="s">
        <v>699</v>
      </c>
      <c r="B320" t="s">
        <v>700</v>
      </c>
      <c r="C320" t="e">
        <v>#N/A</v>
      </c>
      <c r="D320" t="s">
        <v>698</v>
      </c>
      <c r="E320">
        <v>684000</v>
      </c>
    </row>
    <row r="321" spans="1:5">
      <c r="A321" t="s">
        <v>701</v>
      </c>
      <c r="B321" t="s">
        <v>698</v>
      </c>
      <c r="C321" t="e">
        <v>#N/A</v>
      </c>
      <c r="D321" t="s">
        <v>698</v>
      </c>
      <c r="E321">
        <v>684000</v>
      </c>
    </row>
    <row r="322" spans="1:5">
      <c r="A322" t="s">
        <v>703</v>
      </c>
      <c r="B322" t="s">
        <v>704</v>
      </c>
      <c r="C322" t="s">
        <v>729</v>
      </c>
      <c r="D322" t="s">
        <v>702</v>
      </c>
      <c r="E322">
        <v>566500</v>
      </c>
    </row>
    <row r="323" spans="1:5">
      <c r="A323" t="s">
        <v>705</v>
      </c>
      <c r="B323" t="s">
        <v>706</v>
      </c>
      <c r="C323" t="s">
        <v>729</v>
      </c>
      <c r="D323" t="s">
        <v>702</v>
      </c>
      <c r="E323">
        <v>566500</v>
      </c>
    </row>
    <row r="324" spans="1:5">
      <c r="A324" t="s">
        <v>707</v>
      </c>
      <c r="B324" t="s">
        <v>708</v>
      </c>
      <c r="C324" t="s">
        <v>729</v>
      </c>
      <c r="D324" t="s">
        <v>702</v>
      </c>
      <c r="E324">
        <v>566500</v>
      </c>
    </row>
    <row r="325" spans="1:5">
      <c r="A325" t="s">
        <v>709</v>
      </c>
      <c r="B325" t="s">
        <v>710</v>
      </c>
      <c r="C325" t="s">
        <v>729</v>
      </c>
      <c r="D325" t="s">
        <v>702</v>
      </c>
      <c r="E325">
        <v>566500</v>
      </c>
    </row>
    <row r="326" spans="1:5">
      <c r="A326" t="s">
        <v>712</v>
      </c>
      <c r="B326" t="s">
        <v>713</v>
      </c>
      <c r="C326" t="s">
        <v>729</v>
      </c>
      <c r="D326" t="s">
        <v>702</v>
      </c>
      <c r="E326">
        <v>566500</v>
      </c>
    </row>
    <row r="327" spans="1:5">
      <c r="A327" t="s">
        <v>714</v>
      </c>
      <c r="B327" t="s">
        <v>715</v>
      </c>
      <c r="C327" t="s">
        <v>729</v>
      </c>
      <c r="D327" t="s">
        <v>702</v>
      </c>
      <c r="E327">
        <v>566500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REFERENCE_SHEET</vt:lpstr>
      <vt:lpstr>Presented_CS</vt:lpstr>
      <vt:lpstr>PRESENTED_REDISTRIBUTED</vt:lpstr>
      <vt:lpstr>Eligible_CS</vt:lpstr>
      <vt:lpstr>Redistribution</vt:lpstr>
      <vt:lpstr>District_to_County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Emma</cp:lastModifiedBy>
  <dcterms:created xsi:type="dcterms:W3CDTF">2015-07-11T11:49:37Z</dcterms:created>
  <dcterms:modified xsi:type="dcterms:W3CDTF">2015-07-12T15:15:45Z</dcterms:modified>
</cp:coreProperties>
</file>