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4.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1.xml" ContentType="application/vnd.openxmlformats-officedocument.drawingml.chart+xml"/>
  <Override PartName="/xl/drawings/drawing17.xml" ContentType="application/vnd.openxmlformats-officedocument.drawing+xml"/>
  <Override PartName="/xl/charts/chart22.xml" ContentType="application/vnd.openxmlformats-officedocument.drawingml.chart+xml"/>
  <Override PartName="/xl/drawings/drawing18.xml" ContentType="application/vnd.openxmlformats-officedocument.drawing+xml"/>
  <Override PartName="/xl/charts/chart23.xml" ContentType="application/vnd.openxmlformats-officedocument.drawingml.chart+xml"/>
  <Override PartName="/xl/drawings/drawing19.xml" ContentType="application/vnd.openxmlformats-officedocument.drawing+xml"/>
  <Override PartName="/xl/charts/chart24.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21.xml" ContentType="application/vnd.openxmlformats-officedocument.drawing+xml"/>
  <Override PartName="/xl/charts/chart27.xml" ContentType="application/vnd.openxmlformats-officedocument.drawingml.chart+xml"/>
  <Override PartName="/xl/drawings/drawing22.xml" ContentType="application/vnd.openxmlformats-officedocument.drawingml.chartshapes+xml"/>
  <Override PartName="/xl/charts/chart2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75" yWindow="5310" windowWidth="12585" windowHeight="5175" tabRatio="952"/>
  </bookViews>
  <sheets>
    <sheet name="Title sheet" sheetId="1" r:id="rId1"/>
    <sheet name="Historic populations" sheetId="13" r:id="rId2"/>
    <sheet name="Population projections" sheetId="14" r:id="rId3"/>
    <sheet name="Ethinicity of the older pop" sheetId="15" r:id="rId4"/>
    <sheet name="Geographic variation in the old" sheetId="16" r:id="rId5"/>
    <sheet name="Life expectancy in England" sheetId="17" r:id="rId6"/>
    <sheet name="Disability free life expectancy" sheetId="23" r:id="rId7"/>
    <sheet name="General Health 2012" sheetId="18" r:id="rId8"/>
    <sheet name="BMI 2012" sheetId="24" r:id="rId9"/>
    <sheet name="Smoking 2012" sheetId="33" r:id="rId10"/>
    <sheet name="Diabetes 2003-2012" sheetId="25" r:id="rId11"/>
    <sheet name="Dementia" sheetId="30" r:id="rId12"/>
    <sheet name="Cardiovascular disease" sheetId="26" r:id="rId13"/>
    <sheet name="Cancer" sheetId="27" r:id="rId14"/>
    <sheet name="Social care use 2012-13" sheetId="28" r:id="rId15"/>
    <sheet name="Mental Health" sheetId="9" r:id="rId16"/>
    <sheet name="Accessing hospital service" sheetId="8" r:id="rId17"/>
    <sheet name="Hospital admissions" sheetId="7" r:id="rId18"/>
    <sheet name="Resource usage" sheetId="32" r:id="rId19"/>
    <sheet name="Prescribing" sheetId="10" r:id="rId20"/>
    <sheet name="Hospital Services" sheetId="4" r:id="rId21"/>
    <sheet name="Health services staffing" sheetId="2" r:id="rId22"/>
    <sheet name="Common causes of death" sheetId="34" r:id="rId23"/>
  </sheets>
  <definedNames>
    <definedName name="_xlnm._FilterDatabase" localSheetId="21" hidden="1">'Health services staffing'!#REF!</definedName>
    <definedName name="copyright" localSheetId="11">Dementia!#REF!</definedName>
    <definedName name="copyright" localSheetId="18">#REF!</definedName>
    <definedName name="copyright">#REF!</definedName>
    <definedName name="data_cell" localSheetId="11">Dementia!#REF!</definedName>
    <definedName name="data_cell" localSheetId="18">#REF!</definedName>
    <definedName name="data_cell">#REF!</definedName>
    <definedName name="data_row" localSheetId="11">Dementia!#REF!</definedName>
    <definedName name="data_row" localSheetId="18">#REF!</definedName>
    <definedName name="data_row">#REF!</definedName>
    <definedName name="header_cell" localSheetId="11">Dementia!#REF!</definedName>
    <definedName name="header_cell" localSheetId="18">#REF!</definedName>
    <definedName name="header_cell">#REF!</definedName>
    <definedName name="header_row" localSheetId="11">Dementia!#REF!</definedName>
    <definedName name="header_row" localSheetId="18">#REF!</definedName>
    <definedName name="header_row">#REF!</definedName>
    <definedName name="main_title" localSheetId="11">Dementia!#REF!</definedName>
    <definedName name="main_title" localSheetId="18">#REF!</definedName>
    <definedName name="main_title">#REF!</definedName>
    <definedName name="_xlnm.Print_Area" localSheetId="6">'Disability free life expectancy'!$A$1:$K$180</definedName>
    <definedName name="_xlnm.Print_Area" localSheetId="15">'Mental Health'!$A$1:$F$59</definedName>
    <definedName name="_xlnm.Print_Area" localSheetId="0">'Title sheet'!$A$1:$C$38</definedName>
    <definedName name="_xlnm.Print_Titles" localSheetId="6">'Disability free life expectancy'!$26:$27</definedName>
    <definedName name="_xlnm.Print_Titles" localSheetId="4">'Geographic variation in the old'!$7:$7</definedName>
    <definedName name="sub_title" localSheetId="11">Dementia!#REF!</definedName>
    <definedName name="sub_title" localSheetId="18">#REF!</definedName>
    <definedName name="sub_title">#REF!</definedName>
  </definedNames>
  <calcPr calcId="145621"/>
</workbook>
</file>

<file path=xl/calcChain.xml><?xml version="1.0" encoding="utf-8"?>
<calcChain xmlns="http://schemas.openxmlformats.org/spreadsheetml/2006/main">
  <c r="D6" i="24" l="1"/>
  <c r="D7" i="24"/>
  <c r="D8" i="24"/>
  <c r="D9" i="24"/>
  <c r="D10" i="24"/>
  <c r="D11" i="24"/>
  <c r="D5" i="24"/>
  <c r="B14" i="32"/>
  <c r="B15" i="32"/>
  <c r="B12" i="32"/>
  <c r="B11" i="32"/>
  <c r="K15" i="32"/>
  <c r="C10" i="4"/>
  <c r="B10" i="4"/>
  <c r="K14" i="32" l="1"/>
  <c r="I14" i="32"/>
  <c r="G14" i="32"/>
  <c r="E14" i="32"/>
  <c r="D14" i="32"/>
  <c r="C14" i="32"/>
  <c r="K12" i="32"/>
  <c r="K11" i="32"/>
  <c r="G12" i="32"/>
  <c r="G11" i="32"/>
  <c r="E11" i="32"/>
  <c r="E12" i="32"/>
  <c r="C12" i="32"/>
  <c r="D12" i="32"/>
  <c r="D11" i="32"/>
  <c r="C11" i="32"/>
  <c r="L13" i="2" l="1"/>
  <c r="F21" i="4"/>
  <c r="E21" i="4"/>
  <c r="D21" i="4"/>
  <c r="C21" i="4"/>
  <c r="B21" i="4"/>
  <c r="F10" i="4"/>
  <c r="E10" i="4"/>
  <c r="D10" i="4"/>
  <c r="C32" i="10"/>
  <c r="B32" i="10"/>
  <c r="C31" i="10"/>
  <c r="B31" i="10"/>
  <c r="C30" i="10"/>
  <c r="B30" i="10"/>
  <c r="C29" i="10"/>
  <c r="B29" i="10"/>
  <c r="C28" i="10"/>
  <c r="B28" i="10"/>
  <c r="C27" i="10"/>
  <c r="B27" i="10"/>
  <c r="C26" i="10"/>
  <c r="B26" i="10"/>
  <c r="C25" i="10"/>
  <c r="B25" i="10"/>
  <c r="C24" i="10"/>
  <c r="B24" i="10"/>
  <c r="D19" i="10"/>
  <c r="D17" i="10"/>
  <c r="G15" i="32"/>
  <c r="E15" i="32"/>
  <c r="D15" i="32"/>
  <c r="C15" i="32"/>
  <c r="D9" i="7"/>
  <c r="C9" i="7"/>
  <c r="B9" i="7"/>
  <c r="F27" i="8"/>
  <c r="E27" i="8"/>
  <c r="D27" i="8"/>
  <c r="C27" i="8"/>
  <c r="B27" i="8"/>
  <c r="F26" i="8"/>
  <c r="E26" i="8"/>
  <c r="D26" i="8"/>
  <c r="C26" i="8"/>
  <c r="B26" i="8"/>
  <c r="K25" i="8"/>
  <c r="F25" i="8"/>
  <c r="E25" i="8"/>
  <c r="D25" i="8"/>
  <c r="C25" i="8"/>
  <c r="B25" i="8"/>
  <c r="F24" i="8"/>
  <c r="E24" i="8"/>
  <c r="D24" i="8"/>
  <c r="C24" i="8"/>
  <c r="B24" i="8"/>
  <c r="F23" i="8"/>
  <c r="E23" i="8"/>
  <c r="D23" i="8"/>
  <c r="C23" i="8"/>
  <c r="B23" i="8"/>
  <c r="F20" i="8"/>
  <c r="E20" i="8"/>
  <c r="D20" i="8"/>
  <c r="C20" i="8"/>
  <c r="B20" i="8"/>
  <c r="F19" i="8"/>
  <c r="E19" i="8"/>
  <c r="D19" i="8"/>
  <c r="C19" i="8"/>
  <c r="B19" i="8"/>
  <c r="F18" i="8"/>
  <c r="E18" i="8"/>
  <c r="D18" i="8"/>
  <c r="C18" i="8"/>
  <c r="B18" i="8"/>
  <c r="F17" i="8"/>
  <c r="E17" i="8"/>
  <c r="D17" i="8"/>
  <c r="C17" i="8"/>
  <c r="B17" i="8"/>
  <c r="F16" i="8"/>
  <c r="E16" i="8"/>
  <c r="D16" i="8"/>
  <c r="C16" i="8"/>
  <c r="B16" i="8"/>
  <c r="F13" i="8"/>
  <c r="F10" i="8"/>
  <c r="F9" i="8"/>
  <c r="F8" i="8"/>
  <c r="F7" i="8"/>
  <c r="F6" i="8"/>
  <c r="F5" i="8"/>
  <c r="F4" i="8"/>
  <c r="D9" i="9"/>
  <c r="C9" i="9"/>
  <c r="B9" i="9"/>
  <c r="D8" i="9"/>
  <c r="D7" i="9"/>
  <c r="D6" i="9"/>
  <c r="D5" i="9"/>
  <c r="F13" i="27"/>
  <c r="E13" i="27"/>
  <c r="D13" i="27"/>
  <c r="C13" i="27"/>
  <c r="B13" i="27"/>
  <c r="F12" i="27"/>
  <c r="E12" i="27"/>
  <c r="D12" i="27"/>
  <c r="C12" i="27"/>
  <c r="B12" i="27"/>
  <c r="F10" i="27"/>
  <c r="F9" i="27"/>
  <c r="F7" i="27"/>
  <c r="F6" i="27"/>
  <c r="J26" i="18"/>
  <c r="I26" i="18"/>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F31" i="16"/>
  <c r="F30" i="16"/>
  <c r="F29" i="16"/>
  <c r="F28" i="16"/>
  <c r="F27" i="16"/>
  <c r="F26" i="16"/>
  <c r="F25" i="16"/>
  <c r="F24" i="16"/>
  <c r="F23" i="16"/>
  <c r="F22" i="16"/>
  <c r="F21" i="16"/>
  <c r="F20" i="16"/>
  <c r="F19" i="16"/>
  <c r="F18" i="16"/>
  <c r="F17" i="16"/>
  <c r="F16" i="16"/>
  <c r="F15" i="16"/>
  <c r="F14" i="16"/>
  <c r="F13" i="16"/>
  <c r="F12" i="16"/>
  <c r="F11" i="16"/>
  <c r="F10" i="16"/>
  <c r="F9" i="16"/>
  <c r="F10" i="14"/>
  <c r="F9" i="14"/>
  <c r="F8" i="14"/>
  <c r="F7" i="14"/>
  <c r="F6" i="14"/>
  <c r="F12" i="13"/>
  <c r="F11" i="13"/>
  <c r="F10" i="13"/>
  <c r="F9" i="13"/>
  <c r="F8" i="13"/>
  <c r="F7" i="13"/>
  <c r="F6" i="13"/>
  <c r="B31" i="1"/>
  <c r="B30" i="1"/>
  <c r="B29" i="1"/>
  <c r="B28" i="1"/>
  <c r="B27" i="1"/>
  <c r="B26" i="1"/>
  <c r="B25" i="1"/>
  <c r="B24" i="1"/>
  <c r="B23" i="1"/>
  <c r="B22" i="1"/>
  <c r="B21" i="1"/>
  <c r="B20" i="1"/>
  <c r="B19" i="1"/>
  <c r="B18" i="1"/>
  <c r="B17" i="1"/>
  <c r="B16" i="1"/>
  <c r="B15" i="1"/>
  <c r="B14" i="1"/>
  <c r="B13" i="1"/>
  <c r="B12" i="1"/>
</calcChain>
</file>

<file path=xl/sharedStrings.xml><?xml version="1.0" encoding="utf-8"?>
<sst xmlns="http://schemas.openxmlformats.org/spreadsheetml/2006/main" count="1440" uniqueCount="606">
  <si>
    <t>Female</t>
  </si>
  <si>
    <t>Age group</t>
  </si>
  <si>
    <t>0-64</t>
  </si>
  <si>
    <t>65-74</t>
  </si>
  <si>
    <t>75-84</t>
  </si>
  <si>
    <t>85+</t>
  </si>
  <si>
    <t>Male</t>
  </si>
  <si>
    <t>England as at 30 September each year</t>
  </si>
  <si>
    <t>All staff</t>
  </si>
  <si>
    <t>Consultant</t>
  </si>
  <si>
    <t>Copyright © 2014, Health and Social Care Information Centre. All rights reserved</t>
  </si>
  <si>
    <t>These statistics relate to the contracted positions within English NHS organisations and may include those where the person assigned to the position is temporarily absent, for example on maternity leave.</t>
  </si>
  <si>
    <t>Notes:</t>
  </si>
  <si>
    <t>Data quality</t>
  </si>
  <si>
    <t>The Health and Social Care Information Centre seeks to minimise inaccuracies and the effect of missing and invalid data but responsibility for data accuracy lies with the organisations providing the data. Methods are continually being updated to improve data quality.  Where changes impact on figures already published, this is assessed but unless it is significant at national level figures are not changed.</t>
  </si>
  <si>
    <t>Full Time Equivalents</t>
  </si>
  <si>
    <t>1992/93</t>
  </si>
  <si>
    <t>1997/98</t>
  </si>
  <si>
    <t>2002/03</t>
  </si>
  <si>
    <t>2007/08</t>
  </si>
  <si>
    <t>2012/13</t>
  </si>
  <si>
    <t>FCE Bed days</t>
  </si>
  <si>
    <t>Day Cases</t>
  </si>
  <si>
    <t>Year</t>
  </si>
  <si>
    <t>Day case</t>
  </si>
  <si>
    <t>The count of FCEs relating to day cases. Day cases are inpatients who have been admitted for treatment just for the day. They are therefore always single episode spells with a duration of zero days. The intention is for treatment to be concluded in one day. If, unexpectedly, the patient is kept overnight, it must be re-classed as an ordinary admission.</t>
  </si>
  <si>
    <t>FCE bed days</t>
  </si>
  <si>
    <t>This is the sum of the episode duration for all episodes that ended within the financial year. This field does not include bed days where the episode was unfinished at the end of the financial year. This field is different to the ‘Bed days’ field used in publications prior to 2008-09 which included an estimation of bed days from unfinished episodes</t>
  </si>
  <si>
    <t>Copyright © 2014, The Health and Social Care Information Centre.  All Rights Reserved.</t>
  </si>
  <si>
    <t>2008/09</t>
  </si>
  <si>
    <t>2009/10</t>
  </si>
  <si>
    <t>2010/11</t>
  </si>
  <si>
    <t>2011/12</t>
  </si>
  <si>
    <t>England</t>
  </si>
  <si>
    <t>Short Term Residential - not respite</t>
  </si>
  <si>
    <t>Meals</t>
  </si>
  <si>
    <t>Professional Support</t>
  </si>
  <si>
    <t>Other</t>
  </si>
  <si>
    <t>Direct Payments</t>
  </si>
  <si>
    <t>Home Care</t>
  </si>
  <si>
    <t>Day Care</t>
  </si>
  <si>
    <t>Equipment &amp; Adaptations</t>
  </si>
  <si>
    <t>Notes</t>
  </si>
  <si>
    <t>Under 65</t>
  </si>
  <si>
    <t>Sex</t>
  </si>
  <si>
    <t>Age Group</t>
  </si>
  <si>
    <t>EQ-5D™ is a trademark of EuroQol Group</t>
  </si>
  <si>
    <t>All Admissions</t>
  </si>
  <si>
    <t>Emergency Admissions</t>
  </si>
  <si>
    <t>Percentage of Admissions which are Emergency Admissions</t>
  </si>
  <si>
    <t>Patients will appear more than once if they have more than one finished admission episode during the year.</t>
  </si>
  <si>
    <t>None</t>
  </si>
  <si>
    <t>2012 Mid year Population estimate</t>
  </si>
  <si>
    <t>Inpatient Only</t>
  </si>
  <si>
    <t>Outpatient and A&amp;E</t>
  </si>
  <si>
    <t>Inpatient and A&amp;E</t>
  </si>
  <si>
    <t>Inpatient and Outpatient</t>
  </si>
  <si>
    <t>A&amp;E Only</t>
  </si>
  <si>
    <t>Outpatient Only</t>
  </si>
  <si>
    <t>Total Accessing any hospital service</t>
  </si>
  <si>
    <t>Count of Patients</t>
  </si>
  <si>
    <t>Total Accessing Inpatient</t>
  </si>
  <si>
    <t>Total Accessing Outatient</t>
  </si>
  <si>
    <t>Total Accessing A&amp;E</t>
  </si>
  <si>
    <t>Percentage Accessing Inpatient</t>
  </si>
  <si>
    <t>Percentage Accessing A&amp;E</t>
  </si>
  <si>
    <t>Percentage Accessing Outpatient</t>
  </si>
  <si>
    <t>Count of Population</t>
  </si>
  <si>
    <t>Count of Patients/Population</t>
  </si>
  <si>
    <t>Percentage of population</t>
  </si>
  <si>
    <t>2012/13 Population accessing a hospital service by age and type of service</t>
  </si>
  <si>
    <t>Inpatient, Outpatient and A&amp;E (All Three)</t>
  </si>
  <si>
    <t>Mid Year Population Estimates</t>
  </si>
  <si>
    <t>(1) This is a count of people who have accessed secondary mental health services including community services.  People are only counted once by age in the year, this is taken from their highest level of care</t>
  </si>
  <si>
    <t>(2) As this is the first year of reporting from the IAPT dataset, only those referrals received in the year are included.  Referrals that predate this point are not included in the figures.</t>
  </si>
  <si>
    <t>Copyright © 2014, Health and Social Care Information Centre, Community and Mental Health Team.  All rights reserved.</t>
  </si>
  <si>
    <t>Age Band</t>
  </si>
  <si>
    <t>0-4</t>
  </si>
  <si>
    <t>05-14</t>
  </si>
  <si>
    <t>15-24</t>
  </si>
  <si>
    <t>25-34</t>
  </si>
  <si>
    <t>35-44</t>
  </si>
  <si>
    <t>45-54</t>
  </si>
  <si>
    <t>55-64</t>
  </si>
  <si>
    <t>75+</t>
  </si>
  <si>
    <t>Copyright © 2014, Health and Social Care Information Centre. All rights reserved.</t>
  </si>
  <si>
    <t xml:space="preserve">
ASTRO-PU stands for Age, Sex and Temporary Resident Originated Prescribing Units. This weighting is designed to weight individual practice or organisation populations for age and sex to allow for better comparison of prescribing patterns. These figures are based on the cost or volume of prescribing across all therapeutic areas, and these weightings should be used only when considering all prescribing. The number of temporary residents attending practices is no longer captured or included in funding allocations. 
The cost based weightings are standardised (based on a male child under 4 years being 1) as they are used in national resource allocation formulae. The item based weightings are not standardised, as this more clearly shows relative use across different demographic groups.
</t>
  </si>
  <si>
    <t>ASTRO-PU 2013 weightings</t>
  </si>
  <si>
    <t>Item-based ASTRO-PU 2013 weightings</t>
  </si>
  <si>
    <t>Total weight</t>
  </si>
  <si>
    <t>Items per unit weight</t>
  </si>
  <si>
    <t>Total items prescribed in 2013</t>
  </si>
  <si>
    <t>million</t>
  </si>
  <si>
    <t>© Crown copyright 2013</t>
  </si>
  <si>
    <t>Age groups</t>
  </si>
  <si>
    <t>England Census Populations</t>
  </si>
  <si>
    <t>Latest England Population Projections</t>
  </si>
  <si>
    <t>Other ethnic group</t>
  </si>
  <si>
    <t>Black/ African/ Caribbean/ Black British</t>
  </si>
  <si>
    <t>Asian/ Asian British</t>
  </si>
  <si>
    <t>Mixed/ Multiple ethnic groups</t>
  </si>
  <si>
    <t>White</t>
  </si>
  <si>
    <t>85+    (White: 98%)</t>
  </si>
  <si>
    <t>75-84 (White: 95%)</t>
  </si>
  <si>
    <t>65–74 (White: 95%)</t>
  </si>
  <si>
    <t>0-64 (White: 83%)</t>
  </si>
  <si>
    <t>Ethinicity</t>
  </si>
  <si>
    <t>Females</t>
  </si>
  <si>
    <t>Males</t>
  </si>
  <si>
    <t>Projections</t>
  </si>
  <si>
    <t>No problems (Health State 11111)</t>
  </si>
  <si>
    <t>Not anxious or depressed</t>
  </si>
  <si>
    <t>No pain or discomfort</t>
  </si>
  <si>
    <t>No problems with performing usual activities</t>
  </si>
  <si>
    <t>No problems with self care</t>
  </si>
  <si>
    <t>No problems with walking about</t>
  </si>
  <si>
    <t>All ages 16+</t>
  </si>
  <si>
    <t>16-24</t>
  </si>
  <si>
    <t>Women</t>
  </si>
  <si>
    <t>No problems (health state 11111)</t>
  </si>
  <si>
    <t>Men</t>
  </si>
  <si>
    <t>Health Survey for England  2012 Chapter 4 General mental and physical health</t>
  </si>
  <si>
    <t>Health states are defined based on this classification, with the health state 11111 representing no problems on any of the dimensions.</t>
  </si>
  <si>
    <t>95% CI</t>
  </si>
  <si>
    <t>Mean BMI</t>
  </si>
  <si>
    <t>Darlington</t>
  </si>
  <si>
    <t>E06000005</t>
  </si>
  <si>
    <t>County Durham</t>
  </si>
  <si>
    <t>E06000047</t>
  </si>
  <si>
    <t>Hartlepool</t>
  </si>
  <si>
    <t>E06000001</t>
  </si>
  <si>
    <t>Middlesbrough</t>
  </si>
  <si>
    <t>E06000002</t>
  </si>
  <si>
    <t>Northumberland</t>
  </si>
  <si>
    <t>E06000048</t>
  </si>
  <si>
    <t>Redcar and Cleveland</t>
  </si>
  <si>
    <t>E06000003</t>
  </si>
  <si>
    <t>Stockton-on-Tees</t>
  </si>
  <si>
    <t>E06000004</t>
  </si>
  <si>
    <t>Gateshead</t>
  </si>
  <si>
    <t>E08000020</t>
  </si>
  <si>
    <t>Newcastle upon Tyne</t>
  </si>
  <si>
    <t>E08000021</t>
  </si>
  <si>
    <t>North Tyneside</t>
  </si>
  <si>
    <t>E08000022</t>
  </si>
  <si>
    <t>South Tyneside</t>
  </si>
  <si>
    <t>E08000023</t>
  </si>
  <si>
    <t>Sunderland</t>
  </si>
  <si>
    <t>E08000024</t>
  </si>
  <si>
    <t>Blackburn with Darwen</t>
  </si>
  <si>
    <t>E06000008</t>
  </si>
  <si>
    <t>Blackpool</t>
  </si>
  <si>
    <t>E06000009</t>
  </si>
  <si>
    <t>Cheshire East</t>
  </si>
  <si>
    <t>E06000049</t>
  </si>
  <si>
    <t>Cheshire West and Chester</t>
  </si>
  <si>
    <t>E06000050</t>
  </si>
  <si>
    <t>Halton</t>
  </si>
  <si>
    <t>E06000006</t>
  </si>
  <si>
    <t>Warrington</t>
  </si>
  <si>
    <t>E06000007</t>
  </si>
  <si>
    <t>Cumbria</t>
  </si>
  <si>
    <t>E10000006</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</si>
  <si>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</si>
  <si>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</si>
  <si>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</si>
  <si>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</si>
  <si>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</si>
  <si>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</si>
  <si>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</si>
  <si>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</si>
  <si>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</si>
  <si>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</si>
  <si>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</si>
  <si>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</si>
  <si>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</si>
  <si>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</si>
  <si>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</si>
  <si>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</si>
  <si>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</si>
  <si>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</si>
  <si>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</si>
  <si>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</si>
  <si>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Lancashire</t>
  </si>
  <si>
    <t>E10000017</t>
  </si>
  <si>
    <t>Knowsley</t>
  </si>
  <si>
    <t>E08000011</t>
  </si>
  <si>
    <t>Liverpool</t>
  </si>
  <si>
    <t>E08000012</t>
  </si>
  <si>
    <t>Sefton</t>
  </si>
  <si>
    <t>E08000014</t>
  </si>
  <si>
    <t>St. Helens</t>
  </si>
  <si>
    <t>E08000013</t>
  </si>
  <si>
    <t>Wirral</t>
  </si>
  <si>
    <t>E08000015</t>
  </si>
  <si>
    <t>East Riding of Yorkshire</t>
  </si>
  <si>
    <t>E06000011</t>
  </si>
  <si>
    <t>Kingston upon Hull, City of</t>
  </si>
  <si>
    <t>E06000010</t>
  </si>
  <si>
    <t>North East Lincolnshire</t>
  </si>
  <si>
    <t>E06000012</t>
  </si>
  <si>
    <t>North Lincolnshire</t>
  </si>
  <si>
    <t>E06000013</t>
  </si>
  <si>
    <t>York</t>
  </si>
  <si>
    <t>E06000014</t>
  </si>
  <si>
    <t>North Yorkshire</t>
  </si>
  <si>
    <t>E10000023</t>
  </si>
  <si>
    <t>Barnsley</t>
  </si>
  <si>
    <t>E08000016</t>
  </si>
  <si>
    <t>Doncaster</t>
  </si>
  <si>
    <t>E08000017</t>
  </si>
  <si>
    <t>Rotherham</t>
  </si>
  <si>
    <t>E08000018</t>
  </si>
  <si>
    <t>Sheffield</t>
  </si>
  <si>
    <t>E08000019</t>
  </si>
  <si>
    <t>Bradford</t>
  </si>
  <si>
    <t>E08000032</t>
  </si>
  <si>
    <t>Calderdale</t>
  </si>
  <si>
    <t>E08000033</t>
  </si>
  <si>
    <t>Kirklees</t>
  </si>
  <si>
    <t>E08000034</t>
  </si>
  <si>
    <t>Leeds</t>
  </si>
  <si>
    <t>E08000035</t>
  </si>
  <si>
    <t>Wakefield</t>
  </si>
  <si>
    <t>E08000036</t>
  </si>
  <si>
    <t>Derby</t>
  </si>
  <si>
    <t>E06000015</t>
  </si>
  <si>
    <t>Leicester</t>
  </si>
  <si>
    <t>E06000016</t>
  </si>
  <si>
    <t>Nottingham</t>
  </si>
  <si>
    <t>E06000018</t>
  </si>
  <si>
    <t>Rutland</t>
  </si>
  <si>
    <t>E06000017</t>
  </si>
  <si>
    <t>Derbyshire</t>
  </si>
  <si>
    <t>E10000007</t>
  </si>
  <si>
    <t>Leicestershire</t>
  </si>
  <si>
    <t>E10000018</t>
  </si>
  <si>
    <t>Lincolnshire</t>
  </si>
  <si>
    <t>E10000019</t>
  </si>
  <si>
    <t>Northamptonshire</t>
  </si>
  <si>
    <t>E10000021</t>
  </si>
  <si>
    <t>Nottinghamshire</t>
  </si>
  <si>
    <t>E10000024</t>
  </si>
  <si>
    <t>Herefordshire, County of</t>
  </si>
  <si>
    <t>E06000019</t>
  </si>
  <si>
    <t>Shropshire</t>
  </si>
  <si>
    <t>E06000051</t>
  </si>
  <si>
    <t>Stoke-on-Trent</t>
  </si>
  <si>
    <t>E06000021</t>
  </si>
  <si>
    <t>Telford and Wrekin</t>
  </si>
  <si>
    <t>E06000020</t>
  </si>
  <si>
    <t>Staffordshire</t>
  </si>
  <si>
    <t>E10000028</t>
  </si>
  <si>
    <t>Warwickshire</t>
  </si>
  <si>
    <t>E10000031</t>
  </si>
  <si>
    <t>Birmingham</t>
  </si>
  <si>
    <t>E08000025</t>
  </si>
  <si>
    <t>Coventry</t>
  </si>
  <si>
    <t>E08000026</t>
  </si>
  <si>
    <t>Dudley</t>
  </si>
  <si>
    <t>E08000027</t>
  </si>
  <si>
    <t>Sandwell</t>
  </si>
  <si>
    <t>E08000028</t>
  </si>
  <si>
    <t>Solihull</t>
  </si>
  <si>
    <t>E08000029</t>
  </si>
  <si>
    <t>Walsall</t>
  </si>
  <si>
    <t>E08000030</t>
  </si>
  <si>
    <t>Wolverhampton</t>
  </si>
  <si>
    <t>E08000031</t>
  </si>
  <si>
    <t>Worcestershire</t>
  </si>
  <si>
    <t>E10000034</t>
  </si>
  <si>
    <t>Bedford</t>
  </si>
  <si>
    <t>E06000055</t>
  </si>
  <si>
    <t>Central Bedfordshire</t>
  </si>
  <si>
    <t>E06000056</t>
  </si>
  <si>
    <t>Luton</t>
  </si>
  <si>
    <t>E06000032</t>
  </si>
  <si>
    <t>Peterborough</t>
  </si>
  <si>
    <t>E06000031</t>
  </si>
  <si>
    <t>Southend-on-Sea</t>
  </si>
  <si>
    <t>E06000033</t>
  </si>
  <si>
    <t>Thurrock</t>
  </si>
  <si>
    <t>E06000034</t>
  </si>
  <si>
    <t>Cambridgeshire</t>
  </si>
  <si>
    <t>E10000003</t>
  </si>
  <si>
    <t>Essex</t>
  </si>
  <si>
    <t>E10000012</t>
  </si>
  <si>
    <t>Hertfordshire</t>
  </si>
  <si>
    <t>E10000015</t>
  </si>
  <si>
    <t>Norfolk</t>
  </si>
  <si>
    <t>E10000020</t>
  </si>
  <si>
    <t>Suffolk</t>
  </si>
  <si>
    <t>E10000029</t>
  </si>
  <si>
    <t>Camden</t>
  </si>
  <si>
    <t>E09000007</t>
  </si>
  <si>
    <t>City of London</t>
  </si>
  <si>
    <t>E09000001</t>
  </si>
  <si>
    <t>Hackney</t>
  </si>
  <si>
    <t>E09000012</t>
  </si>
  <si>
    <t>Hammersmith and Fulham</t>
  </si>
  <si>
    <t>E09000013</t>
  </si>
  <si>
    <t>Haringey</t>
  </si>
  <si>
    <t>E09000014</t>
  </si>
  <si>
    <t>Islington</t>
  </si>
  <si>
    <t>E09000019</t>
  </si>
  <si>
    <t>Kensington and Chelsea</t>
  </si>
  <si>
    <t>E09000020</t>
  </si>
  <si>
    <t>Lambeth</t>
  </si>
  <si>
    <t>E09000022</t>
  </si>
  <si>
    <t>Lewisham</t>
  </si>
  <si>
    <t>E09000023</t>
  </si>
  <si>
    <t>Newham</t>
  </si>
  <si>
    <t>E09000025</t>
  </si>
  <si>
    <t>Southwark</t>
  </si>
  <si>
    <t>E09000028</t>
  </si>
  <si>
    <t>Tower Hamlets</t>
  </si>
  <si>
    <t>E09000030</t>
  </si>
  <si>
    <t>Wandsworth</t>
  </si>
  <si>
    <t>E09000032</t>
  </si>
  <si>
    <t>Westminster</t>
  </si>
  <si>
    <t>E09000033</t>
  </si>
  <si>
    <t>Barking and Dagenham</t>
  </si>
  <si>
    <t>E09000002</t>
  </si>
  <si>
    <t>Barnet</t>
  </si>
  <si>
    <t>E09000003</t>
  </si>
  <si>
    <t>Bexley</t>
  </si>
  <si>
    <t>E09000004</t>
  </si>
  <si>
    <t>Brent</t>
  </si>
  <si>
    <t>E09000005</t>
  </si>
  <si>
    <t>Bromley</t>
  </si>
  <si>
    <t>E09000006</t>
  </si>
  <si>
    <t>Croydon</t>
  </si>
  <si>
    <t>E09000008</t>
  </si>
  <si>
    <t>Ealing</t>
  </si>
  <si>
    <t>E09000009</t>
  </si>
  <si>
    <t>Enfield</t>
  </si>
  <si>
    <t>E09000010</t>
  </si>
  <si>
    <t>Greenwich</t>
  </si>
  <si>
    <t>E09000011</t>
  </si>
  <si>
    <t>Harrow</t>
  </si>
  <si>
    <t>E09000015</t>
  </si>
  <si>
    <t>Havering</t>
  </si>
  <si>
    <t>E09000016</t>
  </si>
  <si>
    <t>Hillingdon</t>
  </si>
  <si>
    <t>E09000017</t>
  </si>
  <si>
    <t>Hounslow</t>
  </si>
  <si>
    <t>E09000018</t>
  </si>
  <si>
    <t>Kingston upon Thames</t>
  </si>
  <si>
    <t>E09000021</t>
  </si>
  <si>
    <t>Merton</t>
  </si>
  <si>
    <t>E09000024</t>
  </si>
  <si>
    <t>Redbridge</t>
  </si>
  <si>
    <t>E09000026</t>
  </si>
  <si>
    <t>Richmond upon Thames</t>
  </si>
  <si>
    <t>E09000027</t>
  </si>
  <si>
    <t>Sutton</t>
  </si>
  <si>
    <t>E09000029</t>
  </si>
  <si>
    <t>Waltham Forest</t>
  </si>
  <si>
    <t>E09000031</t>
  </si>
  <si>
    <t>Bracknell Forest</t>
  </si>
  <si>
    <t>E06000036</t>
  </si>
  <si>
    <t>Brighton and Hove</t>
  </si>
  <si>
    <t>E06000043</t>
  </si>
  <si>
    <t>Isle of Wight</t>
  </si>
  <si>
    <t>E06000046</t>
  </si>
  <si>
    <t>Medway</t>
  </si>
  <si>
    <t>E06000035</t>
  </si>
  <si>
    <t>Milton Keynes</t>
  </si>
  <si>
    <t>E06000042</t>
  </si>
  <si>
    <t>Portsmouth</t>
  </si>
  <si>
    <t>E06000044</t>
  </si>
  <si>
    <t>Reading</t>
  </si>
  <si>
    <t>E06000038</t>
  </si>
  <si>
    <t>Slough</t>
  </si>
  <si>
    <t>E06000039</t>
  </si>
  <si>
    <t>Southampton</t>
  </si>
  <si>
    <t>E06000045</t>
  </si>
  <si>
    <t>West Berkshire</t>
  </si>
  <si>
    <t>E06000037</t>
  </si>
  <si>
    <t>Windsor and Maidenhead</t>
  </si>
  <si>
    <t>E06000040</t>
  </si>
  <si>
    <t>Wokingham</t>
  </si>
  <si>
    <t>E06000041</t>
  </si>
  <si>
    <t>Buckinghamshire</t>
  </si>
  <si>
    <t>E10000002</t>
  </si>
  <si>
    <t>East Sussex</t>
  </si>
  <si>
    <t>E10000011</t>
  </si>
  <si>
    <t>Hampshire</t>
  </si>
  <si>
    <t>E10000014</t>
  </si>
  <si>
    <t>Kent</t>
  </si>
  <si>
    <t>E10000016</t>
  </si>
  <si>
    <t>Oxfordshire</t>
  </si>
  <si>
    <t>E10000025</t>
  </si>
  <si>
    <t>Surrey</t>
  </si>
  <si>
    <t>E10000030</t>
  </si>
  <si>
    <t>West Sussex</t>
  </si>
  <si>
    <t>E10000032</t>
  </si>
  <si>
    <t>Bath and North East Somerset</t>
  </si>
  <si>
    <t>E06000022</t>
  </si>
  <si>
    <t>Bournemouth</t>
  </si>
  <si>
    <t>E06000028</t>
  </si>
  <si>
    <t>Bristol, City of</t>
  </si>
  <si>
    <t>E06000023</t>
  </si>
  <si>
    <t>Cornwall</t>
  </si>
  <si>
    <t>E06000052</t>
  </si>
  <si>
    <t>Isles of Scilly</t>
  </si>
  <si>
    <t>E06000053</t>
  </si>
  <si>
    <t>North Somerset</t>
  </si>
  <si>
    <t>E06000024</t>
  </si>
  <si>
    <t>Plymouth</t>
  </si>
  <si>
    <t>E06000026</t>
  </si>
  <si>
    <t>Poole</t>
  </si>
  <si>
    <t>E06000029</t>
  </si>
  <si>
    <t>South Gloucestershire</t>
  </si>
  <si>
    <t>E06000025</t>
  </si>
  <si>
    <t>Swindon</t>
  </si>
  <si>
    <t>E06000030</t>
  </si>
  <si>
    <t>Torbay</t>
  </si>
  <si>
    <t>E06000027</t>
  </si>
  <si>
    <t>Wiltshire</t>
  </si>
  <si>
    <t>E06000054</t>
  </si>
  <si>
    <t>Devon</t>
  </si>
  <si>
    <t>E10000008</t>
  </si>
  <si>
    <t>Dorset</t>
  </si>
  <si>
    <t>E10000009</t>
  </si>
  <si>
    <t>Gloucestershire</t>
  </si>
  <si>
    <t>E10000013</t>
  </si>
  <si>
    <t>Somerset</t>
  </si>
  <si>
    <t>E10000027</t>
  </si>
  <si>
    <t>Total Population</t>
  </si>
  <si>
    <t>Population 65 or older</t>
  </si>
  <si>
    <t>Percentage 65 or older</t>
  </si>
  <si>
    <t>Date</t>
  </si>
  <si>
    <t>Geography</t>
  </si>
  <si>
    <t>Geography code</t>
  </si>
  <si>
    <t xml:space="preserve">** Denotes that the DFLE estimate is significantly lower than the England estimate, judged by means of a Z-test to 95% confidence level. </t>
  </si>
  <si>
    <t xml:space="preserve">* Denotes that the DFLE estimate is significantly higher than the England estimate, judged by means of a Z-test to 95% confidence level. </t>
  </si>
  <si>
    <t>Yorkshire and The Humber</t>
  </si>
  <si>
    <t>*</t>
  </si>
  <si>
    <t>West Midlands</t>
  </si>
  <si>
    <t>South East</t>
  </si>
  <si>
    <t>North West</t>
  </si>
  <si>
    <t>South West</t>
  </si>
  <si>
    <t>**</t>
  </si>
  <si>
    <t>London</t>
  </si>
  <si>
    <t>East</t>
  </si>
  <si>
    <t>North East</t>
  </si>
  <si>
    <t>East Midlands</t>
  </si>
  <si>
    <t>E06000057</t>
  </si>
  <si>
    <t xml:space="preserve">DFLE upper 95 % confidence interval </t>
  </si>
  <si>
    <t xml:space="preserve">DFLE lower 95 % confidence interval </t>
  </si>
  <si>
    <t xml:space="preserve">Disability free life expectancy </t>
  </si>
  <si>
    <t xml:space="preserve">Region </t>
  </si>
  <si>
    <t xml:space="preserve">Local authority name </t>
  </si>
  <si>
    <t xml:space="preserve">Local authority code </t>
  </si>
  <si>
    <t>Significance</t>
  </si>
  <si>
    <t>The statistical bulletin which accompanies the publication of these estimates can be found on the Office for National Statistics website at:</t>
  </si>
  <si>
    <t>http://www.ons.gov.uk/ons/taxonomy/index.html?nscl=Subnational+Health+Expectancies</t>
  </si>
  <si>
    <t>The statistical bulletin includes notes on the definition of health expectancies and details of the data and methods used in calculating these estimates. Briefly, DFLE estimates were calculated by combining the prevalence of those people who have an persistent activity limiting illness or disability across upper tier local authorities and English regions with mortality data and Mid-Year Population Estimates (MYPE) in the period specified. The disability prevalence data used in calculating DFLE estimates for the various geographies in England were derived from the Annual Population Survey (APS).</t>
  </si>
  <si>
    <t>An article which describes the methodology accompanying the publication of these estimates can be found on the Office for National Statistics website at:</t>
  </si>
  <si>
    <t>http://www.ons.gov.uk/ons/guide-method/method-quality/quality/quality-information/health-and-social-care/quality-and-methodology-information-health-expectancies.pdf</t>
  </si>
  <si>
    <t>Enquiries about these data can be sent by email to: hle@ons.gsi.gov.uk</t>
  </si>
  <si>
    <t>1. Figures may not sum due to rounding.</t>
  </si>
  <si>
    <t>2. Excludes residents of communal establishments except NHS housing and students in halls of residence where inclusion takes place at their parents' address.</t>
  </si>
  <si>
    <t>3. Disability-free life expectancy figures are not available for Isles of Scilly and City of London because of insufficient population size.</t>
  </si>
  <si>
    <t>4. Care should be taken when comparing figures from overlapping time periods, such as 2006-08 and 2008-10 as they will contain some of the same survey respondents.</t>
  </si>
  <si>
    <t xml:space="preserve">5. Due to the absence of Design Effect (Deff) data for the 2006-08 dataset Deff from the 2008-10 data set was inputted to calculate the confidence intervals. </t>
  </si>
  <si>
    <t>6. In Q1 2010 of the APS the disability module included a new introduction which increased the rates of disability reported by economically active people. The results from 2010 are robust and can be considered a more complete measure of disability than earlier estimates. The pre 2010 estimates are still considered as the best estimates for those periods. The data in this article is for the aggregate period 2008-2010. The increase in the disability rates from Q1 2010 is likely to reduce the size of DFLE compared with estimates of DFLE produced from the years previous to 2010.</t>
  </si>
  <si>
    <t>7. The significance test refers to a one tailed Z- test of the difference of the estimates to a 95% confidence level as detailed in:</t>
  </si>
  <si>
    <t>Jagger (2007)</t>
  </si>
  <si>
    <t xml:space="preserve">For each EQ-5D™ dimension there is a three way classification: no problems 1, moderate problems 2, and severe problems 3. </t>
  </si>
  <si>
    <t>Prevalence of diabetes, by survey year, age and sex</t>
  </si>
  <si>
    <t>Stroke</t>
  </si>
  <si>
    <t>Ischemic Heart Disease</t>
  </si>
  <si>
    <t>Population</t>
  </si>
  <si>
    <t xml:space="preserve">All cancers                                  </t>
  </si>
  <si>
    <t>Type of care</t>
  </si>
  <si>
    <t>http://www.hscic.gov.uk/terms-and-conditions</t>
  </si>
  <si>
    <t>For terms and conditions regarding the re-use of these data see:</t>
  </si>
  <si>
    <t>All cancers per 100,000 population</t>
  </si>
  <si>
    <t>Source: HSCIC Social Care RAP P2F 2012/13  and  ASC-CAR S3 2012/13</t>
  </si>
  <si>
    <t>Life expectancy in England 1980-1982 to 2010-2012</t>
  </si>
  <si>
    <t>f - forecast</t>
  </si>
  <si>
    <t>2011 census</t>
  </si>
  <si>
    <t>2021 f</t>
  </si>
  <si>
    <t>2031 f</t>
  </si>
  <si>
    <t>2041 f</t>
  </si>
  <si>
    <t>2051 f</t>
  </si>
  <si>
    <t>Disability free life expectancy at age 65, England 2008-10</t>
  </si>
  <si>
    <t>General Health: Health Survey for England 2012</t>
  </si>
  <si>
    <t>Diabetes: Health Survey for England 2003 - 2012</t>
  </si>
  <si>
    <t>Cardiovascular disease: Health Survey for England 2003-2011</t>
  </si>
  <si>
    <t>Hospital Services: FCE Bed days and Day Cases 1992/93 to 2012/13</t>
  </si>
  <si>
    <t>Source: HSCIC Hospital Episode Statistics</t>
  </si>
  <si>
    <t>Source: HSCIC Medical and Dental Workforce Census</t>
  </si>
  <si>
    <t xml:space="preserve">Data sources: HSCIC Prescribing units 2013 and Prescription Cost Analysis, England - 2013 </t>
  </si>
  <si>
    <t>Source: HSCIC Health Survey for England - 2012. Adult trend tables</t>
  </si>
  <si>
    <t>Source: Office of National Statistics Disability-Free Life Expectancy (DFLE) and Life Expectancy (LE) at age 65 by Upper Tier Local Authority,  England 2008-10</t>
  </si>
  <si>
    <t>(www.ons.gov.uk) © Crown copyright 2013</t>
  </si>
  <si>
    <t>Source: Office for National Statistics National Life Tables, England, 1980-82 to 2010-2012</t>
  </si>
  <si>
    <t>Source: Office for National Statistics Census 2011</t>
  </si>
  <si>
    <t>Source: Office for National Statistics Census Statistics</t>
  </si>
  <si>
    <t xml:space="preserve">Data tables and charts </t>
  </si>
  <si>
    <t>Focus on the Health and Care of Older People</t>
  </si>
  <si>
    <t>Unless otherwise stated all content copyright © 2014, Health and Social Care Information Centre. All Rights Reserved.</t>
  </si>
  <si>
    <t>Ethnicity of the older population - England Census 2011</t>
  </si>
  <si>
    <t>Population projections - England 2021 to 2051</t>
  </si>
  <si>
    <t>Introduction – an ageing society. Census populations England 1951 to 2011</t>
  </si>
  <si>
    <t>Prescribing, England 2013</t>
  </si>
  <si>
    <t>Geographic variation in the older population, England Census 2011</t>
  </si>
  <si>
    <t>2012/13 Hopsital Admissions by Admission Type</t>
  </si>
  <si>
    <t>Hospital and Community Health Services (HCHS) Staffing : medical staff in selected specialties - England 1993 to 2013</t>
  </si>
  <si>
    <t>Mental Health</t>
  </si>
  <si>
    <t>Social care use - England 2012/13</t>
  </si>
  <si>
    <t>Moderate or severe problems with walking about</t>
  </si>
  <si>
    <t>Moderate or severe problems with self care</t>
  </si>
  <si>
    <t>Moderate or severe problems with performing usual activities</t>
  </si>
  <si>
    <t>Moderate or severe pain or discomfort</t>
  </si>
  <si>
    <t>Moderately or severely anxious or depressed</t>
  </si>
  <si>
    <t>Percentage of people aged 65 or older receiving</t>
  </si>
  <si>
    <t>Hospital Services</t>
  </si>
  <si>
    <t xml:space="preserve"> </t>
  </si>
  <si>
    <t>Outpatient Attendances</t>
  </si>
  <si>
    <t>A&amp;E Attendances</t>
  </si>
  <si>
    <t>Community and Outpatient Contacts</t>
  </si>
  <si>
    <t>Number of Social Care Clients</t>
  </si>
  <si>
    <t>Unknown</t>
  </si>
  <si>
    <t>All ages</t>
  </si>
  <si>
    <t>65+</t>
  </si>
  <si>
    <t>Other Grades</t>
  </si>
  <si>
    <t>Other grades Includes Associate Specialist, Specialty Doctor and Staff Grade, Registrar Group, Senior House Officer, Foundation Year 2, House Officer and Foundation Year 1, Other Doctors in Training, Hospital Practitioner/ Clinical Assistant and Other Staff</t>
  </si>
  <si>
    <t>Source: Office for National Statistics, Cancer Registration Statistics, England, 2011 (www.ons.gov.uk) 2011 Census Population</t>
  </si>
  <si>
    <t>Resource usage by older people, England 2012/13</t>
  </si>
  <si>
    <t>Sources: ONS 2012 mid year population estimates, HSCIC Social care RAP, HSCIC IAPT, HSCIC MHMDS, HSCIC Hospital Episode Statistics</t>
  </si>
  <si>
    <t>FCE Bed Days</t>
  </si>
  <si>
    <t>1980-1982</t>
  </si>
  <si>
    <t>1990-1992</t>
  </si>
  <si>
    <t>2000-2002</t>
  </si>
  <si>
    <t>2010-2012</t>
  </si>
  <si>
    <t>Data sources: HSCIC Mental Health Minimum Dataset (MHMDS) 2012/13, Mental Health Bulletin 2012/13, Improving Access to Psychological Therapies (IAPT) 2012/13 dataset and ONS 2012 mid year population estimates</t>
  </si>
  <si>
    <t>Estimate of life expectancy at 65 based on data for the years</t>
  </si>
  <si>
    <t>People in contact with adult and older adult secondary mental health services.</t>
  </si>
  <si>
    <t>Activity in English NHS Hospitals and English NHS commissioned activity in the independent sector.</t>
  </si>
  <si>
    <t>Patient counts are based on the unique patient identifier, HESID. This identifier is derived from a patient’s 
date of birth, postcode, sex, local patient identifier and NHS number, using a standard algorithm. Where data are incomplete, HESID might wrongly link episodes or fail to recognise episodes for the same patient. Care is therefore needed, especially where the data includes duplicate records. Patient counts must not be summed across a table where patients may have episodes in more than one cell.</t>
  </si>
  <si>
    <t>Read  about the HES ID and its methodology.</t>
  </si>
  <si>
    <t>A&amp;E Data is for Type 1 departments (major A&amp;E) only. Coverage of A&amp;E HES data has improved since 
it was first collected in 2007/08 but it remains incomplete compared to the official weekly WSitAE data. In 2012/13, the latest full year of data, HES contained 99.3% of recorded major unit attendances.</t>
  </si>
  <si>
    <t>Outpatient data is for appointments that were attended.</t>
  </si>
  <si>
    <t>Patients have been classified into age groups by their first recorded age during the year, regardless of 
whether this was in inpatient, outpatient or A&amp;E data. Patients with an unknown age are not presented in these age groups.</t>
  </si>
  <si>
    <t>Hospital Episode Statistics (HES) are compiled from data sent by more than 300 NHS trusts in England and from some independent sector organisations for activity commissioned by the English NHS. Health and Social Care Information Centre liaises closely with these organisations to encourage submission of complete and valid data and seeks to minimise inaccuracies. While this brings about improvement over time, some shortcomings remain.</t>
  </si>
  <si>
    <t>Source: HSCIC Hospital Episode Statistics and ONS 2012 Mid Year Population Estimates</t>
  </si>
  <si>
    <t>Finished Consultant Episodes (FCEs) - A count of the number of HES records, submitted to the 
Secondary Uses Service (SUS) on behalf of hospital providers, that relate to episodes of admitted patient care that ended during 2012-13. The data presented in the tables has not been adjusted to account for shortfalls in the number of records submitted, or for missing or invalid clinical information (eg diagnosis).</t>
  </si>
  <si>
    <t>Admission Episodes - The count of FCEs that were the first in the spell of admitted patient treatment. 
Note that this includes patients who were admitted in previous years (ie prior to 1 April 2012).</t>
  </si>
  <si>
    <t>Emergency Admissions - The count of admission episodes with an admission method indicating the 
admission was an emergency.</t>
  </si>
  <si>
    <t>Patients will appear more than once if they have more than one finished admission episode during the 
year.</t>
  </si>
  <si>
    <t>Age band: the count of FCEs relating to patients who are in the specified age band when the episode began. Patients with an unknown age are not presented in these age groups.</t>
  </si>
  <si>
    <t>Finished Consultant Episodes (FCEs) - A count of the number of HES records, submitted to the Secondary Uses Service (SUS) on behalf of 
hospital providers, that relate to episodes of admitted patient care that ended during 2012-13. The data presented in the tables has not been adjusted to account for shortfalls in the number of records submitted, or for missing or invalid clinical information (eg diagnosis).</t>
  </si>
  <si>
    <t>Hospital Episode Statistics (HES) are compiled from data sent by more than 300 NHS trusts in England and from some independent sector 
organisations for activity commissioned by the English NHS. Health and Social Care Information Centre liaises closely with these organisations to encourage submission of complete and valid data and seeks to minimise inaccuracies. While this brings about improvement over time, some shortcomings remain.</t>
  </si>
  <si>
    <t>Total list size</t>
  </si>
  <si>
    <t>Prevalence QOF register</t>
  </si>
  <si>
    <t>Prevalence Percentage</t>
  </si>
  <si>
    <t xml:space="preserve">Source: Health and Social Care Information Centre </t>
  </si>
  <si>
    <t>Percentage</t>
  </si>
  <si>
    <t>Other Causes</t>
  </si>
  <si>
    <t>Diseases of the digestive system</t>
  </si>
  <si>
    <t>Mental and behavioural disorders</t>
  </si>
  <si>
    <t>Diseases of the respiratory system</t>
  </si>
  <si>
    <t>Diseases of the circulatory system</t>
  </si>
  <si>
    <t>Causes of death</t>
  </si>
  <si>
    <t>ICD10 refers to Original Cause of death (including neonates)</t>
  </si>
  <si>
    <t>Source: Office for National Statistics, Annual Mortality Statistics, 2012 date of death registration.</t>
  </si>
  <si>
    <t>Common Causes of Death in Older People 2012</t>
  </si>
  <si>
    <t>Old age psychiatry</t>
  </si>
  <si>
    <t>Geriatric Medicine</t>
  </si>
  <si>
    <t>Cancers. Incidence of  newly diagnosed cancer per 100,000 population by age and sex, England 2011</t>
  </si>
  <si>
    <t>Source: Office for National Statistics 2012-based National Population Projections by single year of age and sex (principal projection type)</t>
  </si>
  <si>
    <t>Over 65</t>
  </si>
  <si>
    <t>Neoplasms (includes cancer)</t>
  </si>
  <si>
    <t>No. of Cases</t>
  </si>
  <si>
    <t>ALL ADULTS</t>
  </si>
  <si>
    <t>Not Available</t>
  </si>
  <si>
    <t>Estimated dispensed items (millions)</t>
  </si>
  <si>
    <t>Source: Office for National Statistics, Annual Mortality Statistics, 2012 date of death registration</t>
  </si>
  <si>
    <t xml:space="preserve">Percentage of adults who are current smokers, England 2012
</t>
  </si>
  <si>
    <t>Percentage overweight</t>
  </si>
  <si>
    <t>Percentage obese</t>
  </si>
  <si>
    <t>Percentage of population accessing service</t>
  </si>
  <si>
    <t xml:space="preserve">The figures for numbers and rates of ‘all cancers’ in this release refer to all malignant neoplasms (ICD-10 C00–C97), excluding non-melanoma skin cancer (ICD-10 C44). Non-melanoma skin cancer (nmsc) is very common, but the policies and practices for the recording of nmsc have varied among the cancer registries, and over time. As the available figures are known to be under-estimates and unreliable for comparison purposes, they have been excluded from the figures for ‘all cancers’.
</t>
  </si>
  <si>
    <t>Quality Outcomes Framework (QOF): Dementia Prevalence and total list size, England</t>
  </si>
  <si>
    <t>People in contact with adult and older adult secondary mental health services in England 2012/13</t>
  </si>
  <si>
    <t>2003/04</t>
  </si>
  <si>
    <t>2004/05</t>
  </si>
  <si>
    <t>2005/06</t>
  </si>
  <si>
    <t>2006/07</t>
  </si>
  <si>
    <t>Residential Care</t>
  </si>
  <si>
    <t>Nursing Care</t>
  </si>
  <si>
    <t xml:space="preserve">1. Figures may not add up because of rounding. </t>
  </si>
  <si>
    <t>2. Figures are total LA supported PERMANENT admissions during the period 1 April to 31 March</t>
  </si>
  <si>
    <t>3. Figures exclude admissions to group homes</t>
  </si>
  <si>
    <t>Source: ASC-CAR S3</t>
  </si>
  <si>
    <t>Number of permanent admissions to registered accommodation per 100,000 population by type of caer (aged 65 or over)</t>
  </si>
  <si>
    <t>Proportion of activity for people aged 65 or over</t>
  </si>
  <si>
    <t>Proportion of activity for people aged 85 or over</t>
  </si>
  <si>
    <t>Percentage Accessing at least one</t>
  </si>
  <si>
    <t>Percentage Accessing all three</t>
  </si>
  <si>
    <t>Perventage overweight or obese</t>
  </si>
  <si>
    <t>Body Mass Index: Health Survey for England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</si>
</sst>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0000"/>
    <numFmt numFmtId="170" formatCode="0.000%"/>
    <numFmt numFmtId="171" formatCode="0.00000000"/>
  </numFmts>
  <fonts count="54" x14ac:knownFonts="1">
    <font>
      <sz val="11"/>
      <color theme="1"/>
      <name val="Arial"/>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b/>
      <sz val="11"/>
      <color theme="1"/>
      <name val="Arial"/>
      <family val="2"/>
    </font>
    <font>
      <u/>
      <sz val="11"/>
      <color theme="10"/>
      <name val="Arial"/>
      <family val="2"/>
      <scheme val="minor"/>
    </font>
    <font>
      <b/>
      <sz val="11"/>
      <color theme="0"/>
      <name val="Arial"/>
      <family val="2"/>
      <scheme val="minor"/>
    </font>
    <font>
      <sz val="11"/>
      <name val="Arial"/>
      <family val="2"/>
      <scheme val="minor"/>
    </font>
    <font>
      <sz val="11"/>
      <color theme="0"/>
      <name val="Arial"/>
      <family val="2"/>
      <scheme val="minor"/>
    </font>
    <font>
      <b/>
      <sz val="11"/>
      <color theme="1"/>
      <name val="Arial"/>
      <family val="2"/>
      <scheme val="minor"/>
    </font>
    <font>
      <b/>
      <sz val="14"/>
      <color theme="1"/>
      <name val="Arial"/>
      <family val="2"/>
      <scheme val="minor"/>
    </font>
    <font>
      <b/>
      <sz val="12"/>
      <color theme="1"/>
      <name val="Arial"/>
      <family val="2"/>
      <scheme val="minor"/>
    </font>
    <font>
      <b/>
      <sz val="16"/>
      <color theme="1"/>
      <name val="Arial"/>
      <family val="2"/>
      <scheme val="minor"/>
    </font>
    <font>
      <sz val="10"/>
      <name val="Arial"/>
      <family val="2"/>
    </font>
    <font>
      <b/>
      <sz val="10"/>
      <color theme="1"/>
      <name val="Arial"/>
      <family val="2"/>
    </font>
    <font>
      <sz val="10"/>
      <color theme="1"/>
      <name val="Arial"/>
      <family val="2"/>
    </font>
    <font>
      <sz val="9"/>
      <color theme="1"/>
      <name val="Arial"/>
      <family val="2"/>
    </font>
    <font>
      <b/>
      <sz val="14"/>
      <color theme="1"/>
      <name val="Arial"/>
      <family val="2"/>
    </font>
    <font>
      <sz val="10"/>
      <color theme="0"/>
      <name val="Arial"/>
      <family val="2"/>
    </font>
    <font>
      <b/>
      <sz val="10"/>
      <color theme="0"/>
      <name val="Arial"/>
      <family val="2"/>
    </font>
    <font>
      <b/>
      <sz val="10"/>
      <color indexed="8"/>
      <name val="Arial"/>
      <family val="2"/>
    </font>
    <font>
      <sz val="12"/>
      <color theme="1"/>
      <name val="Arial"/>
      <family val="2"/>
    </font>
    <font>
      <b/>
      <sz val="14"/>
      <name val="Arial"/>
      <family val="2"/>
      <scheme val="minor"/>
    </font>
    <font>
      <b/>
      <sz val="11"/>
      <name val="Arial"/>
      <family val="2"/>
      <scheme val="minor"/>
    </font>
    <font>
      <sz val="10"/>
      <color indexed="8"/>
      <name val="Arial"/>
      <family val="2"/>
    </font>
    <font>
      <u/>
      <sz val="11"/>
      <color theme="10"/>
      <name val="Calibri"/>
      <family val="2"/>
    </font>
    <font>
      <u/>
      <sz val="12"/>
      <color theme="10"/>
      <name val="Arial"/>
      <family val="2"/>
    </font>
    <font>
      <b/>
      <sz val="12"/>
      <color theme="0"/>
      <name val="Arial"/>
      <family val="2"/>
    </font>
    <font>
      <sz val="12"/>
      <name val="Arial"/>
      <family val="2"/>
    </font>
    <font>
      <u/>
      <sz val="12"/>
      <color indexed="12"/>
      <name val="Arial"/>
      <family val="2"/>
    </font>
    <font>
      <b/>
      <sz val="12"/>
      <name val="Arial"/>
      <family val="2"/>
    </font>
    <font>
      <sz val="12"/>
      <color rgb="FF000000"/>
      <name val="Arial"/>
      <family val="2"/>
    </font>
    <font>
      <sz val="11"/>
      <color indexed="8"/>
      <name val="Calibri"/>
      <family val="2"/>
    </font>
    <font>
      <u/>
      <sz val="10"/>
      <color indexed="48"/>
      <name val="Arial"/>
      <family val="2"/>
    </font>
    <font>
      <sz val="10"/>
      <color rgb="FF001830"/>
      <name val="Arial"/>
      <family val="2"/>
      <scheme val="minor"/>
    </font>
    <font>
      <b/>
      <sz val="20"/>
      <color rgb="FF00A050"/>
      <name val="Arial"/>
      <family val="2"/>
      <scheme val="minor"/>
    </font>
    <font>
      <sz val="32"/>
      <color rgb="FF003360"/>
      <name val="Arial"/>
      <family val="2"/>
      <scheme val="minor"/>
    </font>
    <font>
      <sz val="10.5"/>
      <color rgb="FF000000"/>
      <name val="Arial"/>
      <family val="2"/>
      <scheme val="minor"/>
    </font>
    <font>
      <b/>
      <sz val="11"/>
      <color rgb="FF001830"/>
      <name val="Arial"/>
      <family val="2"/>
    </font>
    <font>
      <sz val="11"/>
      <color rgb="FFFF0000"/>
      <name val="Arial"/>
      <family val="2"/>
      <scheme val="minor"/>
    </font>
    <font>
      <sz val="11"/>
      <color theme="0"/>
      <name val="Calibri"/>
      <family val="2"/>
    </font>
    <font>
      <sz val="11"/>
      <name val="Calibri"/>
      <family val="2"/>
    </font>
    <font>
      <sz val="11"/>
      <color theme="1"/>
      <name val="Calibri"/>
      <family val="2"/>
    </font>
    <font>
      <i/>
      <sz val="11"/>
      <color theme="1"/>
      <name val="Arial"/>
      <family val="2"/>
      <scheme val="minor"/>
    </font>
    <font>
      <i/>
      <sz val="11"/>
      <color theme="0"/>
      <name val="Arial"/>
      <family val="2"/>
      <scheme val="minor"/>
    </font>
    <font>
      <b/>
      <i/>
      <sz val="11"/>
      <color theme="0"/>
      <name val="Arial"/>
      <family val="2"/>
      <scheme val="minor"/>
    </font>
    <font>
      <sz val="10"/>
      <color rgb="FF000000"/>
      <name val="Arial"/>
      <family val="2"/>
      <scheme val="minor"/>
    </font>
    <font>
      <sz val="10"/>
      <color rgb="FF000000"/>
      <name val="Arial"/>
      <family val="2"/>
    </font>
    <font>
      <b/>
      <sz val="10"/>
      <color rgb="FF000000"/>
      <name val="Arial"/>
      <family val="2"/>
    </font>
    <font>
      <b/>
      <sz val="9"/>
      <color rgb="FF000000"/>
      <name val="Arial"/>
      <family val="2"/>
    </font>
    <font>
      <sz val="9"/>
      <color rgb="FF000000"/>
      <name val="Arial"/>
      <family val="2"/>
    </font>
    <font>
      <i/>
      <sz val="10"/>
      <color rgb="FF000000"/>
      <name val="Arial"/>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AFCFC"/>
        <bgColor rgb="FF000000"/>
      </patternFill>
    </fill>
    <fill>
      <patternFill patternType="solid">
        <fgColor rgb="FF001830"/>
        <bgColor indexed="64"/>
      </patternFill>
    </fill>
    <fill>
      <patternFill patternType="solid">
        <fgColor rgb="FFFFFFFF"/>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5">
    <xf numFmtId="0" fontId="0" fillId="0" borderId="0"/>
    <xf numFmtId="43" fontId="5" fillId="0" borderId="0" applyFont="0" applyFill="0" applyBorder="0" applyAlignment="0" applyProtection="0"/>
    <xf numFmtId="9" fontId="5" fillId="0" borderId="0" applyFont="0" applyFill="0" applyBorder="0" applyAlignment="0" applyProtection="0"/>
    <xf numFmtId="0" fontId="7" fillId="0" borderId="0" applyNumberFormat="0" applyFill="0" applyBorder="0" applyAlignment="0" applyProtection="0"/>
    <xf numFmtId="0" fontId="15" fillId="0" borderId="0"/>
    <xf numFmtId="0" fontId="27" fillId="0" borderId="0" applyNumberFormat="0" applyFill="0" applyBorder="0" applyAlignment="0" applyProtection="0">
      <alignment vertical="top"/>
      <protection locked="0"/>
    </xf>
    <xf numFmtId="0" fontId="15" fillId="0" borderId="0" applyFill="0" applyProtection="0"/>
    <xf numFmtId="0" fontId="15" fillId="0" borderId="0" applyFill="0" applyProtection="0"/>
    <xf numFmtId="0" fontId="15" fillId="0" borderId="0" applyNumberFormat="0" applyFill="0" applyBorder="0" applyAlignment="0" applyProtection="0"/>
    <xf numFmtId="0" fontId="26" fillId="0" borderId="0" applyNumberFormat="0" applyFont="0" applyBorder="0" applyAlignment="0" applyProtection="0"/>
    <xf numFmtId="0" fontId="4" fillId="0" borderId="0"/>
    <xf numFmtId="43" fontId="3" fillId="0" borderId="0" applyFont="0" applyFill="0" applyBorder="0" applyAlignment="0" applyProtection="0"/>
    <xf numFmtId="0" fontId="5" fillId="0" borderId="0"/>
    <xf numFmtId="0" fontId="2" fillId="0" borderId="0"/>
    <xf numFmtId="43" fontId="2" fillId="0" borderId="0" applyFont="0" applyFill="0" applyBorder="0" applyAlignment="0" applyProtection="0"/>
  </cellStyleXfs>
  <cellXfs count="343">
    <xf numFmtId="0" fontId="0" fillId="0" borderId="0" xfId="0"/>
    <xf numFmtId="3" fontId="0" fillId="0" borderId="0" xfId="0" applyNumberFormat="1"/>
    <xf numFmtId="0" fontId="0" fillId="3" borderId="0" xfId="0" applyFill="1" applyAlignment="1">
      <alignment wrapText="1"/>
    </xf>
    <xf numFmtId="0" fontId="0" fillId="3" borderId="0" xfId="0" applyFont="1" applyFill="1" applyAlignment="1">
      <alignment wrapText="1"/>
    </xf>
    <xf numFmtId="0" fontId="0" fillId="3" borderId="0" xfId="0" applyFill="1" applyAlignment="1">
      <alignment horizontal="left" wrapText="1"/>
    </xf>
    <xf numFmtId="3" fontId="0" fillId="0" borderId="5" xfId="0" applyNumberFormat="1" applyBorder="1"/>
    <xf numFmtId="3" fontId="0" fillId="0" borderId="7" xfId="0" applyNumberFormat="1" applyBorder="1"/>
    <xf numFmtId="0" fontId="0" fillId="2" borderId="0" xfId="0" applyFill="1"/>
    <xf numFmtId="0" fontId="10" fillId="2" borderId="0" xfId="0" applyFont="1" applyFill="1"/>
    <xf numFmtId="0" fontId="10" fillId="2" borderId="4" xfId="0" applyFont="1" applyFill="1" applyBorder="1"/>
    <xf numFmtId="0" fontId="0" fillId="3" borderId="0" xfId="0" applyFill="1"/>
    <xf numFmtId="3" fontId="0" fillId="3" borderId="0" xfId="0" applyNumberFormat="1" applyFill="1" applyBorder="1"/>
    <xf numFmtId="3" fontId="0" fillId="3" borderId="5" xfId="0" applyNumberFormat="1" applyFill="1" applyBorder="1"/>
    <xf numFmtId="3" fontId="0" fillId="3" borderId="7" xfId="0" applyNumberFormat="1" applyFill="1" applyBorder="1"/>
    <xf numFmtId="0" fontId="0" fillId="3" borderId="8" xfId="0" applyFill="1" applyBorder="1"/>
    <xf numFmtId="0" fontId="0" fillId="3" borderId="9" xfId="0" applyFill="1" applyBorder="1"/>
    <xf numFmtId="3" fontId="0" fillId="3" borderId="10" xfId="0" applyNumberFormat="1" applyFill="1" applyBorder="1"/>
    <xf numFmtId="3" fontId="0" fillId="3" borderId="11" xfId="0" applyNumberFormat="1" applyFill="1" applyBorder="1"/>
    <xf numFmtId="0" fontId="13" fillId="3" borderId="0" xfId="0" applyFont="1" applyFill="1"/>
    <xf numFmtId="0" fontId="12" fillId="3" borderId="0" xfId="0" applyFont="1" applyFill="1"/>
    <xf numFmtId="0" fontId="14" fillId="3" borderId="0" xfId="0" applyFont="1" applyFill="1"/>
    <xf numFmtId="0" fontId="10" fillId="2" borderId="0" xfId="0" applyFont="1" applyFill="1" applyBorder="1"/>
    <xf numFmtId="0" fontId="12" fillId="3" borderId="0" xfId="0" applyFont="1" applyFill="1" applyBorder="1"/>
    <xf numFmtId="0" fontId="0" fillId="3" borderId="0" xfId="0" applyFill="1" applyBorder="1"/>
    <xf numFmtId="0" fontId="11" fillId="3" borderId="0" xfId="0" applyFont="1" applyFill="1" applyBorder="1"/>
    <xf numFmtId="0" fontId="10" fillId="2" borderId="1" xfId="0" applyFont="1" applyFill="1" applyBorder="1"/>
    <xf numFmtId="0" fontId="10" fillId="2" borderId="6" xfId="0" applyFont="1" applyFill="1" applyBorder="1"/>
    <xf numFmtId="0" fontId="10" fillId="2" borderId="9" xfId="0" applyFont="1" applyFill="1" applyBorder="1" applyAlignment="1">
      <alignment wrapText="1"/>
    </xf>
    <xf numFmtId="0" fontId="10" fillId="2" borderId="10" xfId="0" applyFont="1" applyFill="1" applyBorder="1" applyAlignment="1">
      <alignment wrapText="1"/>
    </xf>
    <xf numFmtId="0" fontId="10" fillId="2" borderId="11" xfId="0" applyFont="1" applyFill="1" applyBorder="1" applyAlignment="1">
      <alignment wrapText="1"/>
    </xf>
    <xf numFmtId="0" fontId="0" fillId="3" borderId="9" xfId="0" applyFill="1" applyBorder="1" applyAlignment="1">
      <alignment wrapText="1"/>
    </xf>
    <xf numFmtId="0" fontId="0" fillId="3" borderId="10" xfId="0" applyFill="1" applyBorder="1" applyAlignment="1">
      <alignment wrapText="1"/>
    </xf>
    <xf numFmtId="0" fontId="0" fillId="3" borderId="0" xfId="0" applyFill="1" applyBorder="1" applyAlignment="1">
      <alignment horizontal="left" wrapText="1"/>
    </xf>
    <xf numFmtId="0" fontId="0" fillId="3" borderId="10" xfId="0" applyFill="1" applyBorder="1"/>
    <xf numFmtId="0" fontId="10" fillId="2" borderId="9" xfId="0" applyFont="1" applyFill="1" applyBorder="1"/>
    <xf numFmtId="164" fontId="0" fillId="3" borderId="0" xfId="1" applyNumberFormat="1" applyFont="1" applyFill="1"/>
    <xf numFmtId="0" fontId="6" fillId="3" borderId="0" xfId="0" applyFont="1" applyFill="1"/>
    <xf numFmtId="0" fontId="19" fillId="3" borderId="0" xfId="0" applyFont="1" applyFill="1"/>
    <xf numFmtId="0" fontId="10" fillId="2" borderId="2" xfId="0" applyFont="1" applyFill="1" applyBorder="1"/>
    <xf numFmtId="0" fontId="0" fillId="0" borderId="0" xfId="0" applyBorder="1"/>
    <xf numFmtId="9" fontId="0" fillId="3" borderId="11" xfId="0" applyNumberFormat="1" applyFill="1" applyBorder="1"/>
    <xf numFmtId="0" fontId="9" fillId="3" borderId="0" xfId="0" applyFont="1" applyFill="1"/>
    <xf numFmtId="0" fontId="22" fillId="3" borderId="0" xfId="4" applyFont="1" applyFill="1" applyAlignment="1" applyProtection="1">
      <alignment vertical="top" readingOrder="1"/>
      <protection locked="0"/>
    </xf>
    <xf numFmtId="0" fontId="15" fillId="3" borderId="0" xfId="4" applyFill="1" applyAlignment="1">
      <alignment readingOrder="1"/>
    </xf>
    <xf numFmtId="0" fontId="15" fillId="3" borderId="0" xfId="4" applyFill="1" applyAlignment="1"/>
    <xf numFmtId="0" fontId="11" fillId="0" borderId="0" xfId="0" applyFont="1"/>
    <xf numFmtId="0" fontId="12" fillId="0" borderId="0" xfId="0" applyFont="1"/>
    <xf numFmtId="0" fontId="13" fillId="0" borderId="0" xfId="0" applyFont="1"/>
    <xf numFmtId="0" fontId="24" fillId="3" borderId="0" xfId="0" applyFont="1" applyFill="1"/>
    <xf numFmtId="0" fontId="8" fillId="2" borderId="9" xfId="0" applyFont="1" applyFill="1" applyBorder="1"/>
    <xf numFmtId="0" fontId="8" fillId="2" borderId="10" xfId="0" applyFont="1" applyFill="1" applyBorder="1"/>
    <xf numFmtId="0" fontId="8" fillId="2" borderId="11" xfId="0" applyFont="1" applyFill="1" applyBorder="1"/>
    <xf numFmtId="167" fontId="9" fillId="3" borderId="0" xfId="0" applyNumberFormat="1" applyFont="1" applyFill="1" applyBorder="1"/>
    <xf numFmtId="167" fontId="9" fillId="3" borderId="9" xfId="0" applyNumberFormat="1" applyFont="1" applyFill="1" applyBorder="1"/>
    <xf numFmtId="167" fontId="9" fillId="3" borderId="10" xfId="0" applyNumberFormat="1" applyFont="1" applyFill="1" applyBorder="1"/>
    <xf numFmtId="167" fontId="9" fillId="3" borderId="11" xfId="0" applyNumberFormat="1" applyFont="1" applyFill="1" applyBorder="1"/>
    <xf numFmtId="0" fontId="9" fillId="3" borderId="9" xfId="0" applyNumberFormat="1" applyFont="1" applyFill="1" applyBorder="1"/>
    <xf numFmtId="0" fontId="0" fillId="3" borderId="0" xfId="0" applyFont="1" applyFill="1"/>
    <xf numFmtId="0" fontId="23" fillId="3" borderId="0" xfId="0" applyFont="1" applyFill="1"/>
    <xf numFmtId="0" fontId="25" fillId="3" borderId="0" xfId="0" applyFont="1" applyFill="1"/>
    <xf numFmtId="167" fontId="25" fillId="3" borderId="0" xfId="0" applyNumberFormat="1" applyFont="1" applyFill="1" applyBorder="1"/>
    <xf numFmtId="166" fontId="25" fillId="3" borderId="0" xfId="1" applyNumberFormat="1" applyFont="1" applyFill="1"/>
    <xf numFmtId="164" fontId="0" fillId="3" borderId="10" xfId="1" applyNumberFormat="1" applyFont="1" applyFill="1" applyBorder="1" applyAlignment="1">
      <alignment horizontal="right"/>
    </xf>
    <xf numFmtId="164" fontId="0" fillId="3" borderId="11" xfId="1" applyNumberFormat="1" applyFont="1" applyFill="1" applyBorder="1" applyAlignment="1">
      <alignment horizontal="right"/>
    </xf>
    <xf numFmtId="9" fontId="0" fillId="3" borderId="0" xfId="0" applyNumberFormat="1" applyFill="1" applyBorder="1"/>
    <xf numFmtId="0" fontId="0" fillId="0" borderId="8" xfId="0" applyBorder="1" applyAlignment="1">
      <alignment horizontal="center" vertical="center"/>
    </xf>
    <xf numFmtId="3" fontId="0" fillId="0" borderId="11" xfId="0" applyNumberFormat="1" applyBorder="1"/>
    <xf numFmtId="3" fontId="0" fillId="0" borderId="10" xfId="0" applyNumberFormat="1" applyBorder="1"/>
    <xf numFmtId="0" fontId="0" fillId="0" borderId="9" xfId="0" applyBorder="1" applyAlignment="1">
      <alignment horizontal="center" vertical="center"/>
    </xf>
    <xf numFmtId="0" fontId="10" fillId="2" borderId="0" xfId="0" applyFont="1" applyFill="1" applyAlignment="1">
      <alignment horizontal="center" vertical="center"/>
    </xf>
    <xf numFmtId="0" fontId="0" fillId="0" borderId="0" xfId="0" applyAlignment="1"/>
    <xf numFmtId="0" fontId="12" fillId="0" borderId="0" xfId="0" applyFont="1" applyAlignment="1"/>
    <xf numFmtId="3" fontId="0" fillId="0" borderId="7" xfId="0" applyNumberFormat="1" applyBorder="1" applyAlignment="1">
      <alignment horizontal="right"/>
    </xf>
    <xf numFmtId="3" fontId="0" fillId="0" borderId="5" xfId="0" applyNumberFormat="1" applyBorder="1" applyAlignment="1">
      <alignment horizontal="right"/>
    </xf>
    <xf numFmtId="3" fontId="0" fillId="0" borderId="7" xfId="0" applyNumberFormat="1" applyBorder="1" applyAlignment="1">
      <alignment horizontal="right" vertical="center"/>
    </xf>
    <xf numFmtId="3" fontId="0" fillId="0" borderId="5" xfId="0" applyNumberFormat="1" applyBorder="1" applyAlignment="1">
      <alignment horizontal="right" vertical="center"/>
    </xf>
    <xf numFmtId="0" fontId="10" fillId="2" borderId="3"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9" fontId="0" fillId="0" borderId="7" xfId="2" applyFont="1" applyBorder="1"/>
    <xf numFmtId="9" fontId="0" fillId="0" borderId="5" xfId="2" applyFont="1" applyBorder="1"/>
    <xf numFmtId="0" fontId="0" fillId="0" borderId="8" xfId="0" applyBorder="1"/>
    <xf numFmtId="0" fontId="0" fillId="0" borderId="9" xfId="0" applyBorder="1"/>
    <xf numFmtId="9" fontId="0" fillId="0" borderId="0" xfId="2" applyFont="1"/>
    <xf numFmtId="0" fontId="10" fillId="2" borderId="3" xfId="0" applyFont="1" applyFill="1" applyBorder="1"/>
    <xf numFmtId="0" fontId="0" fillId="0" borderId="8" xfId="0" applyBorder="1" applyAlignment="1">
      <alignment horizontal="left" vertical="center"/>
    </xf>
    <xf numFmtId="2" fontId="26" fillId="3" borderId="7" xfId="0" applyNumberFormat="1" applyFont="1" applyFill="1" applyBorder="1"/>
    <xf numFmtId="165" fontId="26" fillId="3" borderId="5" xfId="0" applyNumberFormat="1" applyFont="1" applyFill="1" applyBorder="1"/>
    <xf numFmtId="9" fontId="0" fillId="0" borderId="5" xfId="0" applyNumberFormat="1" applyBorder="1"/>
    <xf numFmtId="165" fontId="15" fillId="3" borderId="5" xfId="0" applyNumberFormat="1" applyFont="1" applyFill="1" applyBorder="1"/>
    <xf numFmtId="2" fontId="15" fillId="3" borderId="7" xfId="0" applyNumberFormat="1" applyFont="1" applyFill="1" applyBorder="1"/>
    <xf numFmtId="0" fontId="0" fillId="0" borderId="4" xfId="0" applyFill="1" applyBorder="1" applyAlignment="1">
      <alignment horizontal="left" vertical="center"/>
    </xf>
    <xf numFmtId="0" fontId="8" fillId="2" borderId="0" xfId="0" applyFont="1" applyFill="1"/>
    <xf numFmtId="168" fontId="0" fillId="3" borderId="11" xfId="0" applyNumberFormat="1" applyFill="1" applyBorder="1"/>
    <xf numFmtId="0" fontId="4" fillId="3" borderId="0" xfId="0" applyFont="1" applyFill="1"/>
    <xf numFmtId="165" fontId="4" fillId="3" borderId="0" xfId="0" applyNumberFormat="1" applyFont="1" applyFill="1"/>
    <xf numFmtId="0" fontId="23" fillId="3" borderId="0" xfId="0" applyFont="1" applyFill="1" applyBorder="1"/>
    <xf numFmtId="165" fontId="23" fillId="3" borderId="0" xfId="0" applyNumberFormat="1" applyFont="1" applyFill="1" applyBorder="1"/>
    <xf numFmtId="0" fontId="29" fillId="2" borderId="14" xfId="0" applyFont="1" applyFill="1" applyBorder="1" applyAlignment="1">
      <alignment horizontal="right" wrapText="1"/>
    </xf>
    <xf numFmtId="0" fontId="29" fillId="2" borderId="13" xfId="0" applyFont="1" applyFill="1" applyBorder="1" applyAlignment="1">
      <alignment horizontal="left"/>
    </xf>
    <xf numFmtId="165" fontId="29" fillId="2" borderId="13" xfId="0" applyNumberFormat="1" applyFont="1" applyFill="1" applyBorder="1" applyAlignment="1">
      <alignment horizontal="left"/>
    </xf>
    <xf numFmtId="0" fontId="29" fillId="2" borderId="13" xfId="0" applyFont="1" applyFill="1" applyBorder="1" applyAlignment="1">
      <alignment horizontal="right" wrapText="1"/>
    </xf>
    <xf numFmtId="0" fontId="30" fillId="3" borderId="0" xfId="0" applyFont="1" applyFill="1" applyAlignment="1">
      <alignment horizontal="left"/>
    </xf>
    <xf numFmtId="0" fontId="30" fillId="3" borderId="0" xfId="0" applyFont="1" applyFill="1" applyAlignment="1">
      <alignment horizontal="left" vertical="top" wrapText="1"/>
    </xf>
    <xf numFmtId="0" fontId="30" fillId="3" borderId="0" xfId="0" applyFont="1" applyFill="1" applyAlignment="1"/>
    <xf numFmtId="0" fontId="28" fillId="3" borderId="0" xfId="5" applyFont="1" applyFill="1" applyAlignment="1" applyProtection="1">
      <alignment horizontal="left"/>
    </xf>
    <xf numFmtId="0" fontId="31" fillId="3" borderId="0" xfId="5" applyFont="1" applyFill="1" applyAlignment="1" applyProtection="1">
      <alignment horizontal="left"/>
    </xf>
    <xf numFmtId="0" fontId="30" fillId="3" borderId="0" xfId="4" applyFont="1" applyFill="1" applyAlignment="1">
      <alignment vertical="center"/>
    </xf>
    <xf numFmtId="0" fontId="28" fillId="3" borderId="0" xfId="5" applyFont="1" applyFill="1" applyAlignment="1" applyProtection="1"/>
    <xf numFmtId="9" fontId="0" fillId="0" borderId="11" xfId="2" applyFont="1" applyBorder="1"/>
    <xf numFmtId="9" fontId="0" fillId="0" borderId="10" xfId="2" applyFont="1" applyBorder="1"/>
    <xf numFmtId="0" fontId="0" fillId="0" borderId="12" xfId="0" applyBorder="1"/>
    <xf numFmtId="0" fontId="11" fillId="0" borderId="9" xfId="0" applyFont="1" applyBorder="1"/>
    <xf numFmtId="0" fontId="26" fillId="3" borderId="0" xfId="4" applyFont="1" applyFill="1"/>
    <xf numFmtId="3" fontId="26" fillId="3" borderId="0" xfId="4" applyNumberFormat="1" applyFont="1" applyFill="1"/>
    <xf numFmtId="167" fontId="26" fillId="3" borderId="0" xfId="4" applyNumberFormat="1" applyFont="1" applyFill="1"/>
    <xf numFmtId="0" fontId="34" fillId="3" borderId="0" xfId="4" applyFont="1" applyFill="1"/>
    <xf numFmtId="0" fontId="35" fillId="3" borderId="0" xfId="8" applyFont="1" applyFill="1"/>
    <xf numFmtId="4" fontId="0" fillId="0" borderId="10" xfId="0" applyNumberFormat="1" applyBorder="1"/>
    <xf numFmtId="4" fontId="0" fillId="0" borderId="11" xfId="0" applyNumberFormat="1" applyBorder="1"/>
    <xf numFmtId="165" fontId="29" fillId="2" borderId="15" xfId="0" applyNumberFormat="1" applyFont="1" applyFill="1" applyBorder="1" applyAlignment="1">
      <alignment horizontal="right" wrapText="1"/>
    </xf>
    <xf numFmtId="0" fontId="29" fillId="2" borderId="16" xfId="0" applyFont="1" applyFill="1" applyBorder="1" applyAlignment="1">
      <alignment horizontal="right"/>
    </xf>
    <xf numFmtId="165" fontId="23" fillId="3" borderId="4" xfId="0" applyNumberFormat="1" applyFont="1" applyFill="1" applyBorder="1"/>
    <xf numFmtId="165" fontId="23" fillId="3" borderId="6" xfId="0" applyNumberFormat="1" applyFont="1" applyFill="1" applyBorder="1"/>
    <xf numFmtId="165" fontId="23" fillId="3" borderId="8" xfId="0" applyNumberFormat="1" applyFont="1" applyFill="1" applyBorder="1"/>
    <xf numFmtId="165" fontId="23" fillId="3" borderId="5" xfId="0" applyNumberFormat="1" applyFont="1" applyFill="1" applyBorder="1"/>
    <xf numFmtId="165" fontId="23" fillId="3" borderId="7" xfId="0" applyNumberFormat="1" applyFont="1" applyFill="1" applyBorder="1"/>
    <xf numFmtId="165" fontId="29" fillId="2" borderId="17" xfId="0" applyNumberFormat="1" applyFont="1" applyFill="1" applyBorder="1" applyAlignment="1">
      <alignment horizontal="right" wrapText="1"/>
    </xf>
    <xf numFmtId="0" fontId="29" fillId="2" borderId="1" xfId="0" applyFont="1" applyFill="1" applyBorder="1"/>
    <xf numFmtId="0" fontId="29" fillId="2" borderId="2" xfId="0" applyFont="1" applyFill="1" applyBorder="1"/>
    <xf numFmtId="165" fontId="29" fillId="2" borderId="2" xfId="0" applyNumberFormat="1" applyFont="1" applyFill="1" applyBorder="1"/>
    <xf numFmtId="0" fontId="29" fillId="2" borderId="15" xfId="0" applyFont="1" applyFill="1" applyBorder="1" applyAlignment="1">
      <alignment horizontal="left" wrapText="1"/>
    </xf>
    <xf numFmtId="0" fontId="23" fillId="3" borderId="4" xfId="0" applyFont="1" applyFill="1" applyBorder="1"/>
    <xf numFmtId="0" fontId="23" fillId="3" borderId="8" xfId="0" applyFont="1" applyFill="1" applyBorder="1"/>
    <xf numFmtId="0" fontId="23" fillId="3" borderId="5" xfId="0" applyFont="1" applyFill="1" applyBorder="1"/>
    <xf numFmtId="0" fontId="0" fillId="2" borderId="0" xfId="0" applyFill="1" applyAlignment="1">
      <alignment horizontal="center" vertical="center"/>
    </xf>
    <xf numFmtId="0" fontId="10" fillId="2" borderId="0" xfId="0" applyFont="1" applyFill="1" applyAlignment="1">
      <alignment horizontal="left"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9" fontId="0" fillId="0" borderId="9" xfId="2" applyFont="1" applyBorder="1"/>
    <xf numFmtId="0" fontId="7" fillId="3" borderId="0" xfId="3" applyFill="1" applyAlignment="1" applyProtection="1"/>
    <xf numFmtId="0" fontId="36" fillId="3" borderId="0" xfId="0" applyFont="1" applyFill="1" applyAlignment="1">
      <alignment horizontal="left" vertical="center" readingOrder="1"/>
    </xf>
    <xf numFmtId="0" fontId="38" fillId="3" borderId="0" xfId="0" applyFont="1" applyFill="1" applyAlignment="1">
      <alignment horizontal="left" vertical="center" readingOrder="1"/>
    </xf>
    <xf numFmtId="0" fontId="37" fillId="3" borderId="0" xfId="0" applyFont="1" applyFill="1" applyAlignment="1">
      <alignment horizontal="left" vertical="center" readingOrder="1"/>
    </xf>
    <xf numFmtId="0" fontId="39" fillId="3" borderId="0" xfId="0" applyFont="1" applyFill="1" applyAlignment="1">
      <alignment horizontal="left" vertical="center" readingOrder="1"/>
    </xf>
    <xf numFmtId="0" fontId="10" fillId="2" borderId="2" xfId="0" applyFont="1" applyFill="1" applyBorder="1" applyAlignment="1">
      <alignment horizontal="center"/>
    </xf>
    <xf numFmtId="9" fontId="0" fillId="0" borderId="0" xfId="2" applyFont="1" applyBorder="1"/>
    <xf numFmtId="9" fontId="0" fillId="3" borderId="11" xfId="1" applyNumberFormat="1" applyFont="1" applyFill="1" applyBorder="1"/>
    <xf numFmtId="0" fontId="10" fillId="2" borderId="4" xfId="0" applyFont="1" applyFill="1" applyBorder="1" applyAlignment="1">
      <alignment horizontal="right" wrapText="1"/>
    </xf>
    <xf numFmtId="0" fontId="10" fillId="2" borderId="0" xfId="0" applyFont="1" applyFill="1" applyBorder="1" applyAlignment="1">
      <alignment horizontal="right" wrapText="1"/>
    </xf>
    <xf numFmtId="0" fontId="10" fillId="2" borderId="6" xfId="0" applyFont="1" applyFill="1" applyBorder="1" applyAlignment="1">
      <alignment horizontal="right" wrapText="1"/>
    </xf>
    <xf numFmtId="0" fontId="20" fillId="2" borderId="4" xfId="0" applyFont="1" applyFill="1" applyBorder="1" applyAlignment="1">
      <alignment horizontal="right" wrapText="1"/>
    </xf>
    <xf numFmtId="0" fontId="10" fillId="2" borderId="19" xfId="0" applyFont="1" applyFill="1" applyBorder="1" applyAlignment="1">
      <alignment horizontal="right" wrapText="1"/>
    </xf>
    <xf numFmtId="0" fontId="0" fillId="3" borderId="9" xfId="0" applyFont="1" applyFill="1" applyBorder="1"/>
    <xf numFmtId="3" fontId="0" fillId="3" borderId="9" xfId="0" applyNumberFormat="1" applyFont="1" applyFill="1" applyBorder="1"/>
    <xf numFmtId="3" fontId="0" fillId="3" borderId="10" xfId="0" applyNumberFormat="1" applyFont="1" applyFill="1" applyBorder="1"/>
    <xf numFmtId="3" fontId="0" fillId="3" borderId="11" xfId="0" applyNumberFormat="1" applyFont="1" applyFill="1" applyBorder="1"/>
    <xf numFmtId="3" fontId="0" fillId="3" borderId="18" xfId="0" applyNumberFormat="1" applyFont="1" applyFill="1" applyBorder="1"/>
    <xf numFmtId="3" fontId="0" fillId="3" borderId="12" xfId="0" applyNumberFormat="1" applyFont="1" applyFill="1" applyBorder="1"/>
    <xf numFmtId="3" fontId="0" fillId="3" borderId="19" xfId="0" applyNumberFormat="1" applyFont="1" applyFill="1" applyBorder="1"/>
    <xf numFmtId="3" fontId="17" fillId="3" borderId="9" xfId="11" applyNumberFormat="1" applyFont="1" applyFill="1" applyBorder="1" applyAlignment="1">
      <alignment wrapText="1"/>
    </xf>
    <xf numFmtId="0" fontId="0" fillId="3" borderId="1" xfId="0" applyFont="1" applyFill="1" applyBorder="1"/>
    <xf numFmtId="3" fontId="0" fillId="3" borderId="1" xfId="0" applyNumberFormat="1" applyFont="1" applyFill="1" applyBorder="1"/>
    <xf numFmtId="3" fontId="0" fillId="3" borderId="2" xfId="0" applyNumberFormat="1" applyFont="1" applyFill="1" applyBorder="1"/>
    <xf numFmtId="3" fontId="0" fillId="3" borderId="3" xfId="0" applyNumberFormat="1" applyFont="1" applyFill="1" applyBorder="1"/>
    <xf numFmtId="3" fontId="17" fillId="3" borderId="1" xfId="11" applyNumberFormat="1" applyFont="1" applyFill="1" applyBorder="1" applyAlignment="1">
      <alignment wrapText="1"/>
    </xf>
    <xf numFmtId="9" fontId="0" fillId="3" borderId="9" xfId="0" applyNumberFormat="1" applyFont="1" applyFill="1" applyBorder="1"/>
    <xf numFmtId="9" fontId="0" fillId="3" borderId="10" xfId="0" applyNumberFormat="1" applyFont="1" applyFill="1" applyBorder="1"/>
    <xf numFmtId="9" fontId="0" fillId="3" borderId="11" xfId="0" applyNumberFormat="1" applyFont="1" applyFill="1" applyBorder="1"/>
    <xf numFmtId="9" fontId="0" fillId="3" borderId="12" xfId="0" applyNumberFormat="1" applyFont="1" applyFill="1" applyBorder="1"/>
    <xf numFmtId="0" fontId="10" fillId="2" borderId="10" xfId="0" applyFont="1" applyFill="1" applyBorder="1" applyAlignment="1">
      <alignment horizontal="right"/>
    </xf>
    <xf numFmtId="3" fontId="0" fillId="0" borderId="0" xfId="0" applyNumberFormat="1" applyFill="1" applyBorder="1"/>
    <xf numFmtId="9" fontId="0" fillId="0" borderId="0" xfId="0" applyNumberFormat="1"/>
    <xf numFmtId="0" fontId="0" fillId="3" borderId="11" xfId="0" applyFill="1" applyBorder="1" applyAlignment="1">
      <alignment wrapText="1"/>
    </xf>
    <xf numFmtId="167" fontId="9" fillId="3" borderId="0" xfId="0" applyNumberFormat="1" applyFont="1" applyFill="1"/>
    <xf numFmtId="0" fontId="5" fillId="0" borderId="0" xfId="12" applyAlignment="1">
      <alignment horizontal="center" vertical="center"/>
    </xf>
    <xf numFmtId="0" fontId="10" fillId="2" borderId="0" xfId="12" applyFont="1" applyFill="1" applyAlignment="1">
      <alignment horizontal="center" vertical="center"/>
    </xf>
    <xf numFmtId="0" fontId="5" fillId="0" borderId="9" xfId="12" applyBorder="1"/>
    <xf numFmtId="0" fontId="5" fillId="0" borderId="8" xfId="12" applyBorder="1"/>
    <xf numFmtId="0" fontId="0" fillId="3" borderId="0" xfId="0" applyFill="1"/>
    <xf numFmtId="0" fontId="11" fillId="3" borderId="0" xfId="0" applyFont="1" applyFill="1" applyBorder="1"/>
    <xf numFmtId="0" fontId="0" fillId="0" borderId="0" xfId="0"/>
    <xf numFmtId="0" fontId="0" fillId="3" borderId="0" xfId="0" applyFill="1"/>
    <xf numFmtId="0" fontId="11" fillId="3" borderId="0" xfId="0" applyFont="1" applyFill="1" applyBorder="1"/>
    <xf numFmtId="0" fontId="0" fillId="3" borderId="0" xfId="0" applyFont="1" applyFill="1" applyAlignment="1"/>
    <xf numFmtId="0" fontId="7" fillId="3" borderId="0" xfId="3" applyFill="1"/>
    <xf numFmtId="0" fontId="1" fillId="4" borderId="0" xfId="0" applyFont="1" applyFill="1" applyBorder="1"/>
    <xf numFmtId="0" fontId="1" fillId="4" borderId="0" xfId="0" applyFont="1" applyFill="1" applyBorder="1" applyAlignment="1">
      <alignment horizontal="left" wrapText="1"/>
    </xf>
    <xf numFmtId="0" fontId="1" fillId="4" borderId="0" xfId="0" applyFont="1" applyFill="1" applyBorder="1" applyAlignment="1"/>
    <xf numFmtId="0" fontId="40" fillId="4" borderId="0" xfId="0" applyFont="1" applyFill="1" applyBorder="1"/>
    <xf numFmtId="166" fontId="0" fillId="0" borderId="0" xfId="1" applyNumberFormat="1" applyFont="1"/>
    <xf numFmtId="164" fontId="0" fillId="0" borderId="0" xfId="1" applyNumberFormat="1" applyFont="1"/>
    <xf numFmtId="0" fontId="0" fillId="0" borderId="0" xfId="0" applyBorder="1" applyAlignment="1">
      <alignment horizontal="center" vertical="center"/>
    </xf>
    <xf numFmtId="3" fontId="0" fillId="0" borderId="0" xfId="0" applyNumberFormat="1" applyBorder="1"/>
    <xf numFmtId="1" fontId="0" fillId="0" borderId="0" xfId="0" applyNumberFormat="1"/>
    <xf numFmtId="0" fontId="0" fillId="0" borderId="0" xfId="0"/>
    <xf numFmtId="0" fontId="16" fillId="3" borderId="0" xfId="0" applyFont="1" applyFill="1"/>
    <xf numFmtId="3" fontId="17" fillId="3" borderId="0" xfId="0" applyNumberFormat="1" applyFont="1" applyFill="1" applyBorder="1"/>
    <xf numFmtId="2" fontId="17" fillId="3" borderId="0" xfId="0" applyNumberFormat="1" applyFont="1" applyFill="1" applyBorder="1"/>
    <xf numFmtId="0" fontId="18" fillId="3" borderId="0" xfId="0" applyFont="1" applyFill="1" applyBorder="1"/>
    <xf numFmtId="169" fontId="17" fillId="3" borderId="0" xfId="0" applyNumberFormat="1" applyFont="1" applyFill="1"/>
    <xf numFmtId="0" fontId="21" fillId="2" borderId="10" xfId="0" applyFont="1" applyFill="1" applyBorder="1"/>
    <xf numFmtId="0" fontId="21" fillId="2" borderId="10" xfId="0" applyFont="1" applyFill="1" applyBorder="1" applyAlignment="1">
      <alignment horizontal="right" wrapText="1"/>
    </xf>
    <xf numFmtId="0" fontId="12" fillId="0" borderId="0" xfId="0" applyFont="1" applyAlignment="1">
      <alignment horizontal="left"/>
    </xf>
    <xf numFmtId="0" fontId="0" fillId="0" borderId="5" xfId="0" applyBorder="1"/>
    <xf numFmtId="164" fontId="0" fillId="3" borderId="0" xfId="1" applyNumberFormat="1" applyFont="1" applyFill="1" applyBorder="1"/>
    <xf numFmtId="166" fontId="0" fillId="3" borderId="0" xfId="1" applyNumberFormat="1" applyFont="1" applyFill="1"/>
    <xf numFmtId="10" fontId="0" fillId="0" borderId="0" xfId="0" applyNumberFormat="1"/>
    <xf numFmtId="0" fontId="41" fillId="0" borderId="0" xfId="0" applyFont="1"/>
    <xf numFmtId="43" fontId="0" fillId="3" borderId="0" xfId="0" applyNumberFormat="1" applyFill="1"/>
    <xf numFmtId="167" fontId="0" fillId="3" borderId="0" xfId="0" applyNumberFormat="1" applyFill="1"/>
    <xf numFmtId="9" fontId="0" fillId="3" borderId="0" xfId="2" applyFont="1" applyFill="1"/>
    <xf numFmtId="9" fontId="0" fillId="3" borderId="0" xfId="2" applyFont="1" applyFill="1" applyAlignment="1">
      <alignment wrapText="1"/>
    </xf>
    <xf numFmtId="168" fontId="0" fillId="3" borderId="0" xfId="2" applyNumberFormat="1" applyFont="1" applyFill="1" applyAlignment="1">
      <alignment wrapText="1"/>
    </xf>
    <xf numFmtId="9" fontId="0" fillId="3" borderId="0" xfId="2" applyFont="1" applyFill="1" applyBorder="1"/>
    <xf numFmtId="9" fontId="0" fillId="3" borderId="0" xfId="2" applyNumberFormat="1" applyFont="1" applyFill="1" applyAlignment="1">
      <alignment wrapText="1"/>
    </xf>
    <xf numFmtId="171" fontId="0" fillId="0" borderId="0" xfId="0" applyNumberFormat="1"/>
    <xf numFmtId="170" fontId="0" fillId="0" borderId="0" xfId="0" applyNumberFormat="1"/>
    <xf numFmtId="165" fontId="23" fillId="3" borderId="0" xfId="0" applyNumberFormat="1" applyFont="1" applyFill="1"/>
    <xf numFmtId="165" fontId="30" fillId="3" borderId="0" xfId="0" applyNumberFormat="1" applyFont="1" applyFill="1" applyAlignment="1"/>
    <xf numFmtId="165" fontId="28" fillId="3" borderId="0" xfId="5" applyNumberFormat="1" applyFont="1" applyFill="1" applyAlignment="1" applyProtection="1"/>
    <xf numFmtId="165" fontId="31" fillId="3" borderId="0" xfId="5" applyNumberFormat="1" applyFont="1" applyFill="1" applyAlignment="1" applyProtection="1">
      <alignment horizontal="left"/>
    </xf>
    <xf numFmtId="165" fontId="30" fillId="3" borderId="0" xfId="0" applyNumberFormat="1" applyFont="1" applyFill="1" applyAlignment="1">
      <alignment horizontal="left" vertical="top" wrapText="1"/>
    </xf>
    <xf numFmtId="0" fontId="12" fillId="0" borderId="0" xfId="0" applyFont="1" applyAlignment="1">
      <alignment horizontal="left"/>
    </xf>
    <xf numFmtId="0" fontId="0" fillId="0" borderId="0" xfId="0" applyAlignment="1">
      <alignment horizontal="left"/>
    </xf>
    <xf numFmtId="0" fontId="43" fillId="0" borderId="9" xfId="0" applyFont="1" applyBorder="1" applyAlignment="1"/>
    <xf numFmtId="9" fontId="43" fillId="0" borderId="11" xfId="2" applyFont="1" applyBorder="1" applyAlignment="1"/>
    <xf numFmtId="0" fontId="43" fillId="0" borderId="8" xfId="0" applyFont="1" applyBorder="1" applyAlignment="1"/>
    <xf numFmtId="9" fontId="43" fillId="0" borderId="7" xfId="2" applyFont="1" applyBorder="1" applyAlignment="1"/>
    <xf numFmtId="9" fontId="44" fillId="0" borderId="5" xfId="2" applyFont="1" applyBorder="1"/>
    <xf numFmtId="9" fontId="43" fillId="0" borderId="0" xfId="2" applyFont="1" applyBorder="1" applyAlignment="1"/>
    <xf numFmtId="0" fontId="10" fillId="2" borderId="0" xfId="0" applyFont="1" applyFill="1" applyAlignment="1">
      <alignment horizontal="center" vertical="center"/>
    </xf>
    <xf numFmtId="0" fontId="10" fillId="2" borderId="10" xfId="0" applyFont="1" applyFill="1" applyBorder="1" applyAlignment="1">
      <alignment vertical="center"/>
    </xf>
    <xf numFmtId="168" fontId="0" fillId="0" borderId="11" xfId="0" applyNumberFormat="1" applyBorder="1"/>
    <xf numFmtId="3" fontId="45" fillId="0" borderId="12" xfId="0" applyNumberFormat="1" applyFont="1" applyBorder="1"/>
    <xf numFmtId="0" fontId="46" fillId="2" borderId="0" xfId="0" applyFont="1" applyFill="1" applyAlignment="1">
      <alignment horizontal="center"/>
    </xf>
    <xf numFmtId="0" fontId="10" fillId="2" borderId="0" xfId="0" applyFont="1" applyFill="1" applyAlignment="1">
      <alignment horizontal="right"/>
    </xf>
    <xf numFmtId="0" fontId="8" fillId="2" borderId="0" xfId="0" applyFont="1" applyFill="1" applyAlignment="1">
      <alignment horizontal="right"/>
    </xf>
    <xf numFmtId="0" fontId="47" fillId="2" borderId="0" xfId="0" applyFont="1" applyFill="1" applyAlignment="1">
      <alignment horizontal="right"/>
    </xf>
    <xf numFmtId="3" fontId="45" fillId="0" borderId="11" xfId="0" applyNumberFormat="1" applyFont="1" applyBorder="1"/>
    <xf numFmtId="4" fontId="45" fillId="0" borderId="11" xfId="0" applyNumberFormat="1" applyFont="1" applyBorder="1"/>
    <xf numFmtId="0" fontId="45" fillId="3" borderId="9" xfId="0" applyFont="1" applyFill="1" applyBorder="1"/>
    <xf numFmtId="3" fontId="45" fillId="3" borderId="10" xfId="0" applyNumberFormat="1" applyFont="1" applyFill="1" applyBorder="1"/>
    <xf numFmtId="9" fontId="45" fillId="3" borderId="11" xfId="0" applyNumberFormat="1" applyFont="1" applyFill="1" applyBorder="1"/>
    <xf numFmtId="0" fontId="10" fillId="2" borderId="11" xfId="0" applyFont="1" applyFill="1" applyBorder="1" applyAlignment="1">
      <alignment horizontal="right"/>
    </xf>
    <xf numFmtId="164" fontId="0" fillId="3" borderId="0" xfId="1" applyNumberFormat="1" applyFont="1" applyFill="1" applyAlignment="1">
      <alignment horizontal="right"/>
    </xf>
    <xf numFmtId="164" fontId="0" fillId="3" borderId="10" xfId="0" applyNumberFormat="1" applyFill="1" applyBorder="1" applyAlignment="1">
      <alignment horizontal="right"/>
    </xf>
    <xf numFmtId="164" fontId="0" fillId="3" borderId="11" xfId="0" applyNumberFormat="1" applyFill="1" applyBorder="1" applyAlignment="1">
      <alignment horizontal="right"/>
    </xf>
    <xf numFmtId="0" fontId="0" fillId="3" borderId="0" xfId="0" applyFill="1" applyAlignment="1">
      <alignment horizontal="right"/>
    </xf>
    <xf numFmtId="9" fontId="0" fillId="3" borderId="10" xfId="0" applyNumberFormat="1" applyFill="1" applyBorder="1" applyAlignment="1">
      <alignment horizontal="right"/>
    </xf>
    <xf numFmtId="9" fontId="0" fillId="3" borderId="11" xfId="0" applyNumberFormat="1" applyFill="1" applyBorder="1" applyAlignment="1">
      <alignment horizontal="right"/>
    </xf>
    <xf numFmtId="0" fontId="45" fillId="3" borderId="0" xfId="0" applyFont="1" applyFill="1" applyAlignment="1">
      <alignment horizontal="right"/>
    </xf>
    <xf numFmtId="164" fontId="45" fillId="3" borderId="0" xfId="1" applyNumberFormat="1" applyFont="1" applyFill="1" applyAlignment="1">
      <alignment horizontal="right"/>
    </xf>
    <xf numFmtId="0" fontId="46" fillId="2" borderId="11" xfId="0" applyFont="1" applyFill="1" applyBorder="1" applyAlignment="1">
      <alignment horizontal="right"/>
    </xf>
    <xf numFmtId="164" fontId="45" fillId="3" borderId="11" xfId="1" applyNumberFormat="1" applyFont="1" applyFill="1" applyBorder="1" applyAlignment="1">
      <alignment horizontal="right"/>
    </xf>
    <xf numFmtId="164" fontId="45" fillId="3" borderId="11" xfId="0" applyNumberFormat="1" applyFont="1" applyFill="1" applyBorder="1" applyAlignment="1">
      <alignment horizontal="right"/>
    </xf>
    <xf numFmtId="9" fontId="45" fillId="3" borderId="11" xfId="0" applyNumberFormat="1" applyFont="1" applyFill="1" applyBorder="1" applyAlignment="1">
      <alignment horizontal="right"/>
    </xf>
    <xf numFmtId="9" fontId="0" fillId="3" borderId="12" xfId="0" applyNumberFormat="1" applyFont="1" applyFill="1" applyBorder="1" applyAlignment="1">
      <alignment horizontal="right"/>
    </xf>
    <xf numFmtId="9" fontId="0" fillId="3" borderId="19" xfId="0" applyNumberFormat="1" applyFont="1" applyFill="1" applyBorder="1"/>
    <xf numFmtId="0" fontId="10" fillId="3" borderId="0" xfId="0" applyFont="1" applyFill="1" applyBorder="1" applyAlignment="1">
      <alignment horizontal="right" wrapText="1"/>
    </xf>
    <xf numFmtId="0" fontId="10" fillId="3" borderId="6" xfId="0" applyFont="1" applyFill="1" applyBorder="1" applyAlignment="1"/>
    <xf numFmtId="0" fontId="10" fillId="3" borderId="6" xfId="0" applyFont="1" applyFill="1" applyBorder="1" applyAlignment="1">
      <alignment horizontal="center"/>
    </xf>
    <xf numFmtId="0" fontId="10" fillId="3" borderId="19" xfId="0" applyFont="1" applyFill="1" applyBorder="1"/>
    <xf numFmtId="3" fontId="45" fillId="3" borderId="11" xfId="0" applyNumberFormat="1" applyFont="1" applyFill="1" applyBorder="1"/>
    <xf numFmtId="3" fontId="0" fillId="3" borderId="0" xfId="0" applyNumberFormat="1" applyFont="1" applyFill="1" applyBorder="1"/>
    <xf numFmtId="3" fontId="17" fillId="3" borderId="12" xfId="11" applyNumberFormat="1" applyFont="1" applyFill="1" applyBorder="1" applyAlignment="1">
      <alignment wrapText="1"/>
    </xf>
    <xf numFmtId="0" fontId="0" fillId="3" borderId="0" xfId="0" applyFont="1" applyFill="1" applyBorder="1"/>
    <xf numFmtId="3" fontId="17" fillId="3" borderId="0" xfId="11" applyNumberFormat="1" applyFont="1" applyFill="1" applyBorder="1" applyAlignment="1">
      <alignment wrapText="1"/>
    </xf>
    <xf numFmtId="1" fontId="0" fillId="3" borderId="0" xfId="0" applyNumberFormat="1" applyFill="1"/>
    <xf numFmtId="164" fontId="43" fillId="0" borderId="5" xfId="1" applyNumberFormat="1" applyFont="1" applyBorder="1" applyAlignment="1"/>
    <xf numFmtId="164" fontId="43" fillId="0" borderId="10" xfId="1" applyNumberFormat="1" applyFont="1" applyBorder="1" applyAlignment="1"/>
    <xf numFmtId="0" fontId="11" fillId="3" borderId="0" xfId="0" applyFont="1" applyFill="1"/>
    <xf numFmtId="43" fontId="9" fillId="3" borderId="0" xfId="0" applyNumberFormat="1" applyFont="1" applyFill="1"/>
    <xf numFmtId="0" fontId="8" fillId="2" borderId="10" xfId="0" applyFont="1" applyFill="1" applyBorder="1" applyAlignment="1">
      <alignment horizontal="right"/>
    </xf>
    <xf numFmtId="0" fontId="8" fillId="2" borderId="11" xfId="0" applyFont="1" applyFill="1" applyBorder="1" applyAlignment="1">
      <alignment horizontal="right"/>
    </xf>
    <xf numFmtId="0" fontId="43" fillId="5" borderId="0" xfId="0" applyFont="1" applyFill="1" applyAlignment="1"/>
    <xf numFmtId="0" fontId="42" fillId="5" borderId="0" xfId="0" applyFont="1" applyFill="1"/>
    <xf numFmtId="0" fontId="42" fillId="5" borderId="0" xfId="0" applyFont="1" applyFill="1" applyAlignment="1"/>
    <xf numFmtId="0" fontId="48" fillId="0" borderId="0" xfId="0" applyFont="1" applyAlignment="1">
      <alignment horizontal="left" vertical="center" readingOrder="1"/>
    </xf>
    <xf numFmtId="9" fontId="0" fillId="3" borderId="11" xfId="2" applyFont="1" applyFill="1" applyBorder="1"/>
    <xf numFmtId="0" fontId="12" fillId="3" borderId="0" xfId="0" applyFont="1" applyFill="1" applyAlignment="1">
      <alignment horizontal="left"/>
    </xf>
    <xf numFmtId="0" fontId="0" fillId="0" borderId="0" xfId="0" applyAlignment="1">
      <alignment wrapText="1"/>
    </xf>
    <xf numFmtId="0" fontId="50" fillId="6" borderId="9" xfId="0" applyFont="1" applyFill="1" applyBorder="1" applyAlignment="1">
      <alignment horizontal="right" vertical="center"/>
    </xf>
    <xf numFmtId="0" fontId="49" fillId="0" borderId="10" xfId="0" applyFont="1" applyBorder="1" applyAlignment="1">
      <alignment horizontal="right" vertical="center"/>
    </xf>
    <xf numFmtId="0" fontId="49" fillId="0" borderId="11" xfId="0" applyFont="1" applyBorder="1" applyAlignment="1">
      <alignment horizontal="right" vertical="center"/>
    </xf>
    <xf numFmtId="0" fontId="49" fillId="6" borderId="10" xfId="0" applyFont="1" applyFill="1" applyBorder="1" applyAlignment="1">
      <alignment horizontal="right" vertical="center"/>
    </xf>
    <xf numFmtId="0" fontId="49" fillId="6" borderId="11" xfId="0" applyFont="1" applyFill="1" applyBorder="1" applyAlignment="1">
      <alignment horizontal="right" vertical="center"/>
    </xf>
    <xf numFmtId="0" fontId="51" fillId="6" borderId="0" xfId="0" applyFont="1" applyFill="1" applyAlignment="1">
      <alignment vertical="center"/>
    </xf>
    <xf numFmtId="0" fontId="52" fillId="6" borderId="0" xfId="0" applyFont="1" applyFill="1" applyAlignment="1">
      <alignment vertical="center"/>
    </xf>
    <xf numFmtId="0" fontId="53" fillId="0" borderId="0" xfId="0" applyFont="1"/>
    <xf numFmtId="0" fontId="10" fillId="2" borderId="10" xfId="0" applyFont="1" applyFill="1" applyBorder="1" applyAlignment="1">
      <alignment horizontal="center" vertical="center"/>
    </xf>
    <xf numFmtId="0" fontId="0" fillId="0" borderId="7" xfId="0" applyBorder="1"/>
    <xf numFmtId="0" fontId="10" fillId="2" borderId="11" xfId="0" applyFont="1" applyFill="1" applyBorder="1" applyAlignment="1">
      <alignment horizontal="center" vertical="center"/>
    </xf>
    <xf numFmtId="0" fontId="17" fillId="3" borderId="9" xfId="0" applyFont="1" applyFill="1" applyBorder="1"/>
    <xf numFmtId="3" fontId="17" fillId="3" borderId="10" xfId="0" applyNumberFormat="1" applyFont="1" applyFill="1" applyBorder="1"/>
    <xf numFmtId="10" fontId="17" fillId="3" borderId="11" xfId="0" applyNumberFormat="1" applyFont="1" applyFill="1" applyBorder="1"/>
    <xf numFmtId="164" fontId="9" fillId="3" borderId="0" xfId="1" applyNumberFormat="1" applyFont="1" applyFill="1"/>
    <xf numFmtId="0" fontId="10" fillId="2" borderId="2" xfId="0" applyFont="1" applyFill="1" applyBorder="1" applyAlignment="1">
      <alignment horizontal="center" vertical="center" wrapText="1"/>
    </xf>
    <xf numFmtId="0" fontId="10" fillId="2" borderId="2" xfId="0" applyFont="1" applyFill="1" applyBorder="1" applyAlignment="1">
      <alignment wrapText="1"/>
    </xf>
    <xf numFmtId="0" fontId="10" fillId="2" borderId="3" xfId="0" applyFont="1" applyFill="1" applyBorder="1" applyAlignment="1">
      <alignment wrapText="1"/>
    </xf>
    <xf numFmtId="0" fontId="10" fillId="2" borderId="0" xfId="0" applyFont="1" applyFill="1" applyAlignment="1">
      <alignment horizontal="center"/>
    </xf>
    <xf numFmtId="0" fontId="8" fillId="2" borderId="0" xfId="0" applyFont="1" applyFill="1" applyBorder="1" applyAlignment="1">
      <alignment horizontal="center"/>
    </xf>
    <xf numFmtId="0" fontId="10" fillId="2" borderId="0" xfId="12" applyFont="1" applyFill="1" applyAlignment="1">
      <alignment horizontal="center" vertical="center"/>
    </xf>
    <xf numFmtId="0" fontId="10" fillId="2" borderId="5" xfId="12" applyFont="1" applyFill="1" applyBorder="1" applyAlignment="1">
      <alignment horizontal="center" vertical="center"/>
    </xf>
    <xf numFmtId="0" fontId="0" fillId="0" borderId="1" xfId="12" applyFont="1" applyBorder="1" applyAlignment="1">
      <alignment horizontal="center" vertical="center"/>
    </xf>
    <xf numFmtId="0" fontId="5" fillId="0" borderId="4" xfId="12" applyBorder="1" applyAlignment="1">
      <alignment horizontal="center" vertical="center"/>
    </xf>
    <xf numFmtId="0" fontId="5" fillId="0" borderId="8" xfId="12" applyBorder="1" applyAlignment="1">
      <alignment horizontal="center" vertical="center"/>
    </xf>
    <xf numFmtId="165" fontId="29" fillId="2" borderId="1" xfId="0" applyNumberFormat="1" applyFont="1" applyFill="1" applyBorder="1" applyAlignment="1">
      <alignment horizontal="center"/>
    </xf>
    <xf numFmtId="165" fontId="29" fillId="2" borderId="2" xfId="0" applyNumberFormat="1" applyFont="1" applyFill="1" applyBorder="1" applyAlignment="1">
      <alignment horizontal="center"/>
    </xf>
    <xf numFmtId="165" fontId="29" fillId="2" borderId="3" xfId="0" applyNumberFormat="1" applyFont="1" applyFill="1" applyBorder="1" applyAlignment="1">
      <alignment horizontal="center"/>
    </xf>
    <xf numFmtId="0" fontId="30" fillId="3" borderId="0" xfId="0" applyFont="1" applyFill="1" applyAlignment="1">
      <alignment horizontal="left"/>
    </xf>
    <xf numFmtId="0" fontId="31" fillId="3" borderId="0" xfId="5" applyFont="1" applyFill="1" applyAlignment="1" applyProtection="1">
      <alignment horizontal="left"/>
    </xf>
    <xf numFmtId="0" fontId="23" fillId="3" borderId="0" xfId="0" applyFont="1" applyFill="1" applyAlignment="1">
      <alignment horizontal="left"/>
    </xf>
    <xf numFmtId="0" fontId="30" fillId="3" borderId="0" xfId="0" applyFont="1" applyFill="1" applyAlignment="1">
      <alignment horizontal="left" vertical="top" wrapText="1"/>
    </xf>
    <xf numFmtId="0" fontId="33" fillId="3" borderId="0" xfId="0" applyFont="1" applyFill="1" applyAlignment="1">
      <alignment horizontal="left" vertical="top" wrapText="1"/>
    </xf>
    <xf numFmtId="0" fontId="23" fillId="0" borderId="0" xfId="0" applyFont="1"/>
    <xf numFmtId="0" fontId="32" fillId="3" borderId="0" xfId="0" applyFont="1" applyFill="1" applyAlignment="1">
      <alignment horizontal="left"/>
    </xf>
    <xf numFmtId="0" fontId="23" fillId="3" borderId="0" xfId="0" applyFont="1" applyFill="1" applyAlignment="1">
      <alignment horizontal="left" vertical="top" wrapText="1"/>
    </xf>
    <xf numFmtId="0" fontId="10" fillId="2" borderId="0" xfId="0" applyFont="1" applyFill="1" applyAlignment="1">
      <alignment horizontal="center" vertical="center"/>
    </xf>
    <xf numFmtId="0" fontId="0" fillId="0" borderId="0" xfId="0" applyAlignment="1">
      <alignment horizontal="center"/>
    </xf>
    <xf numFmtId="0" fontId="10" fillId="2" borderId="5" xfId="0" applyFont="1" applyFill="1" applyBorder="1" applyAlignment="1">
      <alignment horizontal="center" vertical="center"/>
    </xf>
    <xf numFmtId="0" fontId="12" fillId="0" borderId="0" xfId="0" applyFont="1" applyAlignment="1">
      <alignment horizontal="left"/>
    </xf>
    <xf numFmtId="0" fontId="0" fillId="0" borderId="0" xfId="0" applyAlignment="1">
      <alignment horizontal="left"/>
    </xf>
    <xf numFmtId="0" fontId="10" fillId="2" borderId="10" xfId="0" applyFont="1" applyFill="1" applyBorder="1" applyAlignment="1">
      <alignment horizontal="center" vertical="center"/>
    </xf>
    <xf numFmtId="0" fontId="10" fillId="2" borderId="9" xfId="0" applyFont="1" applyFill="1" applyBorder="1" applyAlignment="1">
      <alignment horizontal="center"/>
    </xf>
    <xf numFmtId="0" fontId="10" fillId="2" borderId="10" xfId="0" applyFont="1" applyFill="1" applyBorder="1" applyAlignment="1">
      <alignment horizontal="center"/>
    </xf>
    <xf numFmtId="0" fontId="10" fillId="2" borderId="11" xfId="0" applyFont="1" applyFill="1" applyBorder="1" applyAlignment="1">
      <alignment horizontal="center"/>
    </xf>
    <xf numFmtId="0" fontId="8" fillId="2" borderId="0" xfId="0" applyFont="1" applyFill="1" applyAlignment="1">
      <alignment horizontal="center"/>
    </xf>
    <xf numFmtId="0" fontId="0" fillId="0" borderId="0" xfId="0" applyAlignment="1">
      <alignment horizontal="left" wrapText="1"/>
    </xf>
    <xf numFmtId="0" fontId="11" fillId="3" borderId="0" xfId="0" applyFont="1" applyFill="1" applyAlignment="1">
      <alignment horizontal="left" wrapText="1"/>
    </xf>
    <xf numFmtId="0" fontId="0" fillId="3" borderId="0" xfId="0" applyFill="1" applyAlignment="1">
      <alignment horizontal="left" wrapText="1"/>
    </xf>
    <xf numFmtId="0" fontId="12" fillId="3" borderId="0" xfId="0" applyFont="1" applyFill="1" applyAlignment="1">
      <alignment horizontal="left" wrapText="1"/>
    </xf>
    <xf numFmtId="0" fontId="26" fillId="3" borderId="0" xfId="4" applyFont="1" applyFill="1" applyAlignment="1" applyProtection="1">
      <alignment horizontal="left" vertical="top" wrapText="1" readingOrder="1"/>
      <protection locked="0"/>
    </xf>
    <xf numFmtId="0" fontId="0" fillId="3" borderId="0" xfId="0" applyFill="1" applyAlignment="1">
      <alignment horizontal="center"/>
    </xf>
    <xf numFmtId="0" fontId="0" fillId="3" borderId="0" xfId="0" applyFill="1" applyAlignment="1">
      <alignment horizontal="left" vertical="top" wrapText="1"/>
    </xf>
    <xf numFmtId="0" fontId="0" fillId="3" borderId="0" xfId="0" applyFill="1" applyAlignment="1">
      <alignment horizontal="left" vertical="center" wrapText="1"/>
    </xf>
    <xf numFmtId="0" fontId="10" fillId="2" borderId="1" xfId="0" applyFont="1" applyFill="1" applyBorder="1" applyAlignment="1">
      <alignment horizontal="center"/>
    </xf>
    <xf numFmtId="0" fontId="10" fillId="2" borderId="2" xfId="0" applyFont="1" applyFill="1" applyBorder="1" applyAlignment="1">
      <alignment horizontal="center"/>
    </xf>
    <xf numFmtId="0" fontId="1" fillId="4" borderId="0" xfId="0" applyFont="1" applyFill="1" applyBorder="1" applyAlignment="1">
      <alignment horizontal="left" vertical="top" wrapText="1"/>
    </xf>
    <xf numFmtId="0" fontId="10" fillId="2" borderId="3" xfId="0" applyFont="1" applyFill="1" applyBorder="1" applyAlignment="1">
      <alignment horizontal="center"/>
    </xf>
    <xf numFmtId="0" fontId="0" fillId="3" borderId="0" xfId="0" applyFill="1" applyBorder="1" applyAlignment="1">
      <alignment horizontal="left" wrapText="1"/>
    </xf>
    <xf numFmtId="0" fontId="0" fillId="3" borderId="0" xfId="0" applyFont="1" applyFill="1" applyAlignment="1">
      <alignment horizontal="left" wrapText="1"/>
    </xf>
    <xf numFmtId="0" fontId="42" fillId="5" borderId="0" xfId="0" applyFont="1" applyFill="1" applyAlignment="1">
      <alignment horizontal="center"/>
    </xf>
  </cellXfs>
  <cellStyles count="15">
    <cellStyle name="Comma" xfId="1" builtinId="3"/>
    <cellStyle name="Comma 2" xfId="11"/>
    <cellStyle name="Comma 2 2" xfId="14"/>
    <cellStyle name="ExportHeaderStyleLeft" xfId="7"/>
    <cellStyle name="ExportHeaderStyleRight" xfId="6"/>
    <cellStyle name="ExportLogo" xfId="9"/>
    <cellStyle name="Hyperlink" xfId="3" builtinId="8"/>
    <cellStyle name="Hyperlink 2" xfId="5"/>
    <cellStyle name="Hyperlink 3" xfId="8"/>
    <cellStyle name="Normal" xfId="0" builtinId="0"/>
    <cellStyle name="Normal 2" xfId="4"/>
    <cellStyle name="Normal 3" xfId="10"/>
    <cellStyle name="Normal 3 2" xfId="13"/>
    <cellStyle name="Normal 4" xfId="12"/>
    <cellStyle name="Percent" xfId="2" builtinId="5"/>
  </cellStyles>
  <dxfs count="0"/>
  <tableStyles count="0" defaultTableStyle="TableStyleMedium2" defaultPivotStyle="PivotStyleLight16"/>
  <colors>
    <mruColors>
      <color rgb="FF001830"/>
      <color rgb="FF00A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b="0"/>
              <a:t>Size of older population</a:t>
            </a:r>
            <a:r>
              <a:rPr lang="en-GB" sz="1200" b="0" baseline="0"/>
              <a:t> at each census year from 1951-2011</a:t>
            </a:r>
            <a:endParaRPr lang="en-GB" sz="1200" b="0"/>
          </a:p>
        </c:rich>
      </c:tx>
      <c:layout>
        <c:manualLayout>
          <c:xMode val="edge"/>
          <c:yMode val="edge"/>
          <c:x val="9.5263618363494035E-3"/>
          <c:y val="1.4814820575413853E-2"/>
        </c:manualLayout>
      </c:layout>
      <c:overlay val="0"/>
    </c:title>
    <c:autoTitleDeleted val="0"/>
    <c:plotArea>
      <c:layout>
        <c:manualLayout>
          <c:layoutTarget val="inner"/>
          <c:xMode val="edge"/>
          <c:yMode val="edge"/>
          <c:x val="4.9113045079891317E-2"/>
          <c:y val="0.20098773247311461"/>
          <c:w val="0.92515596076806184"/>
          <c:h val="0.68191724775629348"/>
        </c:manualLayout>
      </c:layout>
      <c:lineChart>
        <c:grouping val="standard"/>
        <c:varyColors val="0"/>
        <c:ser>
          <c:idx val="1"/>
          <c:order val="0"/>
          <c:tx>
            <c:v>65-74</c:v>
          </c:tx>
          <c:spPr>
            <a:ln>
              <a:solidFill>
                <a:schemeClr val="accent1"/>
              </a:solidFill>
            </a:ln>
          </c:spPr>
          <c:marker>
            <c:symbol val="circle"/>
            <c:size val="7"/>
            <c:spPr>
              <a:solidFill>
                <a:schemeClr val="accent1"/>
              </a:solidFill>
            </c:spPr>
          </c:marker>
          <c:dLbls>
            <c:dLbl>
              <c:idx val="6"/>
              <c:layout>
                <c:manualLayout>
                  <c:x val="-0.10058479532163743"/>
                  <c:y val="-5.4321008776517458E-2"/>
                </c:manualLayout>
              </c:layout>
              <c:tx>
                <c:rich>
                  <a:bodyPr/>
                  <a:lstStyle/>
                  <a:p>
                    <a:r>
                      <a:rPr lang="en-US" sz="1200" b="1">
                        <a:solidFill>
                          <a:schemeClr val="accent1"/>
                        </a:solidFill>
                      </a:rPr>
                      <a:t>65-74</a:t>
                    </a:r>
                  </a:p>
                </c:rich>
              </c:tx>
              <c:dLblPos val="r"/>
              <c:showLegendKey val="0"/>
              <c:showVal val="1"/>
              <c:showCatName val="0"/>
              <c:showSerName val="1"/>
              <c:showPercent val="0"/>
              <c:showBubbleSize val="0"/>
            </c:dLbl>
            <c:showLegendKey val="0"/>
            <c:showVal val="0"/>
            <c:showCatName val="0"/>
            <c:showSerName val="0"/>
            <c:showPercent val="0"/>
            <c:showBubbleSize val="0"/>
          </c:dLbls>
          <c:cat>
            <c:numRef>
              <c:f>'Historic populations'!$A$6:$A$12</c:f>
              <c:numCache>
                <c:formatCode>General</c:formatCode>
                <c:ptCount val="7"/>
                <c:pt idx="0">
                  <c:v>1951</c:v>
                </c:pt>
                <c:pt idx="1">
                  <c:v>1961</c:v>
                </c:pt>
                <c:pt idx="2">
                  <c:v>1971</c:v>
                </c:pt>
                <c:pt idx="3">
                  <c:v>1981</c:v>
                </c:pt>
                <c:pt idx="4">
                  <c:v>1991</c:v>
                </c:pt>
                <c:pt idx="5">
                  <c:v>2001</c:v>
                </c:pt>
                <c:pt idx="6">
                  <c:v>2011</c:v>
                </c:pt>
              </c:numCache>
            </c:numRef>
          </c:cat>
          <c:val>
            <c:numRef>
              <c:f>'Historic populations'!$C$6:$C$12</c:f>
              <c:numCache>
                <c:formatCode>#,##0</c:formatCode>
                <c:ptCount val="7"/>
                <c:pt idx="0">
                  <c:v>3065439</c:v>
                </c:pt>
                <c:pt idx="1">
                  <c:v>3310850</c:v>
                </c:pt>
                <c:pt idx="2">
                  <c:v>3928080</c:v>
                </c:pt>
                <c:pt idx="3">
                  <c:v>4224031</c:v>
                </c:pt>
                <c:pt idx="4">
                  <c:v>4221257</c:v>
                </c:pt>
                <c:pt idx="5">
                  <c:v>4102841</c:v>
                </c:pt>
                <c:pt idx="6">
                  <c:v>4552283</c:v>
                </c:pt>
              </c:numCache>
            </c:numRef>
          </c:val>
          <c:smooth val="0"/>
        </c:ser>
        <c:ser>
          <c:idx val="2"/>
          <c:order val="1"/>
          <c:tx>
            <c:v>75-84</c:v>
          </c:tx>
          <c:spPr>
            <a:ln>
              <a:solidFill>
                <a:schemeClr val="accent5">
                  <a:lumMod val="75000"/>
                </a:schemeClr>
              </a:solidFill>
            </a:ln>
          </c:spPr>
          <c:marker>
            <c:symbol val="circle"/>
            <c:size val="7"/>
            <c:spPr>
              <a:solidFill>
                <a:schemeClr val="accent5">
                  <a:lumMod val="75000"/>
                </a:schemeClr>
              </a:solidFill>
              <a:ln>
                <a:solidFill>
                  <a:schemeClr val="accent5">
                    <a:lumMod val="75000"/>
                  </a:schemeClr>
                </a:solidFill>
              </a:ln>
            </c:spPr>
          </c:marker>
          <c:dLbls>
            <c:dLbl>
              <c:idx val="6"/>
              <c:layout>
                <c:manualLayout>
                  <c:x val="-0.10058479532163743"/>
                  <c:y val="-6.4197555826793359E-2"/>
                </c:manualLayout>
              </c:layout>
              <c:tx>
                <c:rich>
                  <a:bodyPr/>
                  <a:lstStyle/>
                  <a:p>
                    <a:r>
                      <a:rPr lang="en-US" sz="1200" b="1">
                        <a:solidFill>
                          <a:schemeClr val="accent4"/>
                        </a:solidFill>
                      </a:rPr>
                      <a:t>75-84</a:t>
                    </a:r>
                  </a:p>
                </c:rich>
              </c:tx>
              <c:dLblPos val="r"/>
              <c:showLegendKey val="0"/>
              <c:showVal val="1"/>
              <c:showCatName val="0"/>
              <c:showSerName val="1"/>
              <c:showPercent val="0"/>
              <c:showBubbleSize val="0"/>
            </c:dLbl>
            <c:showLegendKey val="0"/>
            <c:showVal val="0"/>
            <c:showCatName val="0"/>
            <c:showSerName val="0"/>
            <c:showPercent val="0"/>
            <c:showBubbleSize val="0"/>
          </c:dLbls>
          <c:cat>
            <c:numRef>
              <c:f>'Historic populations'!$A$6:$A$12</c:f>
              <c:numCache>
                <c:formatCode>General</c:formatCode>
                <c:ptCount val="7"/>
                <c:pt idx="0">
                  <c:v>1951</c:v>
                </c:pt>
                <c:pt idx="1">
                  <c:v>1961</c:v>
                </c:pt>
                <c:pt idx="2">
                  <c:v>1971</c:v>
                </c:pt>
                <c:pt idx="3">
                  <c:v>1981</c:v>
                </c:pt>
                <c:pt idx="4">
                  <c:v>1991</c:v>
                </c:pt>
                <c:pt idx="5">
                  <c:v>2001</c:v>
                </c:pt>
                <c:pt idx="6">
                  <c:v>2011</c:v>
                </c:pt>
              </c:numCache>
            </c:numRef>
          </c:cat>
          <c:val>
            <c:numRef>
              <c:f>'Historic populations'!$D$6:$D$12</c:f>
              <c:numCache>
                <c:formatCode>#,##0</c:formatCode>
                <c:ptCount val="7"/>
                <c:pt idx="0">
                  <c:v>1290544</c:v>
                </c:pt>
                <c:pt idx="1">
                  <c:v>1581352</c:v>
                </c:pt>
                <c:pt idx="2">
                  <c:v>1784950</c:v>
                </c:pt>
                <c:pt idx="3">
                  <c:v>2147869</c:v>
                </c:pt>
                <c:pt idx="4">
                  <c:v>2613336</c:v>
                </c:pt>
                <c:pt idx="5">
                  <c:v>2751135</c:v>
                </c:pt>
                <c:pt idx="6">
                  <c:v>2928118</c:v>
                </c:pt>
              </c:numCache>
            </c:numRef>
          </c:val>
          <c:smooth val="0"/>
        </c:ser>
        <c:ser>
          <c:idx val="3"/>
          <c:order val="2"/>
          <c:tx>
            <c:strRef>
              <c:f>'Historic populations'!$E$5</c:f>
              <c:strCache>
                <c:ptCount val="1"/>
                <c:pt idx="0">
                  <c:v>85+</c:v>
                </c:pt>
              </c:strCache>
            </c:strRef>
          </c:tx>
          <c:spPr>
            <a:ln>
              <a:solidFill>
                <a:schemeClr val="accent3">
                  <a:lumMod val="75000"/>
                </a:schemeClr>
              </a:solidFill>
            </a:ln>
          </c:spPr>
          <c:marker>
            <c:symbol val="circle"/>
            <c:size val="7"/>
            <c:spPr>
              <a:solidFill>
                <a:schemeClr val="tx2">
                  <a:lumMod val="65000"/>
                  <a:lumOff val="35000"/>
                </a:schemeClr>
              </a:solidFill>
            </c:spPr>
          </c:marker>
          <c:dLbls>
            <c:dLbl>
              <c:idx val="6"/>
              <c:layout>
                <c:manualLayout>
                  <c:x val="-8.4210526315789472E-2"/>
                  <c:y val="-6.4197555826793276E-2"/>
                </c:manualLayout>
              </c:layout>
              <c:tx>
                <c:rich>
                  <a:bodyPr/>
                  <a:lstStyle/>
                  <a:p>
                    <a:r>
                      <a:rPr lang="en-US" sz="1200" b="1">
                        <a:solidFill>
                          <a:schemeClr val="accent3"/>
                        </a:solidFill>
                      </a:rPr>
                      <a:t>85+</a:t>
                    </a:r>
                    <a:endParaRPr lang="en-US"/>
                  </a:p>
                </c:rich>
              </c:tx>
              <c:dLblPos val="r"/>
              <c:showLegendKey val="0"/>
              <c:showVal val="1"/>
              <c:showCatName val="0"/>
              <c:showSerName val="1"/>
              <c:showPercent val="0"/>
              <c:showBubbleSize val="0"/>
            </c:dLbl>
            <c:txPr>
              <a:bodyPr/>
              <a:lstStyle/>
              <a:p>
                <a:pPr>
                  <a:defRPr sz="1200" b="1">
                    <a:solidFill>
                      <a:schemeClr val="accent3"/>
                    </a:solidFill>
                  </a:defRPr>
                </a:pPr>
                <a:endParaRPr lang="en-US"/>
              </a:p>
            </c:txPr>
            <c:showLegendKey val="0"/>
            <c:showVal val="0"/>
            <c:showCatName val="0"/>
            <c:showSerName val="0"/>
            <c:showPercent val="0"/>
            <c:showBubbleSize val="0"/>
          </c:dLbls>
          <c:cat>
            <c:numRef>
              <c:f>'Historic populations'!$A$6:$A$12</c:f>
              <c:numCache>
                <c:formatCode>General</c:formatCode>
                <c:ptCount val="7"/>
                <c:pt idx="0">
                  <c:v>1951</c:v>
                </c:pt>
                <c:pt idx="1">
                  <c:v>1961</c:v>
                </c:pt>
                <c:pt idx="2">
                  <c:v>1971</c:v>
                </c:pt>
                <c:pt idx="3">
                  <c:v>1981</c:v>
                </c:pt>
                <c:pt idx="4">
                  <c:v>1991</c:v>
                </c:pt>
                <c:pt idx="5">
                  <c:v>2001</c:v>
                </c:pt>
                <c:pt idx="6">
                  <c:v>2011</c:v>
                </c:pt>
              </c:numCache>
            </c:numRef>
          </c:cat>
          <c:val>
            <c:numRef>
              <c:f>'Historic populations'!$E$6:$E$12</c:f>
              <c:numCache>
                <c:formatCode>#,##0</c:formatCode>
                <c:ptCount val="7"/>
                <c:pt idx="0">
                  <c:v>187258</c:v>
                </c:pt>
                <c:pt idx="1">
                  <c:v>286534</c:v>
                </c:pt>
                <c:pt idx="2">
                  <c:v>403620</c:v>
                </c:pt>
                <c:pt idx="3">
                  <c:v>479809</c:v>
                </c:pt>
                <c:pt idx="4">
                  <c:v>718878</c:v>
                </c:pt>
                <c:pt idx="5">
                  <c:v>954024</c:v>
                </c:pt>
                <c:pt idx="6">
                  <c:v>1180128</c:v>
                </c:pt>
              </c:numCache>
            </c:numRef>
          </c:val>
          <c:smooth val="0"/>
        </c:ser>
        <c:dLbls>
          <c:showLegendKey val="0"/>
          <c:showVal val="0"/>
          <c:showCatName val="0"/>
          <c:showSerName val="0"/>
          <c:showPercent val="0"/>
          <c:showBubbleSize val="0"/>
        </c:dLbls>
        <c:marker val="1"/>
        <c:smooth val="0"/>
        <c:axId val="107300736"/>
        <c:axId val="107302272"/>
      </c:lineChart>
      <c:catAx>
        <c:axId val="107300736"/>
        <c:scaling>
          <c:orientation val="minMax"/>
        </c:scaling>
        <c:delete val="0"/>
        <c:axPos val="b"/>
        <c:numFmt formatCode="General" sourceLinked="1"/>
        <c:majorTickMark val="none"/>
        <c:minorTickMark val="none"/>
        <c:tickLblPos val="nextTo"/>
        <c:crossAx val="107302272"/>
        <c:crosses val="autoZero"/>
        <c:auto val="1"/>
        <c:lblAlgn val="ctr"/>
        <c:lblOffset val="100"/>
        <c:noMultiLvlLbl val="0"/>
      </c:catAx>
      <c:valAx>
        <c:axId val="107302272"/>
        <c:scaling>
          <c:orientation val="minMax"/>
          <c:max val="7000000"/>
        </c:scaling>
        <c:delete val="0"/>
        <c:axPos val="l"/>
        <c:majorGridlines/>
        <c:numFmt formatCode="#,##0" sourceLinked="1"/>
        <c:majorTickMark val="none"/>
        <c:minorTickMark val="none"/>
        <c:tickLblPos val="nextTo"/>
        <c:spPr>
          <a:ln>
            <a:noFill/>
          </a:ln>
        </c:spPr>
        <c:crossAx val="107300736"/>
        <c:crosses val="autoZero"/>
        <c:crossBetween val="between"/>
        <c:dispUnits>
          <c:builtInUnit val="millions"/>
          <c:dispUnitsLbl>
            <c:layout>
              <c:manualLayout>
                <c:xMode val="edge"/>
                <c:yMode val="edge"/>
                <c:x val="1.3801169590643356E-3"/>
                <c:y val="0.10518678144717855"/>
              </c:manualLayout>
            </c:layout>
            <c:txPr>
              <a:bodyPr rot="0" vert="horz"/>
              <a:lstStyle/>
              <a:p>
                <a:pPr>
                  <a:defRPr b="0"/>
                </a:pPr>
                <a:endParaRPr lang="en-US"/>
              </a:p>
            </c:txPr>
          </c:dispUnitsLbl>
        </c:dispUnits>
      </c:valAx>
    </c:plotArea>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0"/>
              <a:t>Percentage of adults who are current smokers 2012</a:t>
            </a:r>
          </a:p>
        </c:rich>
      </c:tx>
      <c:layout>
        <c:manualLayout>
          <c:xMode val="edge"/>
          <c:yMode val="edge"/>
          <c:x val="9.0069991251093637E-3"/>
          <c:y val="2.7777777777777776E-2"/>
        </c:manualLayout>
      </c:layout>
      <c:overlay val="0"/>
    </c:title>
    <c:autoTitleDeleted val="0"/>
    <c:plotArea>
      <c:layout>
        <c:manualLayout>
          <c:layoutTarget val="inner"/>
          <c:xMode val="edge"/>
          <c:yMode val="edge"/>
          <c:x val="9.4766185476815396E-2"/>
          <c:y val="0.24939012831729368"/>
          <c:w val="0.87190048118985131"/>
          <c:h val="0.66398148148148139"/>
        </c:manualLayout>
      </c:layout>
      <c:barChart>
        <c:barDir val="col"/>
        <c:grouping val="clustered"/>
        <c:varyColors val="0"/>
        <c:ser>
          <c:idx val="0"/>
          <c:order val="0"/>
          <c:tx>
            <c:v>Percentage of adults who are current smokers 2012</c:v>
          </c:tx>
          <c:invertIfNegative val="0"/>
          <c:cat>
            <c:strRef>
              <c:f>'Smoking 2012'!$A$5:$A$11</c:f>
              <c:strCache>
                <c:ptCount val="7"/>
                <c:pt idx="0">
                  <c:v>16-24</c:v>
                </c:pt>
                <c:pt idx="1">
                  <c:v>25-34</c:v>
                </c:pt>
                <c:pt idx="2">
                  <c:v>35-44</c:v>
                </c:pt>
                <c:pt idx="3">
                  <c:v>45-54</c:v>
                </c:pt>
                <c:pt idx="4">
                  <c:v>55-64</c:v>
                </c:pt>
                <c:pt idx="5">
                  <c:v>65-74</c:v>
                </c:pt>
                <c:pt idx="6">
                  <c:v>75+</c:v>
                </c:pt>
              </c:strCache>
            </c:strRef>
          </c:cat>
          <c:val>
            <c:numRef>
              <c:f>'Smoking 2012'!$B$5:$B$11</c:f>
              <c:numCache>
                <c:formatCode>0%</c:formatCode>
                <c:ptCount val="7"/>
                <c:pt idx="0">
                  <c:v>0.23637744999999999</c:v>
                </c:pt>
                <c:pt idx="1">
                  <c:v>0.24508769999999999</c:v>
                </c:pt>
                <c:pt idx="2">
                  <c:v>0.23316310999999998</c:v>
                </c:pt>
                <c:pt idx="3">
                  <c:v>0.22668419000000001</c:v>
                </c:pt>
                <c:pt idx="4">
                  <c:v>0.17966664000000002</c:v>
                </c:pt>
                <c:pt idx="5">
                  <c:v>0.1152407</c:v>
                </c:pt>
                <c:pt idx="6">
                  <c:v>5.9969929999999998E-2</c:v>
                </c:pt>
              </c:numCache>
            </c:numRef>
          </c:val>
        </c:ser>
        <c:dLbls>
          <c:showLegendKey val="0"/>
          <c:showVal val="0"/>
          <c:showCatName val="0"/>
          <c:showSerName val="0"/>
          <c:showPercent val="0"/>
          <c:showBubbleSize val="0"/>
        </c:dLbls>
        <c:gapWidth val="75"/>
        <c:overlap val="-25"/>
        <c:axId val="114985600"/>
        <c:axId val="114991488"/>
      </c:barChart>
      <c:catAx>
        <c:axId val="114985600"/>
        <c:scaling>
          <c:orientation val="minMax"/>
        </c:scaling>
        <c:delete val="0"/>
        <c:axPos val="b"/>
        <c:majorTickMark val="none"/>
        <c:minorTickMark val="none"/>
        <c:tickLblPos val="nextTo"/>
        <c:crossAx val="114991488"/>
        <c:crosses val="autoZero"/>
        <c:auto val="1"/>
        <c:lblAlgn val="ctr"/>
        <c:lblOffset val="100"/>
        <c:noMultiLvlLbl val="0"/>
      </c:catAx>
      <c:valAx>
        <c:axId val="114991488"/>
        <c:scaling>
          <c:orientation val="minMax"/>
        </c:scaling>
        <c:delete val="0"/>
        <c:axPos val="l"/>
        <c:majorGridlines/>
        <c:numFmt formatCode="0%" sourceLinked="1"/>
        <c:majorTickMark val="none"/>
        <c:minorTickMark val="none"/>
        <c:tickLblPos val="nextTo"/>
        <c:spPr>
          <a:ln w="9525">
            <a:noFill/>
          </a:ln>
        </c:spPr>
        <c:crossAx val="114985600"/>
        <c:crosses val="autoZero"/>
        <c:crossBetween val="between"/>
      </c:valAx>
    </c:plotArea>
    <c:legend>
      <c:legendPos val="b"/>
      <c:layout>
        <c:manualLayout>
          <c:xMode val="edge"/>
          <c:yMode val="edge"/>
          <c:x val="0.30343197725284338"/>
          <c:y val="0.14785542432195975"/>
          <c:w val="0.69591382327209095"/>
          <c:h val="7.8996427529892096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b="0"/>
              <a:t>Prevalence of diabetes by age,2012 </a:t>
            </a:r>
          </a:p>
        </c:rich>
      </c:tx>
      <c:layout>
        <c:manualLayout>
          <c:xMode val="edge"/>
          <c:yMode val="edge"/>
          <c:x val="1.1565784353652445E-2"/>
          <c:y val="2.5570776255707764E-2"/>
        </c:manualLayout>
      </c:layout>
      <c:overlay val="0"/>
    </c:title>
    <c:autoTitleDeleted val="0"/>
    <c:plotArea>
      <c:layout>
        <c:manualLayout>
          <c:layoutTarget val="inner"/>
          <c:xMode val="edge"/>
          <c:yMode val="edge"/>
          <c:x val="8.0865476428356689E-2"/>
          <c:y val="0.1466382477733581"/>
          <c:w val="0.89380348846612878"/>
          <c:h val="0.76582151648146002"/>
        </c:manualLayout>
      </c:layout>
      <c:barChart>
        <c:barDir val="col"/>
        <c:grouping val="clustered"/>
        <c:varyColors val="0"/>
        <c:ser>
          <c:idx val="0"/>
          <c:order val="0"/>
          <c:tx>
            <c:strRef>
              <c:f>'Diabetes 2003-2012'!$B$5</c:f>
              <c:strCache>
                <c:ptCount val="1"/>
                <c:pt idx="0">
                  <c:v>2012</c:v>
                </c:pt>
              </c:strCache>
            </c:strRef>
          </c:tx>
          <c:invertIfNegative val="0"/>
          <c:cat>
            <c:strRef>
              <c:f>'Diabetes 2003-2012'!$A$6:$A$12</c:f>
              <c:strCache>
                <c:ptCount val="7"/>
                <c:pt idx="0">
                  <c:v>16-24</c:v>
                </c:pt>
                <c:pt idx="1">
                  <c:v>25-34</c:v>
                </c:pt>
                <c:pt idx="2">
                  <c:v>35-44</c:v>
                </c:pt>
                <c:pt idx="3">
                  <c:v>45-54</c:v>
                </c:pt>
                <c:pt idx="4">
                  <c:v>55-64</c:v>
                </c:pt>
                <c:pt idx="5">
                  <c:v>65-74</c:v>
                </c:pt>
                <c:pt idx="6">
                  <c:v>75+</c:v>
                </c:pt>
              </c:strCache>
            </c:strRef>
          </c:cat>
          <c:val>
            <c:numRef>
              <c:f>'Diabetes 2003-2012'!$B$6:$B$12</c:f>
              <c:numCache>
                <c:formatCode>0%</c:formatCode>
                <c:ptCount val="7"/>
                <c:pt idx="0">
                  <c:v>4.5452599999999998E-3</c:v>
                </c:pt>
                <c:pt idx="1">
                  <c:v>5.3868400000000004E-3</c:v>
                </c:pt>
                <c:pt idx="2">
                  <c:v>2.0039950000000001E-2</c:v>
                </c:pt>
                <c:pt idx="3">
                  <c:v>5.5414130000000006E-2</c:v>
                </c:pt>
                <c:pt idx="4">
                  <c:v>0.10416354999999999</c:v>
                </c:pt>
                <c:pt idx="5">
                  <c:v>0.14007434999999999</c:v>
                </c:pt>
                <c:pt idx="6">
                  <c:v>0.14825864999999999</c:v>
                </c:pt>
              </c:numCache>
            </c:numRef>
          </c:val>
        </c:ser>
        <c:dLbls>
          <c:showLegendKey val="0"/>
          <c:showVal val="0"/>
          <c:showCatName val="0"/>
          <c:showSerName val="0"/>
          <c:showPercent val="0"/>
          <c:showBubbleSize val="0"/>
        </c:dLbls>
        <c:gapWidth val="75"/>
        <c:overlap val="-25"/>
        <c:axId val="111858432"/>
        <c:axId val="111859968"/>
      </c:barChart>
      <c:catAx>
        <c:axId val="111858432"/>
        <c:scaling>
          <c:orientation val="minMax"/>
        </c:scaling>
        <c:delete val="0"/>
        <c:axPos val="b"/>
        <c:numFmt formatCode="General" sourceLinked="1"/>
        <c:majorTickMark val="none"/>
        <c:minorTickMark val="none"/>
        <c:tickLblPos val="nextTo"/>
        <c:txPr>
          <a:bodyPr rot="0"/>
          <a:lstStyle/>
          <a:p>
            <a:pPr>
              <a:defRPr/>
            </a:pPr>
            <a:endParaRPr lang="en-US"/>
          </a:p>
        </c:txPr>
        <c:crossAx val="111859968"/>
        <c:crosses val="autoZero"/>
        <c:auto val="1"/>
        <c:lblAlgn val="ctr"/>
        <c:lblOffset val="100"/>
        <c:noMultiLvlLbl val="0"/>
      </c:catAx>
      <c:valAx>
        <c:axId val="111859968"/>
        <c:scaling>
          <c:orientation val="minMax"/>
        </c:scaling>
        <c:delete val="0"/>
        <c:axPos val="l"/>
        <c:majorGridlines/>
        <c:numFmt formatCode="0%" sourceLinked="1"/>
        <c:majorTickMark val="none"/>
        <c:minorTickMark val="none"/>
        <c:tickLblPos val="nextTo"/>
        <c:spPr>
          <a:ln w="9525">
            <a:noFill/>
          </a:ln>
        </c:spPr>
        <c:crossAx val="111858432"/>
        <c:crosses val="autoZero"/>
        <c:crossBetween val="between"/>
      </c:valAx>
    </c:plotArea>
    <c:plotVisOnly val="1"/>
    <c:dispBlanksAs val="gap"/>
    <c:showDLblsOverMax val="0"/>
  </c:chart>
  <c:spPr>
    <a:ln>
      <a:noFill/>
    </a:ln>
  </c:spPr>
  <c:printSettings>
    <c:headerFooter/>
    <c:pageMargins b="0.75" l="0.7" r="0.7" t="0.75" header="0.3" footer="0.3"/>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GB" sz="1200" b="0"/>
              <a:t>Prevalance of diabetes, by survey</a:t>
            </a:r>
            <a:r>
              <a:rPr lang="en-GB" sz="1200" b="0" baseline="0"/>
              <a:t> year, age and sex</a:t>
            </a:r>
            <a:endParaRPr lang="en-GB" sz="1200" b="0"/>
          </a:p>
        </c:rich>
      </c:tx>
      <c:layout>
        <c:manualLayout>
          <c:xMode val="edge"/>
          <c:yMode val="edge"/>
          <c:x val="1.3604111986001755E-2"/>
          <c:y val="2.7777777777777776E-2"/>
        </c:manualLayout>
      </c:layout>
      <c:overlay val="0"/>
    </c:title>
    <c:autoTitleDeleted val="0"/>
    <c:plotArea>
      <c:layout/>
      <c:lineChart>
        <c:grouping val="standard"/>
        <c:varyColors val="0"/>
        <c:ser>
          <c:idx val="1"/>
          <c:order val="0"/>
          <c:tx>
            <c:strRef>
              <c:f>'Diabetes 2003-2012'!$D$6</c:f>
              <c:strCache>
                <c:ptCount val="1"/>
                <c:pt idx="0">
                  <c:v>65-74</c:v>
                </c:pt>
              </c:strCache>
            </c:strRef>
          </c:tx>
          <c:spPr>
            <a:ln>
              <a:solidFill>
                <a:schemeClr val="accent1"/>
              </a:solidFill>
            </a:ln>
          </c:spPr>
          <c:marker>
            <c:symbol val="circle"/>
            <c:size val="7"/>
            <c:spPr>
              <a:solidFill>
                <a:schemeClr val="accent1"/>
              </a:solidFill>
              <a:ln>
                <a:solidFill>
                  <a:schemeClr val="accent1"/>
                </a:solidFill>
              </a:ln>
            </c:spPr>
          </c:marker>
          <c:dLbls>
            <c:dLbl>
              <c:idx val="3"/>
              <c:tx>
                <c:rich>
                  <a:bodyPr/>
                  <a:lstStyle/>
                  <a:p>
                    <a:r>
                      <a:rPr lang="en-US" sz="1200" b="1"/>
                      <a:t>65-74</a:t>
                    </a:r>
                    <a:endParaRPr lang="en-US"/>
                  </a:p>
                </c:rich>
              </c:tx>
              <c:dLblPos val="b"/>
              <c:showLegendKey val="0"/>
              <c:showVal val="1"/>
              <c:showCatName val="0"/>
              <c:showSerName val="1"/>
              <c:showPercent val="0"/>
              <c:showBubbleSize val="0"/>
            </c:dLbl>
            <c:txPr>
              <a:bodyPr/>
              <a:lstStyle/>
              <a:p>
                <a:pPr>
                  <a:defRPr sz="1200" b="1"/>
                </a:pPr>
                <a:endParaRPr lang="en-US"/>
              </a:p>
            </c:txPr>
            <c:dLblPos val="b"/>
            <c:showLegendKey val="0"/>
            <c:showVal val="0"/>
            <c:showCatName val="0"/>
            <c:showSerName val="0"/>
            <c:showPercent val="0"/>
            <c:showBubbleSize val="0"/>
          </c:dLbls>
          <c:cat>
            <c:numRef>
              <c:f>'Diabetes 2003-2012'!$E$5:$H$5</c:f>
              <c:numCache>
                <c:formatCode>General</c:formatCode>
                <c:ptCount val="4"/>
                <c:pt idx="0">
                  <c:v>2003</c:v>
                </c:pt>
                <c:pt idx="1">
                  <c:v>2006</c:v>
                </c:pt>
                <c:pt idx="2">
                  <c:v>2009</c:v>
                </c:pt>
                <c:pt idx="3">
                  <c:v>2012</c:v>
                </c:pt>
              </c:numCache>
            </c:numRef>
          </c:cat>
          <c:val>
            <c:numRef>
              <c:f>'Diabetes 2003-2012'!$E$6:$H$6</c:f>
              <c:numCache>
                <c:formatCode>0%</c:formatCode>
                <c:ptCount val="4"/>
                <c:pt idx="0">
                  <c:v>0.10077651770929606</c:v>
                </c:pt>
                <c:pt idx="1">
                  <c:v>0.12892243239575596</c:v>
                </c:pt>
                <c:pt idx="2">
                  <c:v>0.12309095318290092</c:v>
                </c:pt>
                <c:pt idx="3">
                  <c:v>0.14007434999999999</c:v>
                </c:pt>
              </c:numCache>
            </c:numRef>
          </c:val>
          <c:smooth val="0"/>
        </c:ser>
        <c:ser>
          <c:idx val="2"/>
          <c:order val="1"/>
          <c:tx>
            <c:strRef>
              <c:f>'Diabetes 2003-2012'!$D$7</c:f>
              <c:strCache>
                <c:ptCount val="1"/>
                <c:pt idx="0">
                  <c:v>75+</c:v>
                </c:pt>
              </c:strCache>
            </c:strRef>
          </c:tx>
          <c:spPr>
            <a:ln>
              <a:solidFill>
                <a:schemeClr val="accent4"/>
              </a:solidFill>
            </a:ln>
          </c:spPr>
          <c:marker>
            <c:symbol val="circle"/>
            <c:size val="7"/>
            <c:spPr>
              <a:solidFill>
                <a:schemeClr val="accent4"/>
              </a:solidFill>
              <a:ln>
                <a:solidFill>
                  <a:schemeClr val="accent4"/>
                </a:solidFill>
              </a:ln>
            </c:spPr>
          </c:marker>
          <c:dLbls>
            <c:dLbl>
              <c:idx val="3"/>
              <c:tx>
                <c:rich>
                  <a:bodyPr/>
                  <a:lstStyle/>
                  <a:p>
                    <a:r>
                      <a:rPr lang="en-US" sz="1200" b="1"/>
                      <a:t>75+</a:t>
                    </a:r>
                    <a:endParaRPr lang="en-US"/>
                  </a:p>
                </c:rich>
              </c:tx>
              <c:dLblPos val="t"/>
              <c:showLegendKey val="0"/>
              <c:showVal val="1"/>
              <c:showCatName val="0"/>
              <c:showSerName val="1"/>
              <c:showPercent val="0"/>
              <c:showBubbleSize val="0"/>
            </c:dLbl>
            <c:txPr>
              <a:bodyPr/>
              <a:lstStyle/>
              <a:p>
                <a:pPr>
                  <a:defRPr sz="1200" b="1"/>
                </a:pPr>
                <a:endParaRPr lang="en-US"/>
              </a:p>
            </c:txPr>
            <c:dLblPos val="t"/>
            <c:showLegendKey val="0"/>
            <c:showVal val="0"/>
            <c:showCatName val="0"/>
            <c:showSerName val="0"/>
            <c:showPercent val="0"/>
            <c:showBubbleSize val="0"/>
          </c:dLbls>
          <c:cat>
            <c:numRef>
              <c:f>'Diabetes 2003-2012'!$E$5:$H$5</c:f>
              <c:numCache>
                <c:formatCode>General</c:formatCode>
                <c:ptCount val="4"/>
                <c:pt idx="0">
                  <c:v>2003</c:v>
                </c:pt>
                <c:pt idx="1">
                  <c:v>2006</c:v>
                </c:pt>
                <c:pt idx="2">
                  <c:v>2009</c:v>
                </c:pt>
                <c:pt idx="3">
                  <c:v>2012</c:v>
                </c:pt>
              </c:numCache>
            </c:numRef>
          </c:cat>
          <c:val>
            <c:numRef>
              <c:f>'Diabetes 2003-2012'!$E$7:$H$7</c:f>
              <c:numCache>
                <c:formatCode>0%</c:formatCode>
                <c:ptCount val="4"/>
                <c:pt idx="0">
                  <c:v>9.3271298706907951E-2</c:v>
                </c:pt>
                <c:pt idx="1">
                  <c:v>0.11735277796739929</c:v>
                </c:pt>
                <c:pt idx="2">
                  <c:v>0.15483119233859091</c:v>
                </c:pt>
                <c:pt idx="3">
                  <c:v>0.14825864999999999</c:v>
                </c:pt>
              </c:numCache>
            </c:numRef>
          </c:val>
          <c:smooth val="0"/>
        </c:ser>
        <c:ser>
          <c:idx val="3"/>
          <c:order val="2"/>
          <c:tx>
            <c:strRef>
              <c:f>'Diabetes 2003-2012'!$D$8</c:f>
              <c:strCache>
                <c:ptCount val="1"/>
                <c:pt idx="0">
                  <c:v>ALL ADULTS</c:v>
                </c:pt>
              </c:strCache>
            </c:strRef>
          </c:tx>
          <c:spPr>
            <a:ln>
              <a:solidFill>
                <a:schemeClr val="accent3"/>
              </a:solidFill>
            </a:ln>
          </c:spPr>
          <c:marker>
            <c:symbol val="circle"/>
            <c:size val="7"/>
            <c:spPr>
              <a:solidFill>
                <a:schemeClr val="accent3"/>
              </a:solidFill>
              <a:ln>
                <a:solidFill>
                  <a:schemeClr val="accent3"/>
                </a:solidFill>
              </a:ln>
            </c:spPr>
          </c:marker>
          <c:dLbls>
            <c:dLbl>
              <c:idx val="3"/>
              <c:layout>
                <c:manualLayout>
                  <c:x val="-0.10375153105861767"/>
                  <c:y val="-6.4134544157590054E-2"/>
                </c:manualLayout>
              </c:layout>
              <c:tx>
                <c:rich>
                  <a:bodyPr/>
                  <a:lstStyle/>
                  <a:p>
                    <a:pPr>
                      <a:defRPr sz="1050" b="1"/>
                    </a:pPr>
                    <a:r>
                      <a:rPr lang="en-US" sz="1050" b="1"/>
                      <a:t>ALL</a:t>
                    </a:r>
                    <a:r>
                      <a:rPr lang="en-US" sz="1050" b="1" baseline="0"/>
                      <a:t> </a:t>
                    </a:r>
                    <a:r>
                      <a:rPr lang="en-US" sz="1050" b="1"/>
                      <a:t>ADULTS</a:t>
                    </a:r>
                    <a:endParaRPr lang="en-US" sz="1050"/>
                  </a:p>
                </c:rich>
              </c:tx>
              <c:spPr/>
              <c:dLblPos val="r"/>
              <c:showLegendKey val="0"/>
              <c:showVal val="1"/>
              <c:showCatName val="0"/>
              <c:showSerName val="1"/>
              <c:showPercent val="0"/>
              <c:showBubbleSize val="0"/>
            </c:dLbl>
            <c:txPr>
              <a:bodyPr/>
              <a:lstStyle/>
              <a:p>
                <a:pPr>
                  <a:defRPr sz="1200" b="1"/>
                </a:pPr>
                <a:endParaRPr lang="en-US"/>
              </a:p>
            </c:txPr>
            <c:showLegendKey val="0"/>
            <c:showVal val="0"/>
            <c:showCatName val="0"/>
            <c:showSerName val="0"/>
            <c:showPercent val="0"/>
            <c:showBubbleSize val="0"/>
          </c:dLbls>
          <c:cat>
            <c:numRef>
              <c:f>'Diabetes 2003-2012'!$E$5:$H$5</c:f>
              <c:numCache>
                <c:formatCode>General</c:formatCode>
                <c:ptCount val="4"/>
                <c:pt idx="0">
                  <c:v>2003</c:v>
                </c:pt>
                <c:pt idx="1">
                  <c:v>2006</c:v>
                </c:pt>
                <c:pt idx="2">
                  <c:v>2009</c:v>
                </c:pt>
                <c:pt idx="3">
                  <c:v>2012</c:v>
                </c:pt>
              </c:numCache>
            </c:numRef>
          </c:cat>
          <c:val>
            <c:numRef>
              <c:f>'Diabetes 2003-2012'!$E$8:$H$8</c:f>
              <c:numCache>
                <c:formatCode>0%</c:formatCode>
                <c:ptCount val="4"/>
                <c:pt idx="0">
                  <c:v>3.8744446062626135E-2</c:v>
                </c:pt>
                <c:pt idx="1">
                  <c:v>4.8812628338560947E-2</c:v>
                </c:pt>
                <c:pt idx="2">
                  <c:v>5.4907184494116246E-2</c:v>
                </c:pt>
                <c:pt idx="3">
                  <c:v>5.785274E-2</c:v>
                </c:pt>
              </c:numCache>
            </c:numRef>
          </c:val>
          <c:smooth val="0"/>
        </c:ser>
        <c:dLbls>
          <c:showLegendKey val="0"/>
          <c:showVal val="0"/>
          <c:showCatName val="0"/>
          <c:showSerName val="0"/>
          <c:showPercent val="0"/>
          <c:showBubbleSize val="0"/>
        </c:dLbls>
        <c:marker val="1"/>
        <c:smooth val="0"/>
        <c:axId val="112330240"/>
        <c:axId val="112331776"/>
      </c:lineChart>
      <c:catAx>
        <c:axId val="112330240"/>
        <c:scaling>
          <c:orientation val="minMax"/>
        </c:scaling>
        <c:delete val="0"/>
        <c:axPos val="b"/>
        <c:numFmt formatCode="General" sourceLinked="1"/>
        <c:majorTickMark val="none"/>
        <c:minorTickMark val="none"/>
        <c:tickLblPos val="nextTo"/>
        <c:crossAx val="112331776"/>
        <c:crosses val="autoZero"/>
        <c:auto val="1"/>
        <c:lblAlgn val="ctr"/>
        <c:lblOffset val="100"/>
        <c:noMultiLvlLbl val="0"/>
      </c:catAx>
      <c:valAx>
        <c:axId val="112331776"/>
        <c:scaling>
          <c:orientation val="minMax"/>
        </c:scaling>
        <c:delete val="0"/>
        <c:axPos val="l"/>
        <c:majorGridlines/>
        <c:numFmt formatCode="0%" sourceLinked="1"/>
        <c:majorTickMark val="none"/>
        <c:minorTickMark val="none"/>
        <c:tickLblPos val="nextTo"/>
        <c:spPr>
          <a:ln>
            <a:noFill/>
          </a:ln>
        </c:spPr>
        <c:crossAx val="11233024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b="0"/>
            </a:pPr>
            <a:r>
              <a:rPr lang="en-US" sz="1200" b="0"/>
              <a:t>The</a:t>
            </a:r>
            <a:r>
              <a:rPr lang="en-US" sz="1200" b="0" baseline="0"/>
              <a:t> number of patients on clinical </a:t>
            </a:r>
            <a:r>
              <a:rPr lang="en-US" sz="1200" b="0"/>
              <a:t>registers diagnosed with dementia in England</a:t>
            </a:r>
          </a:p>
        </c:rich>
      </c:tx>
      <c:layout>
        <c:manualLayout>
          <c:xMode val="edge"/>
          <c:yMode val="edge"/>
          <c:x val="1.2749999999999999E-2"/>
          <c:y val="1.4492753623188406E-2"/>
        </c:manualLayout>
      </c:layout>
      <c:overlay val="0"/>
    </c:title>
    <c:autoTitleDeleted val="0"/>
    <c:plotArea>
      <c:layout/>
      <c:barChart>
        <c:barDir val="col"/>
        <c:grouping val="clustered"/>
        <c:varyColors val="0"/>
        <c:ser>
          <c:idx val="0"/>
          <c:order val="0"/>
          <c:tx>
            <c:strRef>
              <c:f>Dementia!$C$4</c:f>
              <c:strCache>
                <c:ptCount val="1"/>
                <c:pt idx="0">
                  <c:v>Prevalence QOF register</c:v>
                </c:pt>
              </c:strCache>
            </c:strRef>
          </c:tx>
          <c:invertIfNegative val="0"/>
          <c:cat>
            <c:strRef>
              <c:f>Dementia!$A$5:$A$10</c:f>
              <c:strCache>
                <c:ptCount val="6"/>
                <c:pt idx="0">
                  <c:v>2007/08</c:v>
                </c:pt>
                <c:pt idx="1">
                  <c:v>2008/09</c:v>
                </c:pt>
                <c:pt idx="2">
                  <c:v>2009/10</c:v>
                </c:pt>
                <c:pt idx="3">
                  <c:v>2010/11</c:v>
                </c:pt>
                <c:pt idx="4">
                  <c:v>2011/12</c:v>
                </c:pt>
                <c:pt idx="5">
                  <c:v>2012/13</c:v>
                </c:pt>
              </c:strCache>
            </c:strRef>
          </c:cat>
          <c:val>
            <c:numRef>
              <c:f>Dementia!$C$5:$C$10</c:f>
              <c:numCache>
                <c:formatCode>#,##0</c:formatCode>
                <c:ptCount val="6"/>
                <c:pt idx="0">
                  <c:v>220246</c:v>
                </c:pt>
                <c:pt idx="1">
                  <c:v>232430</c:v>
                </c:pt>
                <c:pt idx="2">
                  <c:v>249463</c:v>
                </c:pt>
                <c:pt idx="3">
                  <c:v>266697</c:v>
                </c:pt>
                <c:pt idx="4">
                  <c:v>293738</c:v>
                </c:pt>
                <c:pt idx="5">
                  <c:v>318669</c:v>
                </c:pt>
              </c:numCache>
            </c:numRef>
          </c:val>
        </c:ser>
        <c:dLbls>
          <c:showLegendKey val="0"/>
          <c:showVal val="0"/>
          <c:showCatName val="0"/>
          <c:showSerName val="0"/>
          <c:showPercent val="0"/>
          <c:showBubbleSize val="0"/>
        </c:dLbls>
        <c:gapWidth val="75"/>
        <c:axId val="112389120"/>
        <c:axId val="112538368"/>
      </c:barChart>
      <c:catAx>
        <c:axId val="112389120"/>
        <c:scaling>
          <c:orientation val="minMax"/>
        </c:scaling>
        <c:delete val="0"/>
        <c:axPos val="b"/>
        <c:majorTickMark val="none"/>
        <c:minorTickMark val="none"/>
        <c:tickLblPos val="nextTo"/>
        <c:crossAx val="112538368"/>
        <c:crosses val="autoZero"/>
        <c:auto val="1"/>
        <c:lblAlgn val="ctr"/>
        <c:lblOffset val="100"/>
        <c:noMultiLvlLbl val="0"/>
      </c:catAx>
      <c:valAx>
        <c:axId val="112538368"/>
        <c:scaling>
          <c:orientation val="minMax"/>
        </c:scaling>
        <c:delete val="0"/>
        <c:axPos val="l"/>
        <c:majorGridlines/>
        <c:numFmt formatCode="#,##0" sourceLinked="1"/>
        <c:majorTickMark val="none"/>
        <c:minorTickMark val="none"/>
        <c:tickLblPos val="nextTo"/>
        <c:spPr>
          <a:ln w="9525">
            <a:noFill/>
          </a:ln>
        </c:spPr>
        <c:crossAx val="112389120"/>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b="0"/>
            </a:pPr>
            <a:r>
              <a:rPr lang="en-US" sz="1200" b="0"/>
              <a:t>Prevalence of diagnosed dementia in England</a:t>
            </a:r>
          </a:p>
        </c:rich>
      </c:tx>
      <c:layout>
        <c:manualLayout>
          <c:xMode val="edge"/>
          <c:yMode val="edge"/>
          <c:x val="1.7326334208223985E-2"/>
          <c:y val="2.7777777777777776E-2"/>
        </c:manualLayout>
      </c:layout>
      <c:overlay val="0"/>
    </c:title>
    <c:autoTitleDeleted val="0"/>
    <c:plotArea>
      <c:layout/>
      <c:lineChart>
        <c:grouping val="standard"/>
        <c:varyColors val="0"/>
        <c:ser>
          <c:idx val="0"/>
          <c:order val="0"/>
          <c:tx>
            <c:strRef>
              <c:f>Dementia!$D$4</c:f>
              <c:strCache>
                <c:ptCount val="1"/>
                <c:pt idx="0">
                  <c:v>Prevalence Percentage</c:v>
                </c:pt>
              </c:strCache>
            </c:strRef>
          </c:tx>
          <c:marker>
            <c:symbol val="none"/>
          </c:marker>
          <c:cat>
            <c:strRef>
              <c:f>Dementia!$A$5:$A$10</c:f>
              <c:strCache>
                <c:ptCount val="6"/>
                <c:pt idx="0">
                  <c:v>2007/08</c:v>
                </c:pt>
                <c:pt idx="1">
                  <c:v>2008/09</c:v>
                </c:pt>
                <c:pt idx="2">
                  <c:v>2009/10</c:v>
                </c:pt>
                <c:pt idx="3">
                  <c:v>2010/11</c:v>
                </c:pt>
                <c:pt idx="4">
                  <c:v>2011/12</c:v>
                </c:pt>
                <c:pt idx="5">
                  <c:v>2012/13</c:v>
                </c:pt>
              </c:strCache>
            </c:strRef>
          </c:cat>
          <c:val>
            <c:numRef>
              <c:f>Dementia!$D$5:$D$10</c:f>
              <c:numCache>
                <c:formatCode>0.00%</c:formatCode>
                <c:ptCount val="6"/>
                <c:pt idx="0">
                  <c:v>4.0778872276049155E-3</c:v>
                </c:pt>
                <c:pt idx="1">
                  <c:v>4.2796386565731297E-3</c:v>
                </c:pt>
                <c:pt idx="2">
                  <c:v>4.5492094225237792E-3</c:v>
                </c:pt>
                <c:pt idx="3">
                  <c:v>4.8341258978239175E-3</c:v>
                </c:pt>
                <c:pt idx="4">
                  <c:v>5.2901238654539488E-3</c:v>
                </c:pt>
                <c:pt idx="5">
                  <c:v>5.6892889707251806E-3</c:v>
                </c:pt>
              </c:numCache>
            </c:numRef>
          </c:val>
          <c:smooth val="0"/>
        </c:ser>
        <c:dLbls>
          <c:showLegendKey val="0"/>
          <c:showVal val="0"/>
          <c:showCatName val="0"/>
          <c:showSerName val="0"/>
          <c:showPercent val="0"/>
          <c:showBubbleSize val="0"/>
        </c:dLbls>
        <c:marker val="1"/>
        <c:smooth val="0"/>
        <c:axId val="112570752"/>
        <c:axId val="112572288"/>
      </c:lineChart>
      <c:catAx>
        <c:axId val="112570752"/>
        <c:scaling>
          <c:orientation val="minMax"/>
        </c:scaling>
        <c:delete val="0"/>
        <c:axPos val="b"/>
        <c:majorTickMark val="none"/>
        <c:minorTickMark val="none"/>
        <c:tickLblPos val="nextTo"/>
        <c:crossAx val="112572288"/>
        <c:crosses val="autoZero"/>
        <c:auto val="1"/>
        <c:lblAlgn val="ctr"/>
        <c:lblOffset val="100"/>
        <c:noMultiLvlLbl val="0"/>
      </c:catAx>
      <c:valAx>
        <c:axId val="112572288"/>
        <c:scaling>
          <c:orientation val="minMax"/>
        </c:scaling>
        <c:delete val="0"/>
        <c:axPos val="l"/>
        <c:majorGridlines/>
        <c:numFmt formatCode="0.00%" sourceLinked="1"/>
        <c:majorTickMark val="none"/>
        <c:minorTickMark val="none"/>
        <c:tickLblPos val="nextTo"/>
        <c:spPr>
          <a:ln w="9525">
            <a:noFill/>
          </a:ln>
        </c:spPr>
        <c:crossAx val="1125707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b="0"/>
            </a:pPr>
            <a:r>
              <a:rPr lang="en-GB" sz="1200" b="0"/>
              <a:t>Proportion of people who have experienced</a:t>
            </a:r>
            <a:r>
              <a:rPr lang="en-GB" sz="1200" b="0" baseline="0"/>
              <a:t> </a:t>
            </a:r>
            <a:r>
              <a:rPr lang="en-GB" sz="1200" b="0"/>
              <a:t>Ischemic Heart Disease</a:t>
            </a:r>
          </a:p>
        </c:rich>
      </c:tx>
      <c:layout>
        <c:manualLayout>
          <c:xMode val="edge"/>
          <c:yMode val="edge"/>
          <c:x val="1.5467114727813844E-2"/>
          <c:y val="2.8985507246376812E-2"/>
        </c:manualLayout>
      </c:layout>
      <c:overlay val="0"/>
    </c:title>
    <c:autoTitleDeleted val="0"/>
    <c:plotArea>
      <c:layout>
        <c:manualLayout>
          <c:layoutTarget val="inner"/>
          <c:xMode val="edge"/>
          <c:yMode val="edge"/>
          <c:x val="9.7952096992060089E-2"/>
          <c:y val="0.23"/>
          <c:w val="0.87136449993959963"/>
          <c:h val="0.67960515805089583"/>
        </c:manualLayout>
      </c:layout>
      <c:barChart>
        <c:barDir val="col"/>
        <c:grouping val="clustered"/>
        <c:varyColors val="0"/>
        <c:ser>
          <c:idx val="0"/>
          <c:order val="0"/>
          <c:tx>
            <c:strRef>
              <c:f>'Cardiovascular disease'!$B$4</c:f>
              <c:strCache>
                <c:ptCount val="1"/>
                <c:pt idx="0">
                  <c:v>2003</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disease'!$B$5:$B$11</c:f>
              <c:numCache>
                <c:formatCode>0%</c:formatCode>
                <c:ptCount val="7"/>
                <c:pt idx="0">
                  <c:v>1.2482829064094179E-3</c:v>
                </c:pt>
                <c:pt idx="1">
                  <c:v>0</c:v>
                </c:pt>
                <c:pt idx="2">
                  <c:v>7.3028295554817659E-3</c:v>
                </c:pt>
                <c:pt idx="3">
                  <c:v>2.6535127363290917E-2</c:v>
                </c:pt>
                <c:pt idx="4">
                  <c:v>8.3987562130921192E-2</c:v>
                </c:pt>
                <c:pt idx="5">
                  <c:v>0.15282153760307568</c:v>
                </c:pt>
                <c:pt idx="6">
                  <c:v>0.2140634766802888</c:v>
                </c:pt>
              </c:numCache>
            </c:numRef>
          </c:val>
        </c:ser>
        <c:ser>
          <c:idx val="1"/>
          <c:order val="1"/>
          <c:tx>
            <c:strRef>
              <c:f>'Cardiovascular disease'!$C$4</c:f>
              <c:strCache>
                <c:ptCount val="1"/>
                <c:pt idx="0">
                  <c:v>2006</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disease'!$C$5:$C$11</c:f>
              <c:numCache>
                <c:formatCode>0%</c:formatCode>
                <c:ptCount val="7"/>
                <c:pt idx="0">
                  <c:v>1.1397698009892234E-3</c:v>
                </c:pt>
                <c:pt idx="1">
                  <c:v>1.6934947792144636E-3</c:v>
                </c:pt>
                <c:pt idx="2">
                  <c:v>4.6881892014945907E-3</c:v>
                </c:pt>
                <c:pt idx="3">
                  <c:v>2.4422348544772279E-2</c:v>
                </c:pt>
                <c:pt idx="4">
                  <c:v>6.9958533471906767E-2</c:v>
                </c:pt>
                <c:pt idx="5">
                  <c:v>0.15137173624741357</c:v>
                </c:pt>
                <c:pt idx="6">
                  <c:v>0.22783150960257895</c:v>
                </c:pt>
              </c:numCache>
            </c:numRef>
          </c:val>
        </c:ser>
        <c:ser>
          <c:idx val="2"/>
          <c:order val="2"/>
          <c:tx>
            <c:strRef>
              <c:f>'Cardiovascular disease'!$D$4</c:f>
              <c:strCache>
                <c:ptCount val="1"/>
                <c:pt idx="0">
                  <c:v>2011</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disease'!$D$5:$D$11</c:f>
              <c:numCache>
                <c:formatCode>0%</c:formatCode>
                <c:ptCount val="7"/>
                <c:pt idx="0">
                  <c:v>0</c:v>
                </c:pt>
                <c:pt idx="1">
                  <c:v>3.0666500000000002E-3</c:v>
                </c:pt>
                <c:pt idx="2">
                  <c:v>7.0324600000000008E-3</c:v>
                </c:pt>
                <c:pt idx="3">
                  <c:v>2.5712950000000002E-2</c:v>
                </c:pt>
                <c:pt idx="4">
                  <c:v>6.3066950000000011E-2</c:v>
                </c:pt>
                <c:pt idx="5">
                  <c:v>0.11126156999999999</c:v>
                </c:pt>
                <c:pt idx="6">
                  <c:v>0.20781485</c:v>
                </c:pt>
              </c:numCache>
            </c:numRef>
          </c:val>
        </c:ser>
        <c:dLbls>
          <c:showLegendKey val="0"/>
          <c:showVal val="0"/>
          <c:showCatName val="0"/>
          <c:showSerName val="0"/>
          <c:showPercent val="0"/>
          <c:showBubbleSize val="0"/>
        </c:dLbls>
        <c:gapWidth val="75"/>
        <c:overlap val="-25"/>
        <c:axId val="121704448"/>
        <c:axId val="121705984"/>
      </c:barChart>
      <c:catAx>
        <c:axId val="121704448"/>
        <c:scaling>
          <c:orientation val="minMax"/>
        </c:scaling>
        <c:delete val="0"/>
        <c:axPos val="b"/>
        <c:majorTickMark val="none"/>
        <c:minorTickMark val="none"/>
        <c:tickLblPos val="nextTo"/>
        <c:crossAx val="121705984"/>
        <c:crosses val="autoZero"/>
        <c:auto val="1"/>
        <c:lblAlgn val="ctr"/>
        <c:lblOffset val="100"/>
        <c:noMultiLvlLbl val="0"/>
      </c:catAx>
      <c:valAx>
        <c:axId val="121705984"/>
        <c:scaling>
          <c:orientation val="minMax"/>
        </c:scaling>
        <c:delete val="0"/>
        <c:axPos val="l"/>
        <c:majorGridlines/>
        <c:numFmt formatCode="0%" sourceLinked="1"/>
        <c:majorTickMark val="none"/>
        <c:minorTickMark val="none"/>
        <c:tickLblPos val="nextTo"/>
        <c:spPr>
          <a:ln w="9525">
            <a:noFill/>
          </a:ln>
        </c:spPr>
        <c:crossAx val="121704448"/>
        <c:crosses val="autoZero"/>
        <c:crossBetween val="between"/>
      </c:valAx>
    </c:plotArea>
    <c:legend>
      <c:legendPos val="b"/>
      <c:layout>
        <c:manualLayout>
          <c:xMode val="edge"/>
          <c:yMode val="edge"/>
          <c:x val="0.64746043773816975"/>
          <c:y val="7.6989235041271989E-2"/>
          <c:w val="0.3243259864483467"/>
          <c:h val="8.2431054813800447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b="0"/>
            </a:pPr>
            <a:r>
              <a:rPr lang="en-GB" sz="1200" b="0"/>
              <a:t>Proportion</a:t>
            </a:r>
            <a:r>
              <a:rPr lang="en-GB" sz="1200" b="0" baseline="0"/>
              <a:t> of people who have experienced a </a:t>
            </a:r>
            <a:r>
              <a:rPr lang="en-GB" sz="1200" b="0"/>
              <a:t>stroke</a:t>
            </a:r>
          </a:p>
        </c:rich>
      </c:tx>
      <c:layout>
        <c:manualLayout>
          <c:xMode val="edge"/>
          <c:yMode val="edge"/>
          <c:x val="1.2484925870752643E-2"/>
          <c:y val="2.8673835125448029E-2"/>
        </c:manualLayout>
      </c:layout>
      <c:overlay val="0"/>
    </c:title>
    <c:autoTitleDeleted val="0"/>
    <c:plotArea>
      <c:layout>
        <c:manualLayout>
          <c:layoutTarget val="inner"/>
          <c:xMode val="edge"/>
          <c:yMode val="edge"/>
          <c:x val="0.10404689413823272"/>
          <c:y val="0.22752688172043012"/>
          <c:w val="0.86336051326917473"/>
          <c:h val="0.67796912482713856"/>
        </c:manualLayout>
      </c:layout>
      <c:barChart>
        <c:barDir val="col"/>
        <c:grouping val="clustered"/>
        <c:varyColors val="0"/>
        <c:ser>
          <c:idx val="0"/>
          <c:order val="0"/>
          <c:tx>
            <c:strRef>
              <c:f>'Cardiovascular disease'!$E$4</c:f>
              <c:strCache>
                <c:ptCount val="1"/>
                <c:pt idx="0">
                  <c:v>2003</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disease'!$E$5:$E$11</c:f>
              <c:numCache>
                <c:formatCode>0%</c:formatCode>
                <c:ptCount val="7"/>
                <c:pt idx="0">
                  <c:v>1.8039603710831964E-3</c:v>
                </c:pt>
                <c:pt idx="1">
                  <c:v>3.2622856972860641E-3</c:v>
                </c:pt>
                <c:pt idx="2">
                  <c:v>4.4694723833137908E-3</c:v>
                </c:pt>
                <c:pt idx="3">
                  <c:v>1.0634256795286933E-2</c:v>
                </c:pt>
                <c:pt idx="4">
                  <c:v>2.3229294356818468E-2</c:v>
                </c:pt>
                <c:pt idx="5">
                  <c:v>6.3580593315476969E-2</c:v>
                </c:pt>
                <c:pt idx="6">
                  <c:v>0.10585803485961243</c:v>
                </c:pt>
              </c:numCache>
            </c:numRef>
          </c:val>
        </c:ser>
        <c:ser>
          <c:idx val="1"/>
          <c:order val="1"/>
          <c:tx>
            <c:strRef>
              <c:f>'Cardiovascular disease'!$F$4</c:f>
              <c:strCache>
                <c:ptCount val="1"/>
                <c:pt idx="0">
                  <c:v>2006</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disease'!$F$5:$F$11</c:f>
              <c:numCache>
                <c:formatCode>0%</c:formatCode>
                <c:ptCount val="7"/>
                <c:pt idx="0">
                  <c:v>8.2242998617783249E-4</c:v>
                </c:pt>
                <c:pt idx="1">
                  <c:v>6.1423036440269422E-4</c:v>
                </c:pt>
                <c:pt idx="2">
                  <c:v>4.29030644589824E-3</c:v>
                </c:pt>
                <c:pt idx="3">
                  <c:v>1.047254912106526E-2</c:v>
                </c:pt>
                <c:pt idx="4">
                  <c:v>2.6226501385180442E-2</c:v>
                </c:pt>
                <c:pt idx="5">
                  <c:v>5.6147790486363397E-2</c:v>
                </c:pt>
                <c:pt idx="6">
                  <c:v>0.11632839375198735</c:v>
                </c:pt>
              </c:numCache>
            </c:numRef>
          </c:val>
        </c:ser>
        <c:ser>
          <c:idx val="2"/>
          <c:order val="2"/>
          <c:tx>
            <c:strRef>
              <c:f>'Cardiovascular disease'!$G$4</c:f>
              <c:strCache>
                <c:ptCount val="1"/>
                <c:pt idx="0">
                  <c:v>2011</c:v>
                </c:pt>
              </c:strCache>
            </c:strRef>
          </c:tx>
          <c:invertIfNegative val="0"/>
          <c:cat>
            <c:strRef>
              <c:f>'Cardiovascular disease'!$A$5:$A$11</c:f>
              <c:strCache>
                <c:ptCount val="7"/>
                <c:pt idx="0">
                  <c:v>16-24</c:v>
                </c:pt>
                <c:pt idx="1">
                  <c:v>25-34</c:v>
                </c:pt>
                <c:pt idx="2">
                  <c:v>35-44</c:v>
                </c:pt>
                <c:pt idx="3">
                  <c:v>45-54</c:v>
                </c:pt>
                <c:pt idx="4">
                  <c:v>55-64</c:v>
                </c:pt>
                <c:pt idx="5">
                  <c:v>65-74</c:v>
                </c:pt>
                <c:pt idx="6">
                  <c:v>75+</c:v>
                </c:pt>
              </c:strCache>
            </c:strRef>
          </c:cat>
          <c:val>
            <c:numRef>
              <c:f>'Cardiovascular disease'!$G$5:$G$11</c:f>
              <c:numCache>
                <c:formatCode>0%</c:formatCode>
                <c:ptCount val="7"/>
                <c:pt idx="0">
                  <c:v>8.8955000000000002E-4</c:v>
                </c:pt>
                <c:pt idx="1">
                  <c:v>1.78699E-3</c:v>
                </c:pt>
                <c:pt idx="2">
                  <c:v>3.2238499999999999E-3</c:v>
                </c:pt>
                <c:pt idx="3">
                  <c:v>1.36981E-2</c:v>
                </c:pt>
                <c:pt idx="4">
                  <c:v>3.2399160000000003E-2</c:v>
                </c:pt>
                <c:pt idx="5">
                  <c:v>5.7171930000000003E-2</c:v>
                </c:pt>
                <c:pt idx="6">
                  <c:v>0.10557985</c:v>
                </c:pt>
              </c:numCache>
            </c:numRef>
          </c:val>
        </c:ser>
        <c:dLbls>
          <c:showLegendKey val="0"/>
          <c:showVal val="0"/>
          <c:showCatName val="0"/>
          <c:showSerName val="0"/>
          <c:showPercent val="0"/>
          <c:showBubbleSize val="0"/>
        </c:dLbls>
        <c:gapWidth val="75"/>
        <c:overlap val="-25"/>
        <c:axId val="121740288"/>
        <c:axId val="121746176"/>
      </c:barChart>
      <c:catAx>
        <c:axId val="121740288"/>
        <c:scaling>
          <c:orientation val="minMax"/>
        </c:scaling>
        <c:delete val="0"/>
        <c:axPos val="b"/>
        <c:majorTickMark val="none"/>
        <c:minorTickMark val="none"/>
        <c:tickLblPos val="nextTo"/>
        <c:crossAx val="121746176"/>
        <c:crosses val="autoZero"/>
        <c:auto val="1"/>
        <c:lblAlgn val="ctr"/>
        <c:lblOffset val="100"/>
        <c:noMultiLvlLbl val="0"/>
      </c:catAx>
      <c:valAx>
        <c:axId val="121746176"/>
        <c:scaling>
          <c:orientation val="minMax"/>
          <c:max val="0.25"/>
        </c:scaling>
        <c:delete val="0"/>
        <c:axPos val="l"/>
        <c:majorGridlines/>
        <c:numFmt formatCode="0%" sourceLinked="1"/>
        <c:majorTickMark val="none"/>
        <c:minorTickMark val="none"/>
        <c:tickLblPos val="nextTo"/>
        <c:spPr>
          <a:ln w="9525">
            <a:noFill/>
          </a:ln>
        </c:spPr>
        <c:crossAx val="121740288"/>
        <c:crosses val="autoZero"/>
        <c:crossBetween val="between"/>
      </c:valAx>
    </c:plotArea>
    <c:legend>
      <c:legendPos val="b"/>
      <c:layout>
        <c:manualLayout>
          <c:xMode val="edge"/>
          <c:yMode val="edge"/>
          <c:x val="0.61971350247885681"/>
          <c:y val="0.10602997205994412"/>
          <c:w val="0.34916176018538225"/>
          <c:h val="8.1544699385695071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i="0" baseline="0">
                <a:effectLst/>
              </a:rPr>
              <a:t>Prevalence of  newly diagnosed cancer per 100,000 population by age and sex, England 2011
</a:t>
            </a:r>
            <a:endParaRPr lang="en-US" sz="1200" b="0">
              <a:effectLst/>
            </a:endParaRPr>
          </a:p>
        </c:rich>
      </c:tx>
      <c:layout>
        <c:manualLayout>
          <c:xMode val="edge"/>
          <c:yMode val="edge"/>
          <c:x val="9.9266245158390141E-3"/>
          <c:y val="2.7777881508025359E-2"/>
        </c:manualLayout>
      </c:layout>
      <c:overlay val="0"/>
    </c:title>
    <c:autoTitleDeleted val="0"/>
    <c:plotArea>
      <c:layout>
        <c:manualLayout>
          <c:layoutTarget val="inner"/>
          <c:xMode val="edge"/>
          <c:yMode val="edge"/>
          <c:x val="6.8241201992608067E-2"/>
          <c:y val="0.22041666666666668"/>
          <c:w val="0.91305131501419468"/>
          <c:h val="0.68340296004666079"/>
        </c:manualLayout>
      </c:layout>
      <c:barChart>
        <c:barDir val="col"/>
        <c:grouping val="clustered"/>
        <c:varyColors val="0"/>
        <c:ser>
          <c:idx val="0"/>
          <c:order val="0"/>
          <c:tx>
            <c:strRef>
              <c:f>Cancer!$A$12</c:f>
              <c:strCache>
                <c:ptCount val="1"/>
                <c:pt idx="0">
                  <c:v>Male</c:v>
                </c:pt>
              </c:strCache>
            </c:strRef>
          </c:tx>
          <c:invertIfNegative val="0"/>
          <c:cat>
            <c:strRef>
              <c:f>Cancer!$B$5:$E$5</c:f>
              <c:strCache>
                <c:ptCount val="4"/>
                <c:pt idx="0">
                  <c:v>0-64</c:v>
                </c:pt>
                <c:pt idx="1">
                  <c:v>65-74</c:v>
                </c:pt>
                <c:pt idx="2">
                  <c:v>75-84</c:v>
                </c:pt>
                <c:pt idx="3">
                  <c:v>85+</c:v>
                </c:pt>
              </c:strCache>
            </c:strRef>
          </c:cat>
          <c:val>
            <c:numRef>
              <c:f>Cancer!$B$12:$E$12</c:f>
              <c:numCache>
                <c:formatCode>#,##0</c:formatCode>
                <c:ptCount val="4"/>
                <c:pt idx="0">
                  <c:v>200.83414067002039</c:v>
                </c:pt>
                <c:pt idx="1">
                  <c:v>1993.029930674435</c:v>
                </c:pt>
                <c:pt idx="2">
                  <c:v>2953.456807644629</c:v>
                </c:pt>
                <c:pt idx="3">
                  <c:v>3455.1891711508783</c:v>
                </c:pt>
              </c:numCache>
            </c:numRef>
          </c:val>
        </c:ser>
        <c:ser>
          <c:idx val="1"/>
          <c:order val="1"/>
          <c:tx>
            <c:strRef>
              <c:f>Cancer!$A$13</c:f>
              <c:strCache>
                <c:ptCount val="1"/>
                <c:pt idx="0">
                  <c:v>Female</c:v>
                </c:pt>
              </c:strCache>
            </c:strRef>
          </c:tx>
          <c:invertIfNegative val="0"/>
          <c:cat>
            <c:strRef>
              <c:f>Cancer!$B$5:$E$5</c:f>
              <c:strCache>
                <c:ptCount val="4"/>
                <c:pt idx="0">
                  <c:v>0-64</c:v>
                </c:pt>
                <c:pt idx="1">
                  <c:v>65-74</c:v>
                </c:pt>
                <c:pt idx="2">
                  <c:v>75-84</c:v>
                </c:pt>
                <c:pt idx="3">
                  <c:v>85+</c:v>
                </c:pt>
              </c:strCache>
            </c:strRef>
          </c:cat>
          <c:val>
            <c:numRef>
              <c:f>Cancer!$B$13:$E$13</c:f>
              <c:numCache>
                <c:formatCode>#,##0</c:formatCode>
                <c:ptCount val="4"/>
                <c:pt idx="0">
                  <c:v>251.32845297672802</c:v>
                </c:pt>
                <c:pt idx="1">
                  <c:v>1356.341899918229</c:v>
                </c:pt>
                <c:pt idx="2">
                  <c:v>1853.0160065103023</c:v>
                </c:pt>
                <c:pt idx="3">
                  <c:v>2106.3071206186601</c:v>
                </c:pt>
              </c:numCache>
            </c:numRef>
          </c:val>
        </c:ser>
        <c:dLbls>
          <c:showLegendKey val="0"/>
          <c:showVal val="0"/>
          <c:showCatName val="0"/>
          <c:showSerName val="0"/>
          <c:showPercent val="0"/>
          <c:showBubbleSize val="0"/>
        </c:dLbls>
        <c:gapWidth val="75"/>
        <c:overlap val="-25"/>
        <c:axId val="121788288"/>
        <c:axId val="121789824"/>
      </c:barChart>
      <c:catAx>
        <c:axId val="121788288"/>
        <c:scaling>
          <c:orientation val="minMax"/>
        </c:scaling>
        <c:delete val="0"/>
        <c:axPos val="b"/>
        <c:majorTickMark val="none"/>
        <c:minorTickMark val="none"/>
        <c:tickLblPos val="nextTo"/>
        <c:crossAx val="121789824"/>
        <c:crosses val="autoZero"/>
        <c:auto val="1"/>
        <c:lblAlgn val="ctr"/>
        <c:lblOffset val="100"/>
        <c:noMultiLvlLbl val="0"/>
      </c:catAx>
      <c:valAx>
        <c:axId val="121789824"/>
        <c:scaling>
          <c:orientation val="minMax"/>
        </c:scaling>
        <c:delete val="0"/>
        <c:axPos val="l"/>
        <c:majorGridlines/>
        <c:numFmt formatCode="#,##0" sourceLinked="1"/>
        <c:majorTickMark val="none"/>
        <c:minorTickMark val="none"/>
        <c:tickLblPos val="nextTo"/>
        <c:spPr>
          <a:ln w="9525">
            <a:noFill/>
          </a:ln>
        </c:spPr>
        <c:crossAx val="121788288"/>
        <c:crosses val="autoZero"/>
        <c:crossBetween val="between"/>
      </c:valAx>
    </c:plotArea>
    <c:legend>
      <c:legendPos val="b"/>
      <c:layout>
        <c:manualLayout>
          <c:xMode val="edge"/>
          <c:yMode val="edge"/>
          <c:x val="0.80089292409877333"/>
          <c:y val="0.11544801691455232"/>
          <c:w val="0.17372435588408591"/>
          <c:h val="7.8996427529892096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GB" sz="1200" b="0"/>
              <a:t>Count of newly</a:t>
            </a:r>
            <a:r>
              <a:rPr lang="en-GB" sz="1200" b="0" baseline="0"/>
              <a:t> diangosed cancers by age and sex, </a:t>
            </a:r>
          </a:p>
          <a:p>
            <a:pPr algn="l">
              <a:defRPr sz="1200" b="0"/>
            </a:pPr>
            <a:r>
              <a:rPr lang="en-GB" sz="1200" b="0" baseline="0"/>
              <a:t>England 2011</a:t>
            </a:r>
            <a:endParaRPr lang="en-GB" sz="1200" b="0"/>
          </a:p>
        </c:rich>
      </c:tx>
      <c:layout>
        <c:manualLayout>
          <c:xMode val="edge"/>
          <c:yMode val="edge"/>
          <c:x val="1.4044470856237317E-3"/>
          <c:y val="2.8411972104066863E-2"/>
        </c:manualLayout>
      </c:layout>
      <c:overlay val="0"/>
    </c:title>
    <c:autoTitleDeleted val="0"/>
    <c:plotArea>
      <c:layout>
        <c:manualLayout>
          <c:layoutTarget val="inner"/>
          <c:xMode val="edge"/>
          <c:yMode val="edge"/>
          <c:x val="0.11958851768538258"/>
          <c:y val="0.22544899864577056"/>
          <c:w val="0.85474161264111537"/>
          <c:h val="0.68564539174218331"/>
        </c:manualLayout>
      </c:layout>
      <c:barChart>
        <c:barDir val="col"/>
        <c:grouping val="clustered"/>
        <c:varyColors val="0"/>
        <c:ser>
          <c:idx val="0"/>
          <c:order val="0"/>
          <c:tx>
            <c:strRef>
              <c:f>Cancer!$A$6</c:f>
              <c:strCache>
                <c:ptCount val="1"/>
                <c:pt idx="0">
                  <c:v>Male</c:v>
                </c:pt>
              </c:strCache>
            </c:strRef>
          </c:tx>
          <c:invertIfNegative val="0"/>
          <c:cat>
            <c:strRef>
              <c:f>Cancer!$B$5:$E$5</c:f>
              <c:strCache>
                <c:ptCount val="4"/>
                <c:pt idx="0">
                  <c:v>0-64</c:v>
                </c:pt>
                <c:pt idx="1">
                  <c:v>65-74</c:v>
                </c:pt>
                <c:pt idx="2">
                  <c:v>75-84</c:v>
                </c:pt>
                <c:pt idx="3">
                  <c:v>85+</c:v>
                </c:pt>
              </c:strCache>
            </c:strRef>
          </c:cat>
          <c:val>
            <c:numRef>
              <c:f>Cancer!$B$6:$E$6</c:f>
              <c:numCache>
                <c:formatCode>#,##0</c:formatCode>
                <c:ptCount val="4"/>
                <c:pt idx="0">
                  <c:v>44634</c:v>
                </c:pt>
                <c:pt idx="1">
                  <c:v>43566</c:v>
                </c:pt>
                <c:pt idx="2">
                  <c:v>37667</c:v>
                </c:pt>
                <c:pt idx="3">
                  <c:v>13253</c:v>
                </c:pt>
              </c:numCache>
            </c:numRef>
          </c:val>
        </c:ser>
        <c:ser>
          <c:idx val="1"/>
          <c:order val="1"/>
          <c:tx>
            <c:strRef>
              <c:f>Cancer!$A$7</c:f>
              <c:strCache>
                <c:ptCount val="1"/>
                <c:pt idx="0">
                  <c:v>Female</c:v>
                </c:pt>
              </c:strCache>
            </c:strRef>
          </c:tx>
          <c:invertIfNegative val="0"/>
          <c:cat>
            <c:strRef>
              <c:f>Cancer!$B$5:$E$5</c:f>
              <c:strCache>
                <c:ptCount val="4"/>
                <c:pt idx="0">
                  <c:v>0-64</c:v>
                </c:pt>
                <c:pt idx="1">
                  <c:v>65-74</c:v>
                </c:pt>
                <c:pt idx="2">
                  <c:v>75-84</c:v>
                </c:pt>
                <c:pt idx="3">
                  <c:v>85+</c:v>
                </c:pt>
              </c:strCache>
            </c:strRef>
          </c:cat>
          <c:val>
            <c:numRef>
              <c:f>Cancer!$B$7:$E$7</c:f>
              <c:numCache>
                <c:formatCode>#,##0</c:formatCode>
                <c:ptCount val="4"/>
                <c:pt idx="0">
                  <c:v>55613</c:v>
                </c:pt>
                <c:pt idx="1">
                  <c:v>32096</c:v>
                </c:pt>
                <c:pt idx="2">
                  <c:v>30626</c:v>
                </c:pt>
                <c:pt idx="3">
                  <c:v>16778</c:v>
                </c:pt>
              </c:numCache>
            </c:numRef>
          </c:val>
        </c:ser>
        <c:dLbls>
          <c:showLegendKey val="0"/>
          <c:showVal val="0"/>
          <c:showCatName val="0"/>
          <c:showSerName val="0"/>
          <c:showPercent val="0"/>
          <c:showBubbleSize val="0"/>
        </c:dLbls>
        <c:gapWidth val="75"/>
        <c:overlap val="-25"/>
        <c:axId val="121827712"/>
        <c:axId val="121829248"/>
      </c:barChart>
      <c:catAx>
        <c:axId val="121827712"/>
        <c:scaling>
          <c:orientation val="minMax"/>
        </c:scaling>
        <c:delete val="0"/>
        <c:axPos val="b"/>
        <c:majorTickMark val="none"/>
        <c:minorTickMark val="none"/>
        <c:tickLblPos val="nextTo"/>
        <c:crossAx val="121829248"/>
        <c:crosses val="autoZero"/>
        <c:auto val="1"/>
        <c:lblAlgn val="ctr"/>
        <c:lblOffset val="100"/>
        <c:noMultiLvlLbl val="0"/>
      </c:catAx>
      <c:valAx>
        <c:axId val="121829248"/>
        <c:scaling>
          <c:orientation val="minMax"/>
        </c:scaling>
        <c:delete val="0"/>
        <c:axPos val="l"/>
        <c:majorGridlines/>
        <c:numFmt formatCode="#,##0" sourceLinked="1"/>
        <c:majorTickMark val="none"/>
        <c:minorTickMark val="none"/>
        <c:tickLblPos val="nextTo"/>
        <c:spPr>
          <a:ln w="9525">
            <a:noFill/>
          </a:ln>
        </c:spPr>
        <c:crossAx val="121827712"/>
        <c:crosses val="autoZero"/>
        <c:crossBetween val="between"/>
      </c:valAx>
    </c:plotArea>
    <c:legend>
      <c:legendPos val="b"/>
      <c:layout>
        <c:manualLayout>
          <c:xMode val="edge"/>
          <c:yMode val="edge"/>
          <c:x val="0.74485564419245376"/>
          <c:y val="3.3693541459107676E-2"/>
          <c:w val="0.1706864840600491"/>
          <c:h val="8.0799994630808419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i="0" baseline="0">
                <a:effectLst/>
              </a:rPr>
              <a:t>Percentage of people aged 65 or over receiving  local authority funded community based services, by component of service 2012/13</a:t>
            </a:r>
            <a:endParaRPr lang="en-GB" sz="1200" b="0">
              <a:effectLst/>
            </a:endParaRPr>
          </a:p>
        </c:rich>
      </c:tx>
      <c:overlay val="0"/>
    </c:title>
    <c:autoTitleDeleted val="0"/>
    <c:plotArea>
      <c:layout/>
      <c:barChart>
        <c:barDir val="bar"/>
        <c:grouping val="clustered"/>
        <c:varyColors val="0"/>
        <c:ser>
          <c:idx val="0"/>
          <c:order val="0"/>
          <c:tx>
            <c:v>Rate per 100,000 population</c:v>
          </c:tx>
          <c:invertIfNegative val="0"/>
          <c:dLbls>
            <c:txPr>
              <a:bodyPr/>
              <a:lstStyle/>
              <a:p>
                <a:pPr>
                  <a:defRPr b="1"/>
                </a:pPr>
                <a:endParaRPr lang="en-US"/>
              </a:p>
            </c:txPr>
            <c:showLegendKey val="0"/>
            <c:showVal val="1"/>
            <c:showCatName val="0"/>
            <c:showSerName val="0"/>
            <c:showPercent val="0"/>
            <c:showBubbleSize val="0"/>
            <c:showLeaderLines val="0"/>
          </c:dLbls>
          <c:cat>
            <c:strRef>
              <c:f>'Social care use 2012-13'!$A$5:$A$12</c:f>
              <c:strCache>
                <c:ptCount val="8"/>
                <c:pt idx="0">
                  <c:v>Other</c:v>
                </c:pt>
                <c:pt idx="1">
                  <c:v>Meals</c:v>
                </c:pt>
                <c:pt idx="2">
                  <c:v>Short Term Residential - not respite</c:v>
                </c:pt>
                <c:pt idx="3">
                  <c:v>Direct Payments</c:v>
                </c:pt>
                <c:pt idx="4">
                  <c:v>Day Care</c:v>
                </c:pt>
                <c:pt idx="5">
                  <c:v>Professional Support</c:v>
                </c:pt>
                <c:pt idx="6">
                  <c:v>Equipment &amp; Adaptations</c:v>
                </c:pt>
                <c:pt idx="7">
                  <c:v>Home Care</c:v>
                </c:pt>
              </c:strCache>
            </c:strRef>
          </c:cat>
          <c:val>
            <c:numRef>
              <c:f>'Social care use 2012-13'!$B$5:$B$12</c:f>
              <c:numCache>
                <c:formatCode>0.0%</c:formatCode>
                <c:ptCount val="8"/>
                <c:pt idx="0">
                  <c:v>4.8285718954811279E-3</c:v>
                </c:pt>
                <c:pt idx="1">
                  <c:v>4.2728389352717404E-3</c:v>
                </c:pt>
                <c:pt idx="2">
                  <c:v>5.9371669522071862E-3</c:v>
                </c:pt>
                <c:pt idx="3">
                  <c:v>6.9014458994570531E-3</c:v>
                </c:pt>
                <c:pt idx="4">
                  <c:v>7.6292098455607834E-3</c:v>
                </c:pt>
                <c:pt idx="5">
                  <c:v>7.8740061842820647E-3</c:v>
                </c:pt>
                <c:pt idx="6">
                  <c:v>3.1424142726976002E-2</c:v>
                </c:pt>
                <c:pt idx="7">
                  <c:v>4.2466588667508492E-2</c:v>
                </c:pt>
              </c:numCache>
            </c:numRef>
          </c:val>
        </c:ser>
        <c:dLbls>
          <c:showLegendKey val="0"/>
          <c:showVal val="1"/>
          <c:showCatName val="0"/>
          <c:showSerName val="0"/>
          <c:showPercent val="0"/>
          <c:showBubbleSize val="0"/>
        </c:dLbls>
        <c:gapWidth val="30"/>
        <c:overlap val="-25"/>
        <c:axId val="121566720"/>
        <c:axId val="121635200"/>
      </c:barChart>
      <c:catAx>
        <c:axId val="121566720"/>
        <c:scaling>
          <c:orientation val="minMax"/>
        </c:scaling>
        <c:delete val="0"/>
        <c:axPos val="l"/>
        <c:numFmt formatCode="General" sourceLinked="1"/>
        <c:majorTickMark val="none"/>
        <c:minorTickMark val="none"/>
        <c:tickLblPos val="nextTo"/>
        <c:spPr>
          <a:ln>
            <a:noFill/>
          </a:ln>
        </c:spPr>
        <c:crossAx val="121635200"/>
        <c:crosses val="autoZero"/>
        <c:auto val="1"/>
        <c:lblAlgn val="ctr"/>
        <c:lblOffset val="100"/>
        <c:noMultiLvlLbl val="0"/>
      </c:catAx>
      <c:valAx>
        <c:axId val="121635200"/>
        <c:scaling>
          <c:orientation val="minMax"/>
        </c:scaling>
        <c:delete val="1"/>
        <c:axPos val="b"/>
        <c:numFmt formatCode="0.0%" sourceLinked="1"/>
        <c:majorTickMark val="none"/>
        <c:minorTickMark val="none"/>
        <c:tickLblPos val="none"/>
        <c:crossAx val="12156672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a:t>Population projections forecast 2011 -2051</a:t>
            </a:r>
            <a:endParaRPr lang="en-GB" sz="1200" b="0"/>
          </a:p>
        </c:rich>
      </c:tx>
      <c:layout>
        <c:manualLayout>
          <c:xMode val="edge"/>
          <c:yMode val="edge"/>
          <c:x val="5.5131441903095565E-3"/>
          <c:y val="1.3888888888888888E-2"/>
        </c:manualLayout>
      </c:layout>
      <c:overlay val="0"/>
    </c:title>
    <c:autoTitleDeleted val="0"/>
    <c:plotArea>
      <c:layout>
        <c:manualLayout>
          <c:layoutTarget val="inner"/>
          <c:xMode val="edge"/>
          <c:yMode val="edge"/>
          <c:x val="5.5017622797150348E-2"/>
          <c:y val="0.20280110819480898"/>
          <c:w val="0.92170195392242638"/>
          <c:h val="0.68742235345581804"/>
        </c:manualLayout>
      </c:layout>
      <c:lineChart>
        <c:grouping val="standard"/>
        <c:varyColors val="0"/>
        <c:ser>
          <c:idx val="1"/>
          <c:order val="0"/>
          <c:tx>
            <c:strRef>
              <c:f>'Population projections'!$C$5</c:f>
              <c:strCache>
                <c:ptCount val="1"/>
                <c:pt idx="0">
                  <c:v>65-74</c:v>
                </c:pt>
              </c:strCache>
            </c:strRef>
          </c:tx>
          <c:spPr>
            <a:ln w="25400">
              <a:solidFill>
                <a:schemeClr val="accent3">
                  <a:lumMod val="75000"/>
                </a:schemeClr>
              </a:solidFill>
              <a:prstDash val="dash"/>
            </a:ln>
          </c:spPr>
          <c:marker>
            <c:symbol val="none"/>
          </c:marker>
          <c:dLbls>
            <c:dLbl>
              <c:idx val="4"/>
              <c:layout>
                <c:manualLayout>
                  <c:x val="-8.4656084656084651E-2"/>
                  <c:y val="-6.9444444444444448E-2"/>
                </c:manualLayout>
              </c:layout>
              <c:tx>
                <c:rich>
                  <a:bodyPr/>
                  <a:lstStyle/>
                  <a:p>
                    <a:r>
                      <a:rPr lang="en-US" sz="1200" b="1">
                        <a:solidFill>
                          <a:schemeClr val="accent3"/>
                        </a:solidFill>
                      </a:rPr>
                      <a:t>65-74</a:t>
                    </a:r>
                    <a:endParaRPr lang="en-US"/>
                  </a:p>
                </c:rich>
              </c:tx>
              <c:dLblPos val="r"/>
              <c:showLegendKey val="0"/>
              <c:showVal val="1"/>
              <c:showCatName val="0"/>
              <c:showSerName val="1"/>
              <c:showPercent val="0"/>
              <c:showBubbleSize val="0"/>
            </c:dLbl>
            <c:txPr>
              <a:bodyPr/>
              <a:lstStyle/>
              <a:p>
                <a:pPr>
                  <a:defRPr sz="1200" b="1">
                    <a:solidFill>
                      <a:schemeClr val="accent3"/>
                    </a:solidFill>
                  </a:defRPr>
                </a:pPr>
                <a:endParaRPr lang="en-US"/>
              </a:p>
            </c:txPr>
            <c:showLegendKey val="0"/>
            <c:showVal val="0"/>
            <c:showCatName val="0"/>
            <c:showSerName val="0"/>
            <c:showPercent val="0"/>
            <c:showBubbleSize val="0"/>
          </c:dLbls>
          <c:cat>
            <c:strRef>
              <c:f>'Population projections'!$A$6:$A$10</c:f>
              <c:strCache>
                <c:ptCount val="5"/>
                <c:pt idx="0">
                  <c:v>2011 census</c:v>
                </c:pt>
                <c:pt idx="1">
                  <c:v>2021 f</c:v>
                </c:pt>
                <c:pt idx="2">
                  <c:v>2031 f</c:v>
                </c:pt>
                <c:pt idx="3">
                  <c:v>2041 f</c:v>
                </c:pt>
                <c:pt idx="4">
                  <c:v>2051 f</c:v>
                </c:pt>
              </c:strCache>
            </c:strRef>
          </c:cat>
          <c:val>
            <c:numRef>
              <c:f>'Population projections'!$C$6:$C$10</c:f>
              <c:numCache>
                <c:formatCode>#,##0</c:formatCode>
                <c:ptCount val="5"/>
                <c:pt idx="0">
                  <c:v>4552283</c:v>
                </c:pt>
                <c:pt idx="1">
                  <c:v>5622854</c:v>
                </c:pt>
                <c:pt idx="2">
                  <c:v>6528674.9999999991</c:v>
                </c:pt>
                <c:pt idx="3">
                  <c:v>6583964</c:v>
                </c:pt>
                <c:pt idx="4">
                  <c:v>6539164.0000000009</c:v>
                </c:pt>
              </c:numCache>
            </c:numRef>
          </c:val>
          <c:smooth val="0"/>
        </c:ser>
        <c:ser>
          <c:idx val="2"/>
          <c:order val="1"/>
          <c:tx>
            <c:strRef>
              <c:f>'Population projections'!$D$5</c:f>
              <c:strCache>
                <c:ptCount val="1"/>
                <c:pt idx="0">
                  <c:v>75-84</c:v>
                </c:pt>
              </c:strCache>
            </c:strRef>
          </c:tx>
          <c:spPr>
            <a:ln w="25400">
              <a:solidFill>
                <a:schemeClr val="accent4"/>
              </a:solidFill>
              <a:prstDash val="dash"/>
            </a:ln>
          </c:spPr>
          <c:marker>
            <c:symbol val="none"/>
          </c:marker>
          <c:dLbls>
            <c:dLbl>
              <c:idx val="4"/>
              <c:layout>
                <c:manualLayout>
                  <c:x val="-8.6772486772486779E-2"/>
                  <c:y val="5.0925925925925923E-2"/>
                </c:manualLayout>
              </c:layout>
              <c:tx>
                <c:rich>
                  <a:bodyPr/>
                  <a:lstStyle/>
                  <a:p>
                    <a:r>
                      <a:rPr lang="en-US" sz="1200" b="1">
                        <a:solidFill>
                          <a:schemeClr val="accent4"/>
                        </a:solidFill>
                      </a:rPr>
                      <a:t>75-84</a:t>
                    </a:r>
                    <a:endParaRPr lang="en-US"/>
                  </a:p>
                </c:rich>
              </c:tx>
              <c:dLblPos val="r"/>
              <c:showLegendKey val="0"/>
              <c:showVal val="1"/>
              <c:showCatName val="0"/>
              <c:showSerName val="1"/>
              <c:showPercent val="0"/>
              <c:showBubbleSize val="0"/>
            </c:dLbl>
            <c:txPr>
              <a:bodyPr/>
              <a:lstStyle/>
              <a:p>
                <a:pPr>
                  <a:defRPr sz="1200" b="1">
                    <a:solidFill>
                      <a:schemeClr val="accent4"/>
                    </a:solidFill>
                  </a:defRPr>
                </a:pPr>
                <a:endParaRPr lang="en-US"/>
              </a:p>
            </c:txPr>
            <c:showLegendKey val="0"/>
            <c:showVal val="0"/>
            <c:showCatName val="0"/>
            <c:showSerName val="0"/>
            <c:showPercent val="0"/>
            <c:showBubbleSize val="0"/>
          </c:dLbls>
          <c:cat>
            <c:strRef>
              <c:f>'Population projections'!$A$6:$A$10</c:f>
              <c:strCache>
                <c:ptCount val="5"/>
                <c:pt idx="0">
                  <c:v>2011 census</c:v>
                </c:pt>
                <c:pt idx="1">
                  <c:v>2021 f</c:v>
                </c:pt>
                <c:pt idx="2">
                  <c:v>2031 f</c:v>
                </c:pt>
                <c:pt idx="3">
                  <c:v>2041 f</c:v>
                </c:pt>
                <c:pt idx="4">
                  <c:v>2051 f</c:v>
                </c:pt>
              </c:strCache>
            </c:strRef>
          </c:cat>
          <c:val>
            <c:numRef>
              <c:f>'Population projections'!$D$6:$D$10</c:f>
              <c:numCache>
                <c:formatCode>#,##0</c:formatCode>
                <c:ptCount val="5"/>
                <c:pt idx="0">
                  <c:v>2928118</c:v>
                </c:pt>
                <c:pt idx="1">
                  <c:v>3630698</c:v>
                </c:pt>
                <c:pt idx="2">
                  <c:v>4598233</c:v>
                </c:pt>
                <c:pt idx="3">
                  <c:v>5502309.9999999991</c:v>
                </c:pt>
                <c:pt idx="4">
                  <c:v>5626058.9999999991</c:v>
                </c:pt>
              </c:numCache>
            </c:numRef>
          </c:val>
          <c:smooth val="0"/>
        </c:ser>
        <c:ser>
          <c:idx val="3"/>
          <c:order val="2"/>
          <c:tx>
            <c:strRef>
              <c:f>'Population projections'!$E$5</c:f>
              <c:strCache>
                <c:ptCount val="1"/>
                <c:pt idx="0">
                  <c:v>85+</c:v>
                </c:pt>
              </c:strCache>
            </c:strRef>
          </c:tx>
          <c:spPr>
            <a:ln w="25400" cmpd="sng">
              <a:solidFill>
                <a:schemeClr val="accent1"/>
              </a:solidFill>
              <a:prstDash val="dash"/>
            </a:ln>
          </c:spPr>
          <c:marker>
            <c:symbol val="none"/>
          </c:marker>
          <c:dLbls>
            <c:dLbl>
              <c:idx val="4"/>
              <c:layout>
                <c:manualLayout>
                  <c:x val="-6.1375661375661375E-2"/>
                  <c:y val="0.10185185185185185"/>
                </c:manualLayout>
              </c:layout>
              <c:tx>
                <c:rich>
                  <a:bodyPr/>
                  <a:lstStyle/>
                  <a:p>
                    <a:r>
                      <a:rPr lang="en-US" sz="1200" b="1">
                        <a:solidFill>
                          <a:schemeClr val="accent1"/>
                        </a:solidFill>
                      </a:rPr>
                      <a:t>85+</a:t>
                    </a:r>
                    <a:endParaRPr lang="en-US"/>
                  </a:p>
                </c:rich>
              </c:tx>
              <c:dLblPos val="r"/>
              <c:showLegendKey val="0"/>
              <c:showVal val="1"/>
              <c:showCatName val="0"/>
              <c:showSerName val="1"/>
              <c:showPercent val="0"/>
              <c:showBubbleSize val="0"/>
            </c:dLbl>
            <c:txPr>
              <a:bodyPr/>
              <a:lstStyle/>
              <a:p>
                <a:pPr>
                  <a:defRPr sz="1200" b="1">
                    <a:solidFill>
                      <a:schemeClr val="accent1"/>
                    </a:solidFill>
                  </a:defRPr>
                </a:pPr>
                <a:endParaRPr lang="en-US"/>
              </a:p>
            </c:txPr>
            <c:showLegendKey val="0"/>
            <c:showVal val="0"/>
            <c:showCatName val="0"/>
            <c:showSerName val="0"/>
            <c:showPercent val="0"/>
            <c:showBubbleSize val="0"/>
          </c:dLbls>
          <c:cat>
            <c:strRef>
              <c:f>'Population projections'!$A$6:$A$10</c:f>
              <c:strCache>
                <c:ptCount val="5"/>
                <c:pt idx="0">
                  <c:v>2011 census</c:v>
                </c:pt>
                <c:pt idx="1">
                  <c:v>2021 f</c:v>
                </c:pt>
                <c:pt idx="2">
                  <c:v>2031 f</c:v>
                </c:pt>
                <c:pt idx="3">
                  <c:v>2041 f</c:v>
                </c:pt>
                <c:pt idx="4">
                  <c:v>2051 f</c:v>
                </c:pt>
              </c:strCache>
            </c:strRef>
          </c:cat>
          <c:val>
            <c:numRef>
              <c:f>'Population projections'!$E$6:$E$10</c:f>
              <c:numCache>
                <c:formatCode>#,##0</c:formatCode>
                <c:ptCount val="5"/>
                <c:pt idx="0">
                  <c:v>1180128</c:v>
                </c:pt>
                <c:pt idx="1">
                  <c:v>1619745.9999999998</c:v>
                </c:pt>
                <c:pt idx="2">
                  <c:v>2403226</c:v>
                </c:pt>
                <c:pt idx="3">
                  <c:v>3337806.0000000005</c:v>
                </c:pt>
                <c:pt idx="4">
                  <c:v>4395671</c:v>
                </c:pt>
              </c:numCache>
            </c:numRef>
          </c:val>
          <c:smooth val="0"/>
        </c:ser>
        <c:dLbls>
          <c:showLegendKey val="0"/>
          <c:showVal val="0"/>
          <c:showCatName val="0"/>
          <c:showSerName val="0"/>
          <c:showPercent val="0"/>
          <c:showBubbleSize val="0"/>
        </c:dLbls>
        <c:marker val="1"/>
        <c:smooth val="0"/>
        <c:axId val="112131072"/>
        <c:axId val="106132224"/>
      </c:lineChart>
      <c:catAx>
        <c:axId val="112131072"/>
        <c:scaling>
          <c:orientation val="minMax"/>
        </c:scaling>
        <c:delete val="0"/>
        <c:axPos val="b"/>
        <c:majorTickMark val="none"/>
        <c:minorTickMark val="none"/>
        <c:tickLblPos val="nextTo"/>
        <c:crossAx val="106132224"/>
        <c:crosses val="autoZero"/>
        <c:auto val="1"/>
        <c:lblAlgn val="ctr"/>
        <c:lblOffset val="100"/>
        <c:noMultiLvlLbl val="0"/>
      </c:catAx>
      <c:valAx>
        <c:axId val="106132224"/>
        <c:scaling>
          <c:orientation val="minMax"/>
        </c:scaling>
        <c:delete val="0"/>
        <c:axPos val="l"/>
        <c:majorGridlines/>
        <c:numFmt formatCode="#,##0" sourceLinked="1"/>
        <c:majorTickMark val="none"/>
        <c:minorTickMark val="none"/>
        <c:tickLblPos val="nextTo"/>
        <c:spPr>
          <a:ln>
            <a:noFill/>
          </a:ln>
        </c:spPr>
        <c:crossAx val="112131072"/>
        <c:crosses val="autoZero"/>
        <c:crossBetween val="between"/>
        <c:dispUnits>
          <c:builtInUnit val="millions"/>
          <c:dispUnitsLbl>
            <c:layout>
              <c:manualLayout>
                <c:xMode val="edge"/>
                <c:yMode val="edge"/>
                <c:x val="9.7142857142857135E-3"/>
                <c:y val="9.63196267133275E-2"/>
              </c:manualLayout>
            </c:layout>
            <c:txPr>
              <a:bodyPr rot="0" vert="horz"/>
              <a:lstStyle/>
              <a:p>
                <a:pPr>
                  <a:defRPr b="0"/>
                </a:pPr>
                <a:endParaRPr lang="en-US"/>
              </a:p>
            </c:txPr>
          </c:dispUnitsLbl>
        </c:dispUnits>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941090696996216E-2"/>
          <c:y val="0.19537275064267351"/>
          <c:w val="0.92008360066102846"/>
          <c:h val="0.71970878961466578"/>
        </c:manualLayout>
      </c:layout>
      <c:lineChart>
        <c:grouping val="standard"/>
        <c:varyColors val="0"/>
        <c:ser>
          <c:idx val="0"/>
          <c:order val="0"/>
          <c:tx>
            <c:strRef>
              <c:f>'Social care use 2012-13'!$B$40</c:f>
              <c:strCache>
                <c:ptCount val="1"/>
                <c:pt idx="0">
                  <c:v>Residential Care</c:v>
                </c:pt>
              </c:strCache>
            </c:strRef>
          </c:tx>
          <c:spPr>
            <a:ln w="44450">
              <a:solidFill>
                <a:schemeClr val="accent1"/>
              </a:solidFill>
            </a:ln>
          </c:spPr>
          <c:marker>
            <c:symbol val="circle"/>
            <c:size val="9"/>
            <c:spPr>
              <a:ln>
                <a:noFill/>
              </a:ln>
            </c:spPr>
          </c:marker>
          <c:cat>
            <c:strRef>
              <c:f>'Social care use 2012-13'!$A$41:$A$51</c:f>
              <c:strCache>
                <c:ptCount val="11"/>
                <c:pt idx="0">
                  <c:v>2002/03</c:v>
                </c:pt>
                <c:pt idx="1">
                  <c:v>2003/04</c:v>
                </c:pt>
                <c:pt idx="2">
                  <c:v>2004/05</c:v>
                </c:pt>
                <c:pt idx="3">
                  <c:v>2005/06</c:v>
                </c:pt>
                <c:pt idx="4">
                  <c:v>2006/07</c:v>
                </c:pt>
                <c:pt idx="5">
                  <c:v>2007/08</c:v>
                </c:pt>
                <c:pt idx="6">
                  <c:v>2008/09</c:v>
                </c:pt>
                <c:pt idx="7">
                  <c:v>2009/10</c:v>
                </c:pt>
                <c:pt idx="8">
                  <c:v>2010/11</c:v>
                </c:pt>
                <c:pt idx="9">
                  <c:v>2011/12</c:v>
                </c:pt>
                <c:pt idx="10">
                  <c:v>2012/13</c:v>
                </c:pt>
              </c:strCache>
            </c:strRef>
          </c:cat>
          <c:val>
            <c:numRef>
              <c:f>'Social care use 2012-13'!$B$41:$B$51</c:f>
              <c:numCache>
                <c:formatCode>General</c:formatCode>
                <c:ptCount val="11"/>
                <c:pt idx="0">
                  <c:v>614</c:v>
                </c:pt>
                <c:pt idx="1">
                  <c:v>582</c:v>
                </c:pt>
                <c:pt idx="2">
                  <c:v>532</c:v>
                </c:pt>
                <c:pt idx="3">
                  <c:v>452</c:v>
                </c:pt>
                <c:pt idx="4">
                  <c:v>515</c:v>
                </c:pt>
                <c:pt idx="5">
                  <c:v>479</c:v>
                </c:pt>
                <c:pt idx="6">
                  <c:v>512</c:v>
                </c:pt>
                <c:pt idx="7">
                  <c:v>484</c:v>
                </c:pt>
                <c:pt idx="8">
                  <c:v>466</c:v>
                </c:pt>
                <c:pt idx="9">
                  <c:v>468</c:v>
                </c:pt>
                <c:pt idx="10">
                  <c:v>467</c:v>
                </c:pt>
              </c:numCache>
            </c:numRef>
          </c:val>
          <c:smooth val="0"/>
        </c:ser>
        <c:ser>
          <c:idx val="1"/>
          <c:order val="1"/>
          <c:tx>
            <c:strRef>
              <c:f>'Social care use 2012-13'!$C$40</c:f>
              <c:strCache>
                <c:ptCount val="1"/>
                <c:pt idx="0">
                  <c:v>Nursing Care</c:v>
                </c:pt>
              </c:strCache>
            </c:strRef>
          </c:tx>
          <c:spPr>
            <a:ln w="44450">
              <a:solidFill>
                <a:schemeClr val="accent4"/>
              </a:solidFill>
            </a:ln>
          </c:spPr>
          <c:marker>
            <c:symbol val="circle"/>
            <c:size val="9"/>
            <c:spPr>
              <a:solidFill>
                <a:schemeClr val="accent4"/>
              </a:solidFill>
              <a:ln>
                <a:noFill/>
              </a:ln>
            </c:spPr>
          </c:marker>
          <c:cat>
            <c:strRef>
              <c:f>'Social care use 2012-13'!$A$41:$A$51</c:f>
              <c:strCache>
                <c:ptCount val="11"/>
                <c:pt idx="0">
                  <c:v>2002/03</c:v>
                </c:pt>
                <c:pt idx="1">
                  <c:v>2003/04</c:v>
                </c:pt>
                <c:pt idx="2">
                  <c:v>2004/05</c:v>
                </c:pt>
                <c:pt idx="3">
                  <c:v>2005/06</c:v>
                </c:pt>
                <c:pt idx="4">
                  <c:v>2006/07</c:v>
                </c:pt>
                <c:pt idx="5">
                  <c:v>2007/08</c:v>
                </c:pt>
                <c:pt idx="6">
                  <c:v>2008/09</c:v>
                </c:pt>
                <c:pt idx="7">
                  <c:v>2009/10</c:v>
                </c:pt>
                <c:pt idx="8">
                  <c:v>2010/11</c:v>
                </c:pt>
                <c:pt idx="9">
                  <c:v>2011/12</c:v>
                </c:pt>
                <c:pt idx="10">
                  <c:v>2012/13</c:v>
                </c:pt>
              </c:strCache>
            </c:strRef>
          </c:cat>
          <c:val>
            <c:numRef>
              <c:f>'Social care use 2012-13'!$C$41:$C$51</c:f>
              <c:numCache>
                <c:formatCode>General</c:formatCode>
                <c:ptCount val="11"/>
                <c:pt idx="0">
                  <c:v>392</c:v>
                </c:pt>
                <c:pt idx="1">
                  <c:v>387</c:v>
                </c:pt>
                <c:pt idx="2">
                  <c:v>376</c:v>
                </c:pt>
                <c:pt idx="3">
                  <c:v>353</c:v>
                </c:pt>
                <c:pt idx="4">
                  <c:v>284</c:v>
                </c:pt>
                <c:pt idx="5">
                  <c:v>262</c:v>
                </c:pt>
                <c:pt idx="6">
                  <c:v>245</c:v>
                </c:pt>
                <c:pt idx="7">
                  <c:v>229</c:v>
                </c:pt>
                <c:pt idx="8">
                  <c:v>224</c:v>
                </c:pt>
                <c:pt idx="9">
                  <c:v>228</c:v>
                </c:pt>
                <c:pt idx="10">
                  <c:v>230</c:v>
                </c:pt>
              </c:numCache>
            </c:numRef>
          </c:val>
          <c:smooth val="0"/>
        </c:ser>
        <c:dLbls>
          <c:showLegendKey val="0"/>
          <c:showVal val="0"/>
          <c:showCatName val="0"/>
          <c:showSerName val="0"/>
          <c:showPercent val="0"/>
          <c:showBubbleSize val="0"/>
        </c:dLbls>
        <c:marker val="1"/>
        <c:smooth val="0"/>
        <c:axId val="121676160"/>
        <c:axId val="121678080"/>
      </c:lineChart>
      <c:catAx>
        <c:axId val="121676160"/>
        <c:scaling>
          <c:orientation val="minMax"/>
        </c:scaling>
        <c:delete val="0"/>
        <c:axPos val="b"/>
        <c:numFmt formatCode="General" sourceLinked="1"/>
        <c:majorTickMark val="none"/>
        <c:minorTickMark val="none"/>
        <c:tickLblPos val="nextTo"/>
        <c:crossAx val="121678080"/>
        <c:crosses val="autoZero"/>
        <c:auto val="1"/>
        <c:lblAlgn val="ctr"/>
        <c:lblOffset val="100"/>
        <c:noMultiLvlLbl val="0"/>
      </c:catAx>
      <c:valAx>
        <c:axId val="121678080"/>
        <c:scaling>
          <c:orientation val="minMax"/>
        </c:scaling>
        <c:delete val="0"/>
        <c:axPos val="l"/>
        <c:majorGridlines>
          <c:spPr>
            <a:ln w="3175">
              <a:solidFill>
                <a:schemeClr val="accent6">
                  <a:lumMod val="60000"/>
                  <a:lumOff val="40000"/>
                </a:schemeClr>
              </a:solidFill>
            </a:ln>
          </c:spPr>
        </c:majorGridlines>
        <c:numFmt formatCode="General" sourceLinked="1"/>
        <c:majorTickMark val="none"/>
        <c:minorTickMark val="none"/>
        <c:tickLblPos val="nextTo"/>
        <c:spPr>
          <a:ln w="9525">
            <a:noFill/>
          </a:ln>
        </c:spPr>
        <c:crossAx val="121676160"/>
        <c:crosses val="autoZero"/>
        <c:crossBetween val="between"/>
      </c:valAx>
    </c:plotArea>
    <c:plotVisOnly val="1"/>
    <c:dispBlanksAs val="gap"/>
    <c:showDLblsOverMax val="0"/>
  </c:chart>
  <c:spPr>
    <a:ln>
      <a:noFill/>
    </a:ln>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GB" sz="1200" b="0"/>
              <a:t>People in contact with adult and older adult secondary mental health services. </a:t>
            </a:r>
          </a:p>
        </c:rich>
      </c:tx>
      <c:layout>
        <c:manualLayout>
          <c:xMode val="edge"/>
          <c:yMode val="edge"/>
          <c:x val="8.9434962682196612E-5"/>
          <c:y val="1.437815072759667E-2"/>
        </c:manualLayout>
      </c:layout>
      <c:overlay val="0"/>
    </c:title>
    <c:autoTitleDeleted val="0"/>
    <c:plotArea>
      <c:layout>
        <c:manualLayout>
          <c:layoutTarget val="inner"/>
          <c:xMode val="edge"/>
          <c:yMode val="edge"/>
          <c:x val="6.4871596256519476E-2"/>
          <c:y val="0.17561028477452612"/>
          <c:w val="0.91950895217071249"/>
          <c:h val="0.76626008742339391"/>
        </c:manualLayout>
      </c:layout>
      <c:barChart>
        <c:barDir val="col"/>
        <c:grouping val="clustered"/>
        <c:varyColors val="0"/>
        <c:ser>
          <c:idx val="0"/>
          <c:order val="0"/>
          <c:tx>
            <c:strRef>
              <c:f>'Mental Health'!$C$4</c:f>
              <c:strCache>
                <c:ptCount val="1"/>
                <c:pt idx="0">
                  <c:v>People in contact with adult and older adult secondary mental health services.</c:v>
                </c:pt>
              </c:strCache>
            </c:strRef>
          </c:tx>
          <c:invertIfNegative val="0"/>
          <c:cat>
            <c:strRef>
              <c:f>'Mental Health'!$A$5:$A$8</c:f>
              <c:strCache>
                <c:ptCount val="4"/>
                <c:pt idx="0">
                  <c:v>0-64</c:v>
                </c:pt>
                <c:pt idx="1">
                  <c:v>65-74</c:v>
                </c:pt>
                <c:pt idx="2">
                  <c:v>75-84</c:v>
                </c:pt>
                <c:pt idx="3">
                  <c:v>85+</c:v>
                </c:pt>
              </c:strCache>
            </c:strRef>
          </c:cat>
          <c:val>
            <c:numRef>
              <c:f>'Mental Health'!$D$5:$D$8</c:f>
              <c:numCache>
                <c:formatCode>0%</c:formatCode>
                <c:ptCount val="4"/>
                <c:pt idx="0">
                  <c:v>2.3046513192172841E-2</c:v>
                </c:pt>
                <c:pt idx="1">
                  <c:v>2.9058167113566135E-2</c:v>
                </c:pt>
                <c:pt idx="2">
                  <c:v>7.6992504125004343E-2</c:v>
                </c:pt>
                <c:pt idx="3">
                  <c:v>0.15986238494526042</c:v>
                </c:pt>
              </c:numCache>
            </c:numRef>
          </c:val>
        </c:ser>
        <c:dLbls>
          <c:showLegendKey val="0"/>
          <c:showVal val="0"/>
          <c:showCatName val="0"/>
          <c:showSerName val="0"/>
          <c:showPercent val="0"/>
          <c:showBubbleSize val="0"/>
        </c:dLbls>
        <c:gapWidth val="75"/>
        <c:overlap val="-25"/>
        <c:axId val="121698560"/>
        <c:axId val="111960064"/>
      </c:barChart>
      <c:catAx>
        <c:axId val="121698560"/>
        <c:scaling>
          <c:orientation val="minMax"/>
        </c:scaling>
        <c:delete val="0"/>
        <c:axPos val="b"/>
        <c:majorTickMark val="none"/>
        <c:minorTickMark val="none"/>
        <c:tickLblPos val="nextTo"/>
        <c:crossAx val="111960064"/>
        <c:crosses val="autoZero"/>
        <c:auto val="1"/>
        <c:lblAlgn val="ctr"/>
        <c:lblOffset val="100"/>
        <c:noMultiLvlLbl val="0"/>
      </c:catAx>
      <c:valAx>
        <c:axId val="111960064"/>
        <c:scaling>
          <c:orientation val="minMax"/>
        </c:scaling>
        <c:delete val="0"/>
        <c:axPos val="l"/>
        <c:majorGridlines/>
        <c:numFmt formatCode="0%" sourceLinked="1"/>
        <c:majorTickMark val="none"/>
        <c:minorTickMark val="none"/>
        <c:tickLblPos val="nextTo"/>
        <c:spPr>
          <a:ln w="9525">
            <a:noFill/>
          </a:ln>
        </c:spPr>
        <c:crossAx val="121698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t>Percentage of population accessing a hospital service by age and type of service</a:t>
            </a:r>
          </a:p>
        </c:rich>
      </c:tx>
      <c:layout>
        <c:manualLayout>
          <c:xMode val="edge"/>
          <c:yMode val="edge"/>
          <c:x val="6.4233030052956736E-3"/>
          <c:y val="1.0193679918450561E-2"/>
        </c:manualLayout>
      </c:layout>
      <c:overlay val="0"/>
    </c:title>
    <c:autoTitleDeleted val="0"/>
    <c:plotArea>
      <c:layout>
        <c:manualLayout>
          <c:layoutTarget val="inner"/>
          <c:xMode val="edge"/>
          <c:yMode val="edge"/>
          <c:x val="5.8222686676574389E-2"/>
          <c:y val="9.7461853965502013E-2"/>
          <c:w val="0.92603210039787942"/>
          <c:h val="0.78373072631976048"/>
        </c:manualLayout>
      </c:layout>
      <c:barChart>
        <c:barDir val="col"/>
        <c:grouping val="clustered"/>
        <c:varyColors val="0"/>
        <c:ser>
          <c:idx val="0"/>
          <c:order val="0"/>
          <c:tx>
            <c:strRef>
              <c:f>'Accessing hospital service'!$B$22</c:f>
              <c:strCache>
                <c:ptCount val="1"/>
                <c:pt idx="0">
                  <c:v>0-64</c:v>
                </c:pt>
              </c:strCache>
            </c:strRef>
          </c:tx>
          <c:invertIfNegative val="0"/>
          <c:cat>
            <c:strRef>
              <c:f>'Accessing hospital service'!$A$23:$A$27</c:f>
              <c:strCache>
                <c:ptCount val="5"/>
                <c:pt idx="0">
                  <c:v>Percentage Accessing Inpatient</c:v>
                </c:pt>
                <c:pt idx="1">
                  <c:v>Percentage Accessing Outpatient</c:v>
                </c:pt>
                <c:pt idx="2">
                  <c:v>Percentage Accessing A&amp;E</c:v>
                </c:pt>
                <c:pt idx="3">
                  <c:v>Percentage Accessing at least one</c:v>
                </c:pt>
                <c:pt idx="4">
                  <c:v>Percentage Accessing all three</c:v>
                </c:pt>
              </c:strCache>
            </c:strRef>
          </c:cat>
          <c:val>
            <c:numRef>
              <c:f>'Accessing hospital service'!$B$23:$B$27</c:f>
              <c:numCache>
                <c:formatCode>0%</c:formatCode>
                <c:ptCount val="5"/>
                <c:pt idx="0">
                  <c:v>0.13653302037046827</c:v>
                </c:pt>
                <c:pt idx="1">
                  <c:v>0.30471714241536391</c:v>
                </c:pt>
                <c:pt idx="2">
                  <c:v>0.17499192850065939</c:v>
                </c:pt>
                <c:pt idx="3">
                  <c:v>0.41382103979904594</c:v>
                </c:pt>
                <c:pt idx="4">
                  <c:v>4.1635861972556747E-2</c:v>
                </c:pt>
              </c:numCache>
            </c:numRef>
          </c:val>
        </c:ser>
        <c:ser>
          <c:idx val="1"/>
          <c:order val="1"/>
          <c:tx>
            <c:strRef>
              <c:f>'Accessing hospital service'!$C$22</c:f>
              <c:strCache>
                <c:ptCount val="1"/>
                <c:pt idx="0">
                  <c:v>65-74</c:v>
                </c:pt>
              </c:strCache>
            </c:strRef>
          </c:tx>
          <c:invertIfNegative val="0"/>
          <c:cat>
            <c:strRef>
              <c:f>'Accessing hospital service'!$A$23:$A$27</c:f>
              <c:strCache>
                <c:ptCount val="5"/>
                <c:pt idx="0">
                  <c:v>Percentage Accessing Inpatient</c:v>
                </c:pt>
                <c:pt idx="1">
                  <c:v>Percentage Accessing Outpatient</c:v>
                </c:pt>
                <c:pt idx="2">
                  <c:v>Percentage Accessing A&amp;E</c:v>
                </c:pt>
                <c:pt idx="3">
                  <c:v>Percentage Accessing at least one</c:v>
                </c:pt>
                <c:pt idx="4">
                  <c:v>Percentage Accessing all three</c:v>
                </c:pt>
              </c:strCache>
            </c:strRef>
          </c:cat>
          <c:val>
            <c:numRef>
              <c:f>'Accessing hospital service'!$C$23:$C$27</c:f>
              <c:numCache>
                <c:formatCode>0%</c:formatCode>
                <c:ptCount val="5"/>
                <c:pt idx="0">
                  <c:v>0.2431616124710754</c:v>
                </c:pt>
                <c:pt idx="1">
                  <c:v>0.5340002766029035</c:v>
                </c:pt>
                <c:pt idx="2">
                  <c:v>0.14928361912193028</c:v>
                </c:pt>
                <c:pt idx="3">
                  <c:v>0.58338710576345498</c:v>
                </c:pt>
                <c:pt idx="4">
                  <c:v>8.0638828855049763E-2</c:v>
                </c:pt>
              </c:numCache>
            </c:numRef>
          </c:val>
        </c:ser>
        <c:ser>
          <c:idx val="2"/>
          <c:order val="2"/>
          <c:tx>
            <c:strRef>
              <c:f>'Accessing hospital service'!$D$22</c:f>
              <c:strCache>
                <c:ptCount val="1"/>
                <c:pt idx="0">
                  <c:v>75-84</c:v>
                </c:pt>
              </c:strCache>
            </c:strRef>
          </c:tx>
          <c:invertIfNegative val="0"/>
          <c:cat>
            <c:strRef>
              <c:f>'Accessing hospital service'!$A$23:$A$27</c:f>
              <c:strCache>
                <c:ptCount val="5"/>
                <c:pt idx="0">
                  <c:v>Percentage Accessing Inpatient</c:v>
                </c:pt>
                <c:pt idx="1">
                  <c:v>Percentage Accessing Outpatient</c:v>
                </c:pt>
                <c:pt idx="2">
                  <c:v>Percentage Accessing A&amp;E</c:v>
                </c:pt>
                <c:pt idx="3">
                  <c:v>Percentage Accessing at least one</c:v>
                </c:pt>
                <c:pt idx="4">
                  <c:v>Percentage Accessing all three</c:v>
                </c:pt>
              </c:strCache>
            </c:strRef>
          </c:cat>
          <c:val>
            <c:numRef>
              <c:f>'Accessing hospital service'!$D$23:$D$27</c:f>
              <c:numCache>
                <c:formatCode>0%</c:formatCode>
                <c:ptCount val="5"/>
                <c:pt idx="0">
                  <c:v>0.34029213320889234</c:v>
                </c:pt>
                <c:pt idx="1">
                  <c:v>0.64739870674093902</c:v>
                </c:pt>
                <c:pt idx="2">
                  <c:v>0.23316236070589053</c:v>
                </c:pt>
                <c:pt idx="3">
                  <c:v>0.71270514709618416</c:v>
                </c:pt>
                <c:pt idx="4">
                  <c:v>0.14340373697314268</c:v>
                </c:pt>
              </c:numCache>
            </c:numRef>
          </c:val>
        </c:ser>
        <c:ser>
          <c:idx val="3"/>
          <c:order val="3"/>
          <c:tx>
            <c:strRef>
              <c:f>'Accessing hospital service'!$E$22</c:f>
              <c:strCache>
                <c:ptCount val="1"/>
                <c:pt idx="0">
                  <c:v>85+</c:v>
                </c:pt>
              </c:strCache>
            </c:strRef>
          </c:tx>
          <c:invertIfNegative val="0"/>
          <c:cat>
            <c:strRef>
              <c:f>'Accessing hospital service'!$A$23:$A$27</c:f>
              <c:strCache>
                <c:ptCount val="5"/>
                <c:pt idx="0">
                  <c:v>Percentage Accessing Inpatient</c:v>
                </c:pt>
                <c:pt idx="1">
                  <c:v>Percentage Accessing Outpatient</c:v>
                </c:pt>
                <c:pt idx="2">
                  <c:v>Percentage Accessing A&amp;E</c:v>
                </c:pt>
                <c:pt idx="3">
                  <c:v>Percentage Accessing at least one</c:v>
                </c:pt>
                <c:pt idx="4">
                  <c:v>Percentage Accessing all three</c:v>
                </c:pt>
              </c:strCache>
            </c:strRef>
          </c:cat>
          <c:val>
            <c:numRef>
              <c:f>'Accessing hospital service'!$E$23:$E$27</c:f>
              <c:numCache>
                <c:formatCode>0%</c:formatCode>
                <c:ptCount val="5"/>
                <c:pt idx="0">
                  <c:v>0.42871726972255769</c:v>
                </c:pt>
                <c:pt idx="1">
                  <c:v>0.61433290782675387</c:v>
                </c:pt>
                <c:pt idx="2">
                  <c:v>0.3719580239671087</c:v>
                </c:pt>
                <c:pt idx="3">
                  <c:v>0.76564228279090807</c:v>
                </c:pt>
                <c:pt idx="4">
                  <c:v>0.20413418696835575</c:v>
                </c:pt>
              </c:numCache>
            </c:numRef>
          </c:val>
        </c:ser>
        <c:dLbls>
          <c:showLegendKey val="0"/>
          <c:showVal val="0"/>
          <c:showCatName val="0"/>
          <c:showSerName val="0"/>
          <c:showPercent val="0"/>
          <c:showBubbleSize val="0"/>
        </c:dLbls>
        <c:gapWidth val="75"/>
        <c:overlap val="-25"/>
        <c:axId val="122120448"/>
        <c:axId val="122130432"/>
      </c:barChart>
      <c:catAx>
        <c:axId val="122120448"/>
        <c:scaling>
          <c:orientation val="minMax"/>
        </c:scaling>
        <c:delete val="0"/>
        <c:axPos val="b"/>
        <c:majorGridlines>
          <c:spPr>
            <a:ln w="3175">
              <a:prstDash val="sysDot"/>
            </a:ln>
          </c:spPr>
        </c:majorGridlines>
        <c:majorTickMark val="none"/>
        <c:minorTickMark val="none"/>
        <c:tickLblPos val="nextTo"/>
        <c:crossAx val="122130432"/>
        <c:crosses val="autoZero"/>
        <c:auto val="1"/>
        <c:lblAlgn val="ctr"/>
        <c:lblOffset val="100"/>
        <c:noMultiLvlLbl val="0"/>
      </c:catAx>
      <c:valAx>
        <c:axId val="122130432"/>
        <c:scaling>
          <c:orientation val="minMax"/>
          <c:max val="1"/>
          <c:min val="0"/>
        </c:scaling>
        <c:delete val="0"/>
        <c:axPos val="l"/>
        <c:majorGridlines/>
        <c:numFmt formatCode="0%" sourceLinked="1"/>
        <c:majorTickMark val="none"/>
        <c:minorTickMark val="none"/>
        <c:tickLblPos val="nextTo"/>
        <c:spPr>
          <a:ln w="9525">
            <a:noFill/>
          </a:ln>
        </c:spPr>
        <c:crossAx val="122120448"/>
        <c:crosses val="autoZero"/>
        <c:crossBetween val="between"/>
      </c:valAx>
    </c:plotArea>
    <c:legend>
      <c:legendPos val="b"/>
      <c:layout>
        <c:manualLayout>
          <c:xMode val="edge"/>
          <c:yMode val="edge"/>
          <c:x val="0.76336883538847611"/>
          <c:y val="3.7587709793156586E-2"/>
          <c:w val="0.22044425168987725"/>
          <c:h val="3.478741762784239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i="0" baseline="0">
                <a:effectLst/>
              </a:rPr>
              <a:t>Percentage of inpatient admissions which are emergency admissions</a:t>
            </a:r>
            <a:endParaRPr lang="en-GB" sz="1200" b="0">
              <a:effectLst/>
            </a:endParaRPr>
          </a:p>
        </c:rich>
      </c:tx>
      <c:layout>
        <c:manualLayout>
          <c:xMode val="edge"/>
          <c:yMode val="edge"/>
          <c:x val="1.03044096232157E-2"/>
          <c:y val="2.7777777777777776E-2"/>
        </c:manualLayout>
      </c:layout>
      <c:overlay val="0"/>
    </c:title>
    <c:autoTitleDeleted val="0"/>
    <c:plotArea>
      <c:layout>
        <c:manualLayout>
          <c:layoutTarget val="inner"/>
          <c:xMode val="edge"/>
          <c:yMode val="edge"/>
          <c:x val="7.7775917545190573E-2"/>
          <c:y val="0.22041666666666668"/>
          <c:w val="0.89786084878925021"/>
          <c:h val="0.66951407115777195"/>
        </c:manualLayout>
      </c:layout>
      <c:barChart>
        <c:barDir val="col"/>
        <c:grouping val="clustered"/>
        <c:varyColors val="0"/>
        <c:ser>
          <c:idx val="0"/>
          <c:order val="0"/>
          <c:tx>
            <c:strRef>
              <c:f>'Hospital admissions'!$D$4</c:f>
              <c:strCache>
                <c:ptCount val="1"/>
                <c:pt idx="0">
                  <c:v>Percentage of Admissions which are Emergency Admissions</c:v>
                </c:pt>
              </c:strCache>
            </c:strRef>
          </c:tx>
          <c:invertIfNegative val="0"/>
          <c:cat>
            <c:strRef>
              <c:f>'Hospital admissions'!$A$5:$A$8</c:f>
              <c:strCache>
                <c:ptCount val="4"/>
                <c:pt idx="0">
                  <c:v>0-64</c:v>
                </c:pt>
                <c:pt idx="1">
                  <c:v>65-74</c:v>
                </c:pt>
                <c:pt idx="2">
                  <c:v>75-84</c:v>
                </c:pt>
                <c:pt idx="3">
                  <c:v>85+</c:v>
                </c:pt>
              </c:strCache>
            </c:strRef>
          </c:cat>
          <c:val>
            <c:numRef>
              <c:f>'Hospital admissions'!$D$5:$D$8</c:f>
              <c:numCache>
                <c:formatCode>0%</c:formatCode>
                <c:ptCount val="4"/>
                <c:pt idx="0">
                  <c:v>0.32064891661204492</c:v>
                </c:pt>
                <c:pt idx="1">
                  <c:v>0.29747810871840685</c:v>
                </c:pt>
                <c:pt idx="2">
                  <c:v>0.41957436405197601</c:v>
                </c:pt>
                <c:pt idx="3">
                  <c:v>0.65077793548713692</c:v>
                </c:pt>
              </c:numCache>
            </c:numRef>
          </c:val>
        </c:ser>
        <c:dLbls>
          <c:showLegendKey val="0"/>
          <c:showVal val="0"/>
          <c:showCatName val="0"/>
          <c:showSerName val="0"/>
          <c:showPercent val="0"/>
          <c:showBubbleSize val="0"/>
        </c:dLbls>
        <c:gapWidth val="75"/>
        <c:overlap val="-25"/>
        <c:axId val="122167680"/>
        <c:axId val="122169216"/>
      </c:barChart>
      <c:catAx>
        <c:axId val="122167680"/>
        <c:scaling>
          <c:orientation val="minMax"/>
        </c:scaling>
        <c:delete val="0"/>
        <c:axPos val="b"/>
        <c:majorTickMark val="none"/>
        <c:minorTickMark val="none"/>
        <c:tickLblPos val="nextTo"/>
        <c:crossAx val="122169216"/>
        <c:crosses val="autoZero"/>
        <c:auto val="1"/>
        <c:lblAlgn val="ctr"/>
        <c:lblOffset val="100"/>
        <c:noMultiLvlLbl val="0"/>
      </c:catAx>
      <c:valAx>
        <c:axId val="122169216"/>
        <c:scaling>
          <c:orientation val="minMax"/>
        </c:scaling>
        <c:delete val="0"/>
        <c:axPos val="l"/>
        <c:majorGridlines/>
        <c:numFmt formatCode="0%" sourceLinked="1"/>
        <c:majorTickMark val="none"/>
        <c:minorTickMark val="none"/>
        <c:tickLblPos val="nextTo"/>
        <c:spPr>
          <a:ln w="9525">
            <a:noFill/>
          </a:ln>
        </c:spPr>
        <c:crossAx val="122167680"/>
        <c:crosses val="autoZero"/>
        <c:crossBetween val="between"/>
      </c:valAx>
    </c:plotArea>
    <c:legend>
      <c:legendPos val="b"/>
      <c:layout>
        <c:manualLayout>
          <c:xMode val="edge"/>
          <c:yMode val="edge"/>
          <c:x val="0.3285215510851841"/>
          <c:y val="0.12007764654418197"/>
          <c:w val="0.66189360050923862"/>
          <c:h val="7.8996427529892096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strRef>
              <c:f>'Resource usage'!$A$14</c:f>
              <c:strCache>
                <c:ptCount val="1"/>
                <c:pt idx="0">
                  <c:v>Proportion of activity for people aged 65 or over</c:v>
                </c:pt>
              </c:strCache>
            </c:strRef>
          </c:tx>
          <c:invertIfNegative val="0"/>
          <c:dLbls>
            <c:dLblPos val="outEnd"/>
            <c:showLegendKey val="0"/>
            <c:showVal val="1"/>
            <c:showCatName val="0"/>
            <c:showSerName val="0"/>
            <c:showPercent val="0"/>
            <c:showBubbleSize val="0"/>
            <c:showLeaderLines val="0"/>
          </c:dLbls>
          <c:cat>
            <c:multiLvlStrRef>
              <c:f>'Resource usage'!$B$3:$K$4</c:f>
              <c:multiLvlStrCache>
                <c:ptCount val="10"/>
                <c:lvl>
                  <c:pt idx="0">
                    <c:v>FCE Bed Days</c:v>
                  </c:pt>
                  <c:pt idx="1">
                    <c:v>Day Cases</c:v>
                  </c:pt>
                  <c:pt idx="2">
                    <c:v>Outpatient Attendances</c:v>
                  </c:pt>
                  <c:pt idx="3">
                    <c:v>A&amp;E Attendances</c:v>
                  </c:pt>
                  <c:pt idx="4">
                    <c:v> </c:v>
                  </c:pt>
                  <c:pt idx="5">
                    <c:v>Community and Outpatient Contacts</c:v>
                  </c:pt>
                  <c:pt idx="6">
                    <c:v> </c:v>
                  </c:pt>
                  <c:pt idx="7">
                    <c:v>Number of Social Care Clients</c:v>
                  </c:pt>
                  <c:pt idx="8">
                    <c:v> </c:v>
                  </c:pt>
                  <c:pt idx="9">
                    <c:v>Population</c:v>
                  </c:pt>
                </c:lvl>
                <c:lvl>
                  <c:pt idx="0">
                    <c:v>Hospital Services</c:v>
                  </c:pt>
                  <c:pt idx="5">
                    <c:v>Mental Health</c:v>
                  </c:pt>
                  <c:pt idx="7">
                    <c:v> </c:v>
                  </c:pt>
                  <c:pt idx="9">
                    <c:v> </c:v>
                  </c:pt>
                </c:lvl>
              </c:multiLvlStrCache>
            </c:multiLvlStrRef>
          </c:cat>
          <c:val>
            <c:numRef>
              <c:f>'Resource usage'!$B$14:$K$14</c:f>
              <c:numCache>
                <c:formatCode>0%</c:formatCode>
                <c:ptCount val="10"/>
                <c:pt idx="0">
                  <c:v>0.54144078994266809</c:v>
                </c:pt>
                <c:pt idx="1">
                  <c:v>0.39819030352420653</c:v>
                </c:pt>
                <c:pt idx="2">
                  <c:v>0.3328201660993042</c:v>
                </c:pt>
                <c:pt idx="3">
                  <c:v>0.1940260886416727</c:v>
                </c:pt>
                <c:pt idx="5">
                  <c:v>0.25748275069375548</c:v>
                </c:pt>
                <c:pt idx="7">
                  <c:v>0.67460433989384816</c:v>
                </c:pt>
                <c:pt idx="9">
                  <c:v>0.16930036789919806</c:v>
                </c:pt>
              </c:numCache>
            </c:numRef>
          </c:val>
        </c:ser>
        <c:dLbls>
          <c:showLegendKey val="0"/>
          <c:showVal val="0"/>
          <c:showCatName val="0"/>
          <c:showSerName val="0"/>
          <c:showPercent val="0"/>
          <c:showBubbleSize val="0"/>
        </c:dLbls>
        <c:gapWidth val="75"/>
        <c:overlap val="-25"/>
        <c:axId val="122219136"/>
        <c:axId val="111993216"/>
      </c:barChart>
      <c:catAx>
        <c:axId val="122219136"/>
        <c:scaling>
          <c:orientation val="minMax"/>
        </c:scaling>
        <c:delete val="0"/>
        <c:axPos val="l"/>
        <c:majorTickMark val="none"/>
        <c:minorTickMark val="none"/>
        <c:tickLblPos val="nextTo"/>
        <c:spPr>
          <a:ln>
            <a:noFill/>
          </a:ln>
        </c:spPr>
        <c:crossAx val="111993216"/>
        <c:crosses val="autoZero"/>
        <c:auto val="0"/>
        <c:lblAlgn val="ctr"/>
        <c:lblOffset val="100"/>
        <c:noMultiLvlLbl val="0"/>
      </c:catAx>
      <c:valAx>
        <c:axId val="111993216"/>
        <c:scaling>
          <c:orientation val="minMax"/>
        </c:scaling>
        <c:delete val="0"/>
        <c:axPos val="b"/>
        <c:majorGridlines/>
        <c:numFmt formatCode="0%" sourceLinked="1"/>
        <c:majorTickMark val="none"/>
        <c:minorTickMark val="none"/>
        <c:tickLblPos val="nextTo"/>
        <c:spPr>
          <a:ln w="9525">
            <a:noFill/>
          </a:ln>
        </c:spPr>
        <c:crossAx val="12221913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'Hospital Services'!$A$3</c:f>
          <c:strCache>
            <c:ptCount val="1"/>
            <c:pt idx="0">
              <c:v>FCE Bed days</c:v>
            </c:pt>
          </c:strCache>
        </c:strRef>
      </c:tx>
      <c:layout>
        <c:manualLayout>
          <c:xMode val="edge"/>
          <c:yMode val="edge"/>
          <c:x val="1.6063114375049852E-2"/>
          <c:y val="1.7241379310344827E-2"/>
        </c:manualLayout>
      </c:layout>
      <c:overlay val="0"/>
      <c:txPr>
        <a:bodyPr/>
        <a:lstStyle/>
        <a:p>
          <a:pPr algn="l">
            <a:defRPr sz="1200" b="0"/>
          </a:pPr>
          <a:endParaRPr lang="en-US"/>
        </a:p>
      </c:txPr>
    </c:title>
    <c:autoTitleDeleted val="0"/>
    <c:plotArea>
      <c:layout>
        <c:manualLayout>
          <c:layoutTarget val="inner"/>
          <c:xMode val="edge"/>
          <c:yMode val="edge"/>
          <c:x val="0.20558838241458852"/>
          <c:y val="0.19428183546022265"/>
          <c:w val="0.75969761795367308"/>
          <c:h val="0.67482758620689653"/>
        </c:manualLayout>
      </c:layout>
      <c:lineChart>
        <c:grouping val="standard"/>
        <c:varyColors val="0"/>
        <c:ser>
          <c:idx val="0"/>
          <c:order val="0"/>
          <c:tx>
            <c:strRef>
              <c:f>'Hospital Services'!$A$6</c:f>
              <c:strCache>
                <c:ptCount val="1"/>
                <c:pt idx="0">
                  <c:v>0-64</c:v>
                </c:pt>
              </c:strCache>
            </c:strRef>
          </c:tx>
          <c:cat>
            <c:strRef>
              <c:f>'Hospital Services'!$B$5:$F$5</c:f>
              <c:strCache>
                <c:ptCount val="5"/>
                <c:pt idx="0">
                  <c:v>1992/93</c:v>
                </c:pt>
                <c:pt idx="1">
                  <c:v>1997/98</c:v>
                </c:pt>
                <c:pt idx="2">
                  <c:v>2002/03</c:v>
                </c:pt>
                <c:pt idx="3">
                  <c:v>2007/08</c:v>
                </c:pt>
                <c:pt idx="4">
                  <c:v>2012/13</c:v>
                </c:pt>
              </c:strCache>
            </c:strRef>
          </c:cat>
          <c:val>
            <c:numRef>
              <c:f>'Hospital Services'!$B$6:$F$6</c:f>
              <c:numCache>
                <c:formatCode>#,##0</c:formatCode>
                <c:ptCount val="5"/>
                <c:pt idx="0">
                  <c:v>54807172</c:v>
                </c:pt>
                <c:pt idx="1">
                  <c:v>33488553</c:v>
                </c:pt>
                <c:pt idx="2">
                  <c:v>26691143</c:v>
                </c:pt>
                <c:pt idx="3">
                  <c:v>23648565</c:v>
                </c:pt>
                <c:pt idx="4">
                  <c:v>21923991</c:v>
                </c:pt>
              </c:numCache>
            </c:numRef>
          </c:val>
          <c:smooth val="0"/>
        </c:ser>
        <c:ser>
          <c:idx val="1"/>
          <c:order val="1"/>
          <c:tx>
            <c:strRef>
              <c:f>'Hospital Services'!$A$7</c:f>
              <c:strCache>
                <c:ptCount val="1"/>
                <c:pt idx="0">
                  <c:v>65-74</c:v>
                </c:pt>
              </c:strCache>
            </c:strRef>
          </c:tx>
          <c:cat>
            <c:strRef>
              <c:f>'Hospital Services'!$B$5:$F$5</c:f>
              <c:strCache>
                <c:ptCount val="5"/>
                <c:pt idx="0">
                  <c:v>1992/93</c:v>
                </c:pt>
                <c:pt idx="1">
                  <c:v>1997/98</c:v>
                </c:pt>
                <c:pt idx="2">
                  <c:v>2002/03</c:v>
                </c:pt>
                <c:pt idx="3">
                  <c:v>2007/08</c:v>
                </c:pt>
                <c:pt idx="4">
                  <c:v>2012/13</c:v>
                </c:pt>
              </c:strCache>
            </c:strRef>
          </c:cat>
          <c:val>
            <c:numRef>
              <c:f>'Hospital Services'!$B$7:$F$7</c:f>
              <c:numCache>
                <c:formatCode>#,##0</c:formatCode>
                <c:ptCount val="5"/>
                <c:pt idx="0">
                  <c:v>11715533</c:v>
                </c:pt>
                <c:pt idx="1">
                  <c:v>9912275</c:v>
                </c:pt>
                <c:pt idx="2">
                  <c:v>9357248</c:v>
                </c:pt>
                <c:pt idx="3">
                  <c:v>7703698</c:v>
                </c:pt>
                <c:pt idx="4">
                  <c:v>7083514</c:v>
                </c:pt>
              </c:numCache>
            </c:numRef>
          </c:val>
          <c:smooth val="0"/>
        </c:ser>
        <c:ser>
          <c:idx val="2"/>
          <c:order val="2"/>
          <c:tx>
            <c:strRef>
              <c:f>'Hospital Services'!$A$8</c:f>
              <c:strCache>
                <c:ptCount val="1"/>
                <c:pt idx="0">
                  <c:v>75-84</c:v>
                </c:pt>
              </c:strCache>
            </c:strRef>
          </c:tx>
          <c:cat>
            <c:strRef>
              <c:f>'Hospital Services'!$B$5:$F$5</c:f>
              <c:strCache>
                <c:ptCount val="5"/>
                <c:pt idx="0">
                  <c:v>1992/93</c:v>
                </c:pt>
                <c:pt idx="1">
                  <c:v>1997/98</c:v>
                </c:pt>
                <c:pt idx="2">
                  <c:v>2002/03</c:v>
                </c:pt>
                <c:pt idx="3">
                  <c:v>2007/08</c:v>
                </c:pt>
                <c:pt idx="4">
                  <c:v>2012/13</c:v>
                </c:pt>
              </c:strCache>
            </c:strRef>
          </c:cat>
          <c:val>
            <c:numRef>
              <c:f>'Hospital Services'!$B$8:$F$8</c:f>
              <c:numCache>
                <c:formatCode>#,##0</c:formatCode>
                <c:ptCount val="5"/>
                <c:pt idx="0">
                  <c:v>15396231</c:v>
                </c:pt>
                <c:pt idx="1">
                  <c:v>13110888</c:v>
                </c:pt>
                <c:pt idx="2">
                  <c:v>13909133</c:v>
                </c:pt>
                <c:pt idx="3">
                  <c:v>11440596</c:v>
                </c:pt>
                <c:pt idx="4">
                  <c:v>10297050</c:v>
                </c:pt>
              </c:numCache>
            </c:numRef>
          </c:val>
          <c:smooth val="0"/>
        </c:ser>
        <c:ser>
          <c:idx val="3"/>
          <c:order val="3"/>
          <c:tx>
            <c:strRef>
              <c:f>'Hospital Services'!$A$9</c:f>
              <c:strCache>
                <c:ptCount val="1"/>
                <c:pt idx="0">
                  <c:v>85+</c:v>
                </c:pt>
              </c:strCache>
            </c:strRef>
          </c:tx>
          <c:cat>
            <c:strRef>
              <c:f>'Hospital Services'!$B$5:$F$5</c:f>
              <c:strCache>
                <c:ptCount val="5"/>
                <c:pt idx="0">
                  <c:v>1992/93</c:v>
                </c:pt>
                <c:pt idx="1">
                  <c:v>1997/98</c:v>
                </c:pt>
                <c:pt idx="2">
                  <c:v>2002/03</c:v>
                </c:pt>
                <c:pt idx="3">
                  <c:v>2007/08</c:v>
                </c:pt>
                <c:pt idx="4">
                  <c:v>2012/13</c:v>
                </c:pt>
              </c:strCache>
            </c:strRef>
          </c:cat>
          <c:val>
            <c:numRef>
              <c:f>'Hospital Services'!$B$9:$F$9</c:f>
              <c:numCache>
                <c:formatCode>#,##0</c:formatCode>
                <c:ptCount val="5"/>
                <c:pt idx="0">
                  <c:v>7915237</c:v>
                </c:pt>
                <c:pt idx="1">
                  <c:v>7855705</c:v>
                </c:pt>
                <c:pt idx="2">
                  <c:v>9156261</c:v>
                </c:pt>
                <c:pt idx="3">
                  <c:v>8240750</c:v>
                </c:pt>
                <c:pt idx="4">
                  <c:v>8724753</c:v>
                </c:pt>
              </c:numCache>
            </c:numRef>
          </c:val>
          <c:smooth val="0"/>
        </c:ser>
        <c:dLbls>
          <c:showLegendKey val="0"/>
          <c:showVal val="0"/>
          <c:showCatName val="0"/>
          <c:showSerName val="0"/>
          <c:showPercent val="0"/>
          <c:showBubbleSize val="0"/>
        </c:dLbls>
        <c:marker val="1"/>
        <c:smooth val="0"/>
        <c:axId val="122268672"/>
        <c:axId val="122278656"/>
      </c:lineChart>
      <c:catAx>
        <c:axId val="122268672"/>
        <c:scaling>
          <c:orientation val="minMax"/>
        </c:scaling>
        <c:delete val="0"/>
        <c:axPos val="b"/>
        <c:majorTickMark val="none"/>
        <c:minorTickMark val="none"/>
        <c:tickLblPos val="nextTo"/>
        <c:crossAx val="122278656"/>
        <c:crosses val="autoZero"/>
        <c:auto val="1"/>
        <c:lblAlgn val="ctr"/>
        <c:lblOffset val="100"/>
        <c:noMultiLvlLbl val="0"/>
      </c:catAx>
      <c:valAx>
        <c:axId val="122278656"/>
        <c:scaling>
          <c:orientation val="minMax"/>
        </c:scaling>
        <c:delete val="0"/>
        <c:axPos val="l"/>
        <c:majorGridlines/>
        <c:numFmt formatCode="#,##0" sourceLinked="1"/>
        <c:majorTickMark val="none"/>
        <c:minorTickMark val="none"/>
        <c:tickLblPos val="nextTo"/>
        <c:spPr>
          <a:ln w="9525">
            <a:noFill/>
          </a:ln>
        </c:spPr>
        <c:crossAx val="122268672"/>
        <c:crosses val="autoZero"/>
        <c:crossBetween val="between"/>
      </c:valAx>
    </c:plotArea>
    <c:legend>
      <c:legendPos val="b"/>
      <c:layout>
        <c:manualLayout>
          <c:xMode val="edge"/>
          <c:yMode val="edge"/>
          <c:x val="0.29971277085057746"/>
          <c:y val="6.8602135939904066E-2"/>
          <c:w val="0.69722111575317325"/>
          <c:h val="9.8064530726762605E-2"/>
        </c:manualLayout>
      </c:layout>
      <c:overlay val="0"/>
      <c:txPr>
        <a:bodyPr/>
        <a:lstStyle/>
        <a:p>
          <a:pPr>
            <a:defRPr sz="1000"/>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'Hospital Services'!$A$14</c:f>
          <c:strCache>
            <c:ptCount val="1"/>
            <c:pt idx="0">
              <c:v>Day Cases</c:v>
            </c:pt>
          </c:strCache>
        </c:strRef>
      </c:tx>
      <c:layout>
        <c:manualLayout>
          <c:xMode val="edge"/>
          <c:yMode val="edge"/>
          <c:x val="3.1630585183944203E-2"/>
          <c:y val="7.4987774817121241E-3"/>
        </c:manualLayout>
      </c:layout>
      <c:overlay val="0"/>
      <c:txPr>
        <a:bodyPr/>
        <a:lstStyle/>
        <a:p>
          <a:pPr algn="l">
            <a:defRPr sz="1200" b="0"/>
          </a:pPr>
          <a:endParaRPr lang="en-US"/>
        </a:p>
      </c:txPr>
    </c:title>
    <c:autoTitleDeleted val="0"/>
    <c:plotArea>
      <c:layout>
        <c:manualLayout>
          <c:layoutTarget val="inner"/>
          <c:xMode val="edge"/>
          <c:yMode val="edge"/>
          <c:x val="0.18781978493823023"/>
          <c:y val="0.17138169515882759"/>
          <c:w val="0.77750724421858619"/>
          <c:h val="0.72329531051964524"/>
        </c:manualLayout>
      </c:layout>
      <c:lineChart>
        <c:grouping val="standard"/>
        <c:varyColors val="0"/>
        <c:ser>
          <c:idx val="0"/>
          <c:order val="0"/>
          <c:tx>
            <c:strRef>
              <c:f>'Hospital Services'!$A$17</c:f>
              <c:strCache>
                <c:ptCount val="1"/>
                <c:pt idx="0">
                  <c:v>0-64</c:v>
                </c:pt>
              </c:strCache>
            </c:strRef>
          </c:tx>
          <c:cat>
            <c:strRef>
              <c:f>'Hospital Services'!$B$5:$F$5</c:f>
              <c:strCache>
                <c:ptCount val="5"/>
                <c:pt idx="0">
                  <c:v>1992/93</c:v>
                </c:pt>
                <c:pt idx="1">
                  <c:v>1997/98</c:v>
                </c:pt>
                <c:pt idx="2">
                  <c:v>2002/03</c:v>
                </c:pt>
                <c:pt idx="3">
                  <c:v>2007/08</c:v>
                </c:pt>
                <c:pt idx="4">
                  <c:v>2012/13</c:v>
                </c:pt>
              </c:strCache>
            </c:strRef>
          </c:cat>
          <c:val>
            <c:numRef>
              <c:f>'Hospital Services'!$B$17:$F$17</c:f>
              <c:numCache>
                <c:formatCode>#,##0</c:formatCode>
                <c:ptCount val="5"/>
                <c:pt idx="0">
                  <c:v>1366655</c:v>
                </c:pt>
                <c:pt idx="1">
                  <c:v>2156163</c:v>
                </c:pt>
                <c:pt idx="2">
                  <c:v>2417706</c:v>
                </c:pt>
                <c:pt idx="3">
                  <c:v>3003283</c:v>
                </c:pt>
                <c:pt idx="4">
                  <c:v>3608331</c:v>
                </c:pt>
              </c:numCache>
            </c:numRef>
          </c:val>
          <c:smooth val="0"/>
        </c:ser>
        <c:ser>
          <c:idx val="1"/>
          <c:order val="1"/>
          <c:tx>
            <c:strRef>
              <c:f>'Hospital Services'!$A$18</c:f>
              <c:strCache>
                <c:ptCount val="1"/>
                <c:pt idx="0">
                  <c:v>65-74</c:v>
                </c:pt>
              </c:strCache>
            </c:strRef>
          </c:tx>
          <c:cat>
            <c:strRef>
              <c:f>'Hospital Services'!$B$5:$F$5</c:f>
              <c:strCache>
                <c:ptCount val="5"/>
                <c:pt idx="0">
                  <c:v>1992/93</c:v>
                </c:pt>
                <c:pt idx="1">
                  <c:v>1997/98</c:v>
                </c:pt>
                <c:pt idx="2">
                  <c:v>2002/03</c:v>
                </c:pt>
                <c:pt idx="3">
                  <c:v>2007/08</c:v>
                </c:pt>
                <c:pt idx="4">
                  <c:v>2012/13</c:v>
                </c:pt>
              </c:strCache>
            </c:strRef>
          </c:cat>
          <c:val>
            <c:numRef>
              <c:f>'Hospital Services'!$B$18:$F$18</c:f>
              <c:numCache>
                <c:formatCode>#,##0</c:formatCode>
                <c:ptCount val="5"/>
                <c:pt idx="0">
                  <c:v>236483</c:v>
                </c:pt>
                <c:pt idx="1">
                  <c:v>491794</c:v>
                </c:pt>
                <c:pt idx="2">
                  <c:v>652896</c:v>
                </c:pt>
                <c:pt idx="3">
                  <c:v>884173</c:v>
                </c:pt>
                <c:pt idx="4">
                  <c:v>1247925</c:v>
                </c:pt>
              </c:numCache>
            </c:numRef>
          </c:val>
          <c:smooth val="0"/>
        </c:ser>
        <c:ser>
          <c:idx val="2"/>
          <c:order val="2"/>
          <c:tx>
            <c:strRef>
              <c:f>'Hospital Services'!$A$19</c:f>
              <c:strCache>
                <c:ptCount val="1"/>
                <c:pt idx="0">
                  <c:v>75-84</c:v>
                </c:pt>
              </c:strCache>
            </c:strRef>
          </c:tx>
          <c:cat>
            <c:strRef>
              <c:f>'Hospital Services'!$B$5:$F$5</c:f>
              <c:strCache>
                <c:ptCount val="5"/>
                <c:pt idx="0">
                  <c:v>1992/93</c:v>
                </c:pt>
                <c:pt idx="1">
                  <c:v>1997/98</c:v>
                </c:pt>
                <c:pt idx="2">
                  <c:v>2002/03</c:v>
                </c:pt>
                <c:pt idx="3">
                  <c:v>2007/08</c:v>
                </c:pt>
                <c:pt idx="4">
                  <c:v>2012/13</c:v>
                </c:pt>
              </c:strCache>
            </c:strRef>
          </c:cat>
          <c:val>
            <c:numRef>
              <c:f>'Hospital Services'!$B$19:$F$19</c:f>
              <c:numCache>
                <c:formatCode>#,##0</c:formatCode>
                <c:ptCount val="5"/>
                <c:pt idx="0">
                  <c:v>131658</c:v>
                </c:pt>
                <c:pt idx="1">
                  <c:v>310872</c:v>
                </c:pt>
                <c:pt idx="2">
                  <c:v>491345</c:v>
                </c:pt>
                <c:pt idx="3">
                  <c:v>674515</c:v>
                </c:pt>
                <c:pt idx="4">
                  <c:v>905174</c:v>
                </c:pt>
              </c:numCache>
            </c:numRef>
          </c:val>
          <c:smooth val="0"/>
        </c:ser>
        <c:ser>
          <c:idx val="3"/>
          <c:order val="3"/>
          <c:tx>
            <c:strRef>
              <c:f>'Hospital Services'!$A$20</c:f>
              <c:strCache>
                <c:ptCount val="1"/>
                <c:pt idx="0">
                  <c:v>85+</c:v>
                </c:pt>
              </c:strCache>
            </c:strRef>
          </c:tx>
          <c:cat>
            <c:strRef>
              <c:f>'Hospital Services'!$B$5:$F$5</c:f>
              <c:strCache>
                <c:ptCount val="5"/>
                <c:pt idx="0">
                  <c:v>1992/93</c:v>
                </c:pt>
                <c:pt idx="1">
                  <c:v>1997/98</c:v>
                </c:pt>
                <c:pt idx="2">
                  <c:v>2002/03</c:v>
                </c:pt>
                <c:pt idx="3">
                  <c:v>2007/08</c:v>
                </c:pt>
                <c:pt idx="4">
                  <c:v>2012/13</c:v>
                </c:pt>
              </c:strCache>
            </c:strRef>
          </c:cat>
          <c:val>
            <c:numRef>
              <c:f>'Hospital Services'!$B$20:$F$20</c:f>
              <c:numCache>
                <c:formatCode>#,##0</c:formatCode>
                <c:ptCount val="5"/>
                <c:pt idx="0">
                  <c:v>23460</c:v>
                </c:pt>
                <c:pt idx="1">
                  <c:v>71277</c:v>
                </c:pt>
                <c:pt idx="2">
                  <c:v>123777</c:v>
                </c:pt>
                <c:pt idx="3">
                  <c:v>185471</c:v>
                </c:pt>
                <c:pt idx="4">
                  <c:v>260647</c:v>
                </c:pt>
              </c:numCache>
            </c:numRef>
          </c:val>
          <c:smooth val="0"/>
        </c:ser>
        <c:dLbls>
          <c:showLegendKey val="0"/>
          <c:showVal val="0"/>
          <c:showCatName val="0"/>
          <c:showSerName val="0"/>
          <c:showPercent val="0"/>
          <c:showBubbleSize val="0"/>
        </c:dLbls>
        <c:marker val="1"/>
        <c:smooth val="0"/>
        <c:axId val="123112448"/>
        <c:axId val="123126528"/>
      </c:lineChart>
      <c:catAx>
        <c:axId val="123112448"/>
        <c:scaling>
          <c:orientation val="minMax"/>
        </c:scaling>
        <c:delete val="0"/>
        <c:axPos val="b"/>
        <c:majorTickMark val="none"/>
        <c:minorTickMark val="none"/>
        <c:tickLblPos val="nextTo"/>
        <c:crossAx val="123126528"/>
        <c:crosses val="autoZero"/>
        <c:auto val="1"/>
        <c:lblAlgn val="ctr"/>
        <c:lblOffset val="100"/>
        <c:noMultiLvlLbl val="0"/>
      </c:catAx>
      <c:valAx>
        <c:axId val="123126528"/>
        <c:scaling>
          <c:orientation val="minMax"/>
        </c:scaling>
        <c:delete val="0"/>
        <c:axPos val="l"/>
        <c:majorGridlines/>
        <c:numFmt formatCode="#,##0" sourceLinked="1"/>
        <c:majorTickMark val="none"/>
        <c:minorTickMark val="none"/>
        <c:tickLblPos val="nextTo"/>
        <c:spPr>
          <a:ln w="9525">
            <a:noFill/>
          </a:ln>
        </c:spPr>
        <c:crossAx val="123112448"/>
        <c:crosses val="autoZero"/>
        <c:crossBetween val="between"/>
      </c:valAx>
    </c:plotArea>
    <c:legend>
      <c:legendPos val="b"/>
      <c:layout>
        <c:manualLayout>
          <c:xMode val="edge"/>
          <c:yMode val="edge"/>
          <c:x val="0.28418905083673052"/>
          <c:y val="5.1643962755606121E-2"/>
          <c:w val="0.69639706384219702"/>
          <c:h val="8.6505593644900847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b="0"/>
              <a:t>Geriatric Medicine</a:t>
            </a:r>
          </a:p>
        </c:rich>
      </c:tx>
      <c:layout>
        <c:manualLayout>
          <c:xMode val="edge"/>
          <c:yMode val="edge"/>
          <c:x val="2.6596675415573165E-3"/>
          <c:y val="0"/>
        </c:manualLayout>
      </c:layout>
      <c:overlay val="0"/>
    </c:title>
    <c:autoTitleDeleted val="0"/>
    <c:plotArea>
      <c:layout>
        <c:manualLayout>
          <c:layoutTarget val="inner"/>
          <c:xMode val="edge"/>
          <c:yMode val="edge"/>
          <c:x val="0.10373840769903762"/>
          <c:y val="0.18842592592592591"/>
          <c:w val="0.8657060367454068"/>
          <c:h val="0.72494568387284919"/>
        </c:manualLayout>
      </c:layout>
      <c:barChart>
        <c:barDir val="col"/>
        <c:grouping val="clustered"/>
        <c:varyColors val="0"/>
        <c:ser>
          <c:idx val="0"/>
          <c:order val="0"/>
          <c:tx>
            <c:strRef>
              <c:f>'Health services staffing'!$A$5</c:f>
              <c:strCache>
                <c:ptCount val="1"/>
                <c:pt idx="0">
                  <c:v>1993</c:v>
                </c:pt>
              </c:strCache>
            </c:strRef>
          </c:tx>
          <c:invertIfNegative val="0"/>
          <c:cat>
            <c:strRef>
              <c:f>'Health services staffing'!$C$4:$D$4</c:f>
              <c:strCache>
                <c:ptCount val="2"/>
                <c:pt idx="0">
                  <c:v>Consultant</c:v>
                </c:pt>
                <c:pt idx="1">
                  <c:v>Other Grades</c:v>
                </c:pt>
              </c:strCache>
            </c:strRef>
          </c:cat>
          <c:val>
            <c:numRef>
              <c:f>'Health services staffing'!$C$5:$D$5</c:f>
              <c:numCache>
                <c:formatCode>General</c:formatCode>
                <c:ptCount val="2"/>
                <c:pt idx="0">
                  <c:v>549</c:v>
                </c:pt>
                <c:pt idx="1">
                  <c:v>1447</c:v>
                </c:pt>
              </c:numCache>
            </c:numRef>
          </c:val>
        </c:ser>
        <c:ser>
          <c:idx val="1"/>
          <c:order val="1"/>
          <c:tx>
            <c:strRef>
              <c:f>'Health services staffing'!$A$6</c:f>
              <c:strCache>
                <c:ptCount val="1"/>
                <c:pt idx="0">
                  <c:v>2003</c:v>
                </c:pt>
              </c:strCache>
            </c:strRef>
          </c:tx>
          <c:invertIfNegative val="0"/>
          <c:cat>
            <c:strRef>
              <c:f>'Health services staffing'!$C$4:$D$4</c:f>
              <c:strCache>
                <c:ptCount val="2"/>
                <c:pt idx="0">
                  <c:v>Consultant</c:v>
                </c:pt>
                <c:pt idx="1">
                  <c:v>Other Grades</c:v>
                </c:pt>
              </c:strCache>
            </c:strRef>
          </c:cat>
          <c:val>
            <c:numRef>
              <c:f>'Health services staffing'!$C$6:$D$6</c:f>
              <c:numCache>
                <c:formatCode>General</c:formatCode>
                <c:ptCount val="2"/>
                <c:pt idx="0">
                  <c:v>849</c:v>
                </c:pt>
                <c:pt idx="1">
                  <c:v>1700</c:v>
                </c:pt>
              </c:numCache>
            </c:numRef>
          </c:val>
        </c:ser>
        <c:ser>
          <c:idx val="2"/>
          <c:order val="2"/>
          <c:tx>
            <c:strRef>
              <c:f>'Health services staffing'!$A$7</c:f>
              <c:strCache>
                <c:ptCount val="1"/>
                <c:pt idx="0">
                  <c:v>2013</c:v>
                </c:pt>
              </c:strCache>
            </c:strRef>
          </c:tx>
          <c:invertIfNegative val="0"/>
          <c:cat>
            <c:strRef>
              <c:f>'Health services staffing'!$C$4:$D$4</c:f>
              <c:strCache>
                <c:ptCount val="2"/>
                <c:pt idx="0">
                  <c:v>Consultant</c:v>
                </c:pt>
                <c:pt idx="1">
                  <c:v>Other Grades</c:v>
                </c:pt>
              </c:strCache>
            </c:strRef>
          </c:cat>
          <c:val>
            <c:numRef>
              <c:f>'Health services staffing'!$C$7:$D$7</c:f>
              <c:numCache>
                <c:formatCode>General</c:formatCode>
                <c:ptCount val="2"/>
                <c:pt idx="0">
                  <c:v>1058</c:v>
                </c:pt>
                <c:pt idx="1">
                  <c:v>2466</c:v>
                </c:pt>
              </c:numCache>
            </c:numRef>
          </c:val>
        </c:ser>
        <c:dLbls>
          <c:showLegendKey val="0"/>
          <c:showVal val="0"/>
          <c:showCatName val="0"/>
          <c:showSerName val="0"/>
          <c:showPercent val="0"/>
          <c:showBubbleSize val="0"/>
        </c:dLbls>
        <c:gapWidth val="75"/>
        <c:overlap val="-25"/>
        <c:axId val="123141120"/>
        <c:axId val="123171584"/>
      </c:barChart>
      <c:catAx>
        <c:axId val="123141120"/>
        <c:scaling>
          <c:orientation val="minMax"/>
        </c:scaling>
        <c:delete val="0"/>
        <c:axPos val="b"/>
        <c:numFmt formatCode="General" sourceLinked="1"/>
        <c:majorTickMark val="none"/>
        <c:minorTickMark val="none"/>
        <c:tickLblPos val="nextTo"/>
        <c:crossAx val="123171584"/>
        <c:crosses val="autoZero"/>
        <c:auto val="1"/>
        <c:lblAlgn val="ctr"/>
        <c:lblOffset val="100"/>
        <c:noMultiLvlLbl val="0"/>
      </c:catAx>
      <c:valAx>
        <c:axId val="123171584"/>
        <c:scaling>
          <c:orientation val="minMax"/>
        </c:scaling>
        <c:delete val="0"/>
        <c:axPos val="l"/>
        <c:majorGridlines/>
        <c:numFmt formatCode="General" sourceLinked="1"/>
        <c:majorTickMark val="none"/>
        <c:minorTickMark val="none"/>
        <c:tickLblPos val="nextTo"/>
        <c:spPr>
          <a:ln w="9525">
            <a:noFill/>
          </a:ln>
        </c:spPr>
        <c:crossAx val="123141120"/>
        <c:crosses val="autoZero"/>
        <c:crossBetween val="between"/>
      </c:valAx>
    </c:plotArea>
    <c:legend>
      <c:legendPos val="b"/>
      <c:layout>
        <c:manualLayout>
          <c:xMode val="edge"/>
          <c:yMode val="edge"/>
          <c:x val="0.56361942257217845"/>
          <c:y val="9.2299868766404183E-2"/>
          <c:w val="0.43638068177257661"/>
          <c:h val="7.8996427529892096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b="0"/>
              <a:t>Old age psychiatry</a:t>
            </a:r>
          </a:p>
        </c:rich>
      </c:tx>
      <c:layout>
        <c:manualLayout>
          <c:xMode val="edge"/>
          <c:yMode val="edge"/>
          <c:x val="2.6596675415573052E-3"/>
          <c:y val="0"/>
        </c:manualLayout>
      </c:layout>
      <c:overlay val="0"/>
    </c:title>
    <c:autoTitleDeleted val="0"/>
    <c:plotArea>
      <c:layout>
        <c:manualLayout>
          <c:layoutTarget val="inner"/>
          <c:xMode val="edge"/>
          <c:yMode val="edge"/>
          <c:x val="0.10373840769903762"/>
          <c:y val="0.19282624325424669"/>
          <c:w val="0.8657060367454068"/>
          <c:h val="0.72054537737238289"/>
        </c:manualLayout>
      </c:layout>
      <c:barChart>
        <c:barDir val="col"/>
        <c:grouping val="clustered"/>
        <c:varyColors val="0"/>
        <c:ser>
          <c:idx val="0"/>
          <c:order val="0"/>
          <c:tx>
            <c:strRef>
              <c:f>'Health services staffing'!$A$13</c:f>
              <c:strCache>
                <c:ptCount val="1"/>
                <c:pt idx="0">
                  <c:v>1993</c:v>
                </c:pt>
              </c:strCache>
            </c:strRef>
          </c:tx>
          <c:invertIfNegative val="0"/>
          <c:cat>
            <c:strRef>
              <c:f>'Health services staffing'!$C$4:$D$4</c:f>
              <c:strCache>
                <c:ptCount val="2"/>
                <c:pt idx="0">
                  <c:v>Consultant</c:v>
                </c:pt>
                <c:pt idx="1">
                  <c:v>Other Grades</c:v>
                </c:pt>
              </c:strCache>
            </c:strRef>
          </c:cat>
          <c:val>
            <c:numRef>
              <c:f>'Health services staffing'!$C$13:$D$13</c:f>
              <c:numCache>
                <c:formatCode>General</c:formatCode>
                <c:ptCount val="2"/>
                <c:pt idx="0">
                  <c:v>129</c:v>
                </c:pt>
                <c:pt idx="1">
                  <c:v>128</c:v>
                </c:pt>
              </c:numCache>
            </c:numRef>
          </c:val>
        </c:ser>
        <c:ser>
          <c:idx val="1"/>
          <c:order val="1"/>
          <c:tx>
            <c:strRef>
              <c:f>'Health services staffing'!$A$14</c:f>
              <c:strCache>
                <c:ptCount val="1"/>
                <c:pt idx="0">
                  <c:v>2003</c:v>
                </c:pt>
              </c:strCache>
            </c:strRef>
          </c:tx>
          <c:invertIfNegative val="0"/>
          <c:cat>
            <c:strRef>
              <c:f>'Health services staffing'!$C$4:$D$4</c:f>
              <c:strCache>
                <c:ptCount val="2"/>
                <c:pt idx="0">
                  <c:v>Consultant</c:v>
                </c:pt>
                <c:pt idx="1">
                  <c:v>Other Grades</c:v>
                </c:pt>
              </c:strCache>
            </c:strRef>
          </c:cat>
          <c:val>
            <c:numRef>
              <c:f>'Health services staffing'!$C$14:$D$14</c:f>
              <c:numCache>
                <c:formatCode>General</c:formatCode>
                <c:ptCount val="2"/>
                <c:pt idx="0">
                  <c:v>382</c:v>
                </c:pt>
                <c:pt idx="1">
                  <c:v>528</c:v>
                </c:pt>
              </c:numCache>
            </c:numRef>
          </c:val>
        </c:ser>
        <c:ser>
          <c:idx val="2"/>
          <c:order val="2"/>
          <c:tx>
            <c:strRef>
              <c:f>'Health services staffing'!$A$15</c:f>
              <c:strCache>
                <c:ptCount val="1"/>
                <c:pt idx="0">
                  <c:v>2013</c:v>
                </c:pt>
              </c:strCache>
            </c:strRef>
          </c:tx>
          <c:invertIfNegative val="0"/>
          <c:cat>
            <c:strRef>
              <c:f>'Health services staffing'!$C$4:$D$4</c:f>
              <c:strCache>
                <c:ptCount val="2"/>
                <c:pt idx="0">
                  <c:v>Consultant</c:v>
                </c:pt>
                <c:pt idx="1">
                  <c:v>Other Grades</c:v>
                </c:pt>
              </c:strCache>
            </c:strRef>
          </c:cat>
          <c:val>
            <c:numRef>
              <c:f>'Health services staffing'!$C$15:$D$15</c:f>
              <c:numCache>
                <c:formatCode>General</c:formatCode>
                <c:ptCount val="2"/>
                <c:pt idx="0">
                  <c:v>600</c:v>
                </c:pt>
                <c:pt idx="1">
                  <c:v>602</c:v>
                </c:pt>
              </c:numCache>
            </c:numRef>
          </c:val>
        </c:ser>
        <c:dLbls>
          <c:showLegendKey val="0"/>
          <c:showVal val="0"/>
          <c:showCatName val="0"/>
          <c:showSerName val="0"/>
          <c:showPercent val="0"/>
          <c:showBubbleSize val="0"/>
        </c:dLbls>
        <c:gapWidth val="75"/>
        <c:overlap val="-25"/>
        <c:axId val="123206272"/>
        <c:axId val="121901440"/>
      </c:barChart>
      <c:catAx>
        <c:axId val="123206272"/>
        <c:scaling>
          <c:orientation val="minMax"/>
        </c:scaling>
        <c:delete val="0"/>
        <c:axPos val="b"/>
        <c:numFmt formatCode="General" sourceLinked="1"/>
        <c:majorTickMark val="none"/>
        <c:minorTickMark val="none"/>
        <c:tickLblPos val="nextTo"/>
        <c:crossAx val="121901440"/>
        <c:crosses val="autoZero"/>
        <c:auto val="1"/>
        <c:lblAlgn val="ctr"/>
        <c:lblOffset val="100"/>
        <c:noMultiLvlLbl val="0"/>
      </c:catAx>
      <c:valAx>
        <c:axId val="121901440"/>
        <c:scaling>
          <c:orientation val="minMax"/>
        </c:scaling>
        <c:delete val="0"/>
        <c:axPos val="l"/>
        <c:majorGridlines/>
        <c:numFmt formatCode="General" sourceLinked="1"/>
        <c:majorTickMark val="none"/>
        <c:minorTickMark val="none"/>
        <c:tickLblPos val="nextTo"/>
        <c:spPr>
          <a:ln w="9525">
            <a:noFill/>
          </a:ln>
        </c:spPr>
        <c:crossAx val="123206272"/>
        <c:crosses val="autoZero"/>
        <c:crossBetween val="between"/>
      </c:valAx>
    </c:plotArea>
    <c:legend>
      <c:legendPos val="b"/>
      <c:layout>
        <c:manualLayout>
          <c:xMode val="edge"/>
          <c:yMode val="edge"/>
          <c:x val="0.56361942257217845"/>
          <c:y val="9.2299868766404183E-2"/>
          <c:w val="0.43638068177257661"/>
          <c:h val="7.8996427529892096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b="0"/>
              <a:t>Proportions</a:t>
            </a:r>
            <a:r>
              <a:rPr lang="en-GB" sz="1200" b="0" baseline="0"/>
              <a:t> of death by common causes, England 2012</a:t>
            </a:r>
            <a:endParaRPr lang="en-GB" b="0"/>
          </a:p>
        </c:rich>
      </c:tx>
      <c:layout>
        <c:manualLayout>
          <c:xMode val="edge"/>
          <c:yMode val="edge"/>
          <c:x val="1.3131054633336064E-2"/>
          <c:y val="1.6E-2"/>
        </c:manualLayout>
      </c:layout>
      <c:overlay val="0"/>
    </c:title>
    <c:autoTitleDeleted val="0"/>
    <c:plotArea>
      <c:layout>
        <c:manualLayout>
          <c:layoutTarget val="inner"/>
          <c:xMode val="edge"/>
          <c:yMode val="edge"/>
          <c:x val="3.4623898088902344E-2"/>
          <c:y val="0.16481343832021"/>
          <c:w val="0.83678896052902796"/>
          <c:h val="0.77195527559055133"/>
        </c:manualLayout>
      </c:layout>
      <c:barChart>
        <c:barDir val="bar"/>
        <c:grouping val="clustered"/>
        <c:varyColors val="0"/>
        <c:ser>
          <c:idx val="0"/>
          <c:order val="0"/>
          <c:tx>
            <c:strRef>
              <c:f>'Common causes of death'!$B$3</c:f>
              <c:strCache>
                <c:ptCount val="1"/>
                <c:pt idx="0">
                  <c:v>Under 65</c:v>
                </c:pt>
              </c:strCache>
            </c:strRef>
          </c:tx>
          <c:invertIfNegative val="0"/>
          <c:cat>
            <c:strRef>
              <c:f>'Common causes of death'!$A$5:$A$10</c:f>
              <c:strCache>
                <c:ptCount val="6"/>
                <c:pt idx="0">
                  <c:v>Other Causes</c:v>
                </c:pt>
                <c:pt idx="1">
                  <c:v>Diseases of the digestive system</c:v>
                </c:pt>
                <c:pt idx="2">
                  <c:v>Mental and behavioural disorders</c:v>
                </c:pt>
                <c:pt idx="3">
                  <c:v>Diseases of the respiratory system</c:v>
                </c:pt>
                <c:pt idx="4">
                  <c:v>Diseases of the circulatory system</c:v>
                </c:pt>
                <c:pt idx="5">
                  <c:v>Neoplasms (includes cancer)</c:v>
                </c:pt>
              </c:strCache>
            </c:strRef>
          </c:cat>
          <c:val>
            <c:numRef>
              <c:f>'Common causes of death'!$C$15:$C$20</c:f>
              <c:numCache>
                <c:formatCode>0%</c:formatCode>
                <c:ptCount val="6"/>
                <c:pt idx="0">
                  <c:v>-0.23095867791724389</c:v>
                </c:pt>
                <c:pt idx="1">
                  <c:v>-8.650630396149056E-2</c:v>
                </c:pt>
                <c:pt idx="2">
                  <c:v>-8.7038047661027393E-3</c:v>
                </c:pt>
                <c:pt idx="3">
                  <c:v>-6.4858738088241469E-2</c:v>
                </c:pt>
                <c:pt idx="4">
                  <c:v>-0.20225851139750639</c:v>
                </c:pt>
                <c:pt idx="5">
                  <c:v>-0.40671396386941494</c:v>
                </c:pt>
              </c:numCache>
            </c:numRef>
          </c:val>
        </c:ser>
        <c:ser>
          <c:idx val="2"/>
          <c:order val="1"/>
          <c:tx>
            <c:strRef>
              <c:f>'Common causes of death'!$D$3</c:f>
              <c:strCache>
                <c:ptCount val="1"/>
                <c:pt idx="0">
                  <c:v>Over 65</c:v>
                </c:pt>
              </c:strCache>
            </c:strRef>
          </c:tx>
          <c:invertIfNegative val="0"/>
          <c:cat>
            <c:strRef>
              <c:f>'Common causes of death'!$A$5:$A$10</c:f>
              <c:strCache>
                <c:ptCount val="6"/>
                <c:pt idx="0">
                  <c:v>Other Causes</c:v>
                </c:pt>
                <c:pt idx="1">
                  <c:v>Diseases of the digestive system</c:v>
                </c:pt>
                <c:pt idx="2">
                  <c:v>Mental and behavioural disorders</c:v>
                </c:pt>
                <c:pt idx="3">
                  <c:v>Diseases of the respiratory system</c:v>
                </c:pt>
                <c:pt idx="4">
                  <c:v>Diseases of the circulatory system</c:v>
                </c:pt>
                <c:pt idx="5">
                  <c:v>Neoplasms (includes cancer)</c:v>
                </c:pt>
              </c:strCache>
            </c:strRef>
          </c:cat>
          <c:val>
            <c:numRef>
              <c:f>'Common causes of death'!$E$5:$E$10</c:f>
              <c:numCache>
                <c:formatCode>0%</c:formatCode>
                <c:ptCount val="6"/>
                <c:pt idx="0">
                  <c:v>0.14566241438138161</c:v>
                </c:pt>
                <c:pt idx="1">
                  <c:v>4.2828406284215616E-2</c:v>
                </c:pt>
                <c:pt idx="2">
                  <c:v>8.396862984747791E-2</c:v>
                </c:pt>
                <c:pt idx="3">
                  <c:v>0.15639243245995976</c:v>
                </c:pt>
                <c:pt idx="4">
                  <c:v>0.29843658493112318</c:v>
                </c:pt>
                <c:pt idx="5">
                  <c:v>0.27271153209584192</c:v>
                </c:pt>
              </c:numCache>
            </c:numRef>
          </c:val>
        </c:ser>
        <c:dLbls>
          <c:showLegendKey val="0"/>
          <c:showVal val="0"/>
          <c:showCatName val="0"/>
          <c:showSerName val="0"/>
          <c:showPercent val="0"/>
          <c:showBubbleSize val="0"/>
        </c:dLbls>
        <c:gapWidth val="150"/>
        <c:overlap val="100"/>
        <c:axId val="122759040"/>
        <c:axId val="122760576"/>
      </c:barChart>
      <c:catAx>
        <c:axId val="122759040"/>
        <c:scaling>
          <c:orientation val="minMax"/>
        </c:scaling>
        <c:delete val="0"/>
        <c:axPos val="l"/>
        <c:majorTickMark val="none"/>
        <c:minorTickMark val="none"/>
        <c:tickLblPos val="low"/>
        <c:crossAx val="122760576"/>
        <c:crosses val="autoZero"/>
        <c:auto val="1"/>
        <c:lblAlgn val="ctr"/>
        <c:lblOffset val="100"/>
        <c:noMultiLvlLbl val="0"/>
      </c:catAx>
      <c:valAx>
        <c:axId val="122760576"/>
        <c:scaling>
          <c:orientation val="minMax"/>
          <c:max val="0.60000000000000009"/>
          <c:min val="-0.60000000000000009"/>
        </c:scaling>
        <c:delete val="0"/>
        <c:axPos val="b"/>
        <c:majorGridlines/>
        <c:numFmt formatCode="0%;0%" sourceLinked="0"/>
        <c:majorTickMark val="none"/>
        <c:minorTickMark val="none"/>
        <c:tickLblPos val="nextTo"/>
        <c:crossAx val="122759040"/>
        <c:crosses val="autoZero"/>
        <c:crossBetween val="between"/>
        <c:majorUnit val="0.2"/>
      </c:valAx>
    </c:plotArea>
    <c:legend>
      <c:legendPos val="r"/>
      <c:layout>
        <c:manualLayout>
          <c:xMode val="edge"/>
          <c:yMode val="edge"/>
          <c:x val="0.52777786463212628"/>
          <c:y val="9.2904776902887135E-2"/>
          <c:w val="0.17592587470413065"/>
          <c:h val="6.4337217847769024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0"/>
              <a:t>Proportion of 2011 Census population by age and ethincity</a:t>
            </a:r>
          </a:p>
        </c:rich>
      </c:tx>
      <c:layout>
        <c:manualLayout>
          <c:xMode val="edge"/>
          <c:yMode val="edge"/>
          <c:x val="7.239293802892499E-3"/>
          <c:y val="2.3952175949677686E-2"/>
        </c:manualLayout>
      </c:layout>
      <c:overlay val="0"/>
    </c:title>
    <c:autoTitleDeleted val="0"/>
    <c:plotArea>
      <c:layout>
        <c:manualLayout>
          <c:layoutTarget val="inner"/>
          <c:xMode val="edge"/>
          <c:yMode val="edge"/>
          <c:x val="5.7875288551731158E-2"/>
          <c:y val="0.17087840067895704"/>
          <c:w val="0.92399533126283784"/>
          <c:h val="0.65571702659974518"/>
        </c:manualLayout>
      </c:layout>
      <c:barChart>
        <c:barDir val="col"/>
        <c:grouping val="clustered"/>
        <c:varyColors val="0"/>
        <c:ser>
          <c:idx val="0"/>
          <c:order val="0"/>
          <c:tx>
            <c:strRef>
              <c:f>'Ethinicity of the older pop'!$A$7</c:f>
              <c:strCache>
                <c:ptCount val="1"/>
                <c:pt idx="0">
                  <c:v>Mixed/ Multiple ethnic groups</c:v>
                </c:pt>
              </c:strCache>
            </c:strRef>
          </c:tx>
          <c:invertIfNegative val="0"/>
          <c:cat>
            <c:strRef>
              <c:f>'Ethinicity of the older pop'!$B$5:$E$5</c:f>
              <c:strCache>
                <c:ptCount val="4"/>
                <c:pt idx="0">
                  <c:v>0-64 (White: 83%)</c:v>
                </c:pt>
                <c:pt idx="1">
                  <c:v>65–74 (White: 95%)</c:v>
                </c:pt>
                <c:pt idx="2">
                  <c:v>75-84 (White: 95%)</c:v>
                </c:pt>
                <c:pt idx="3">
                  <c:v>85+    (White: 98%)</c:v>
                </c:pt>
              </c:strCache>
            </c:strRef>
          </c:cat>
          <c:val>
            <c:numRef>
              <c:f>'Ethinicity of the older pop'!$B$7:$E$7</c:f>
              <c:numCache>
                <c:formatCode>0%</c:formatCode>
                <c:ptCount val="4"/>
                <c:pt idx="0">
                  <c:v>2.613257367599834E-2</c:v>
                </c:pt>
                <c:pt idx="1">
                  <c:v>4.2734601517524281E-3</c:v>
                </c:pt>
                <c:pt idx="2">
                  <c:v>3.7310654830167364E-3</c:v>
                </c:pt>
                <c:pt idx="3">
                  <c:v>2.9403590119037935E-3</c:v>
                </c:pt>
              </c:numCache>
            </c:numRef>
          </c:val>
        </c:ser>
        <c:ser>
          <c:idx val="1"/>
          <c:order val="1"/>
          <c:tx>
            <c:strRef>
              <c:f>'Ethinicity of the older pop'!$A$8</c:f>
              <c:strCache>
                <c:ptCount val="1"/>
                <c:pt idx="0">
                  <c:v>Asian/ Asian British</c:v>
                </c:pt>
              </c:strCache>
            </c:strRef>
          </c:tx>
          <c:invertIfNegative val="0"/>
          <c:cat>
            <c:strRef>
              <c:f>'Ethinicity of the older pop'!$B$5:$E$5</c:f>
              <c:strCache>
                <c:ptCount val="4"/>
                <c:pt idx="0">
                  <c:v>0-64 (White: 83%)</c:v>
                </c:pt>
                <c:pt idx="1">
                  <c:v>65–74 (White: 95%)</c:v>
                </c:pt>
                <c:pt idx="2">
                  <c:v>75-84 (White: 95%)</c:v>
                </c:pt>
                <c:pt idx="3">
                  <c:v>85+    (White: 98%)</c:v>
                </c:pt>
              </c:strCache>
            </c:strRef>
          </c:cat>
          <c:val>
            <c:numRef>
              <c:f>'Ethinicity of the older pop'!$B$8:$E$8</c:f>
              <c:numCache>
                <c:formatCode>0%</c:formatCode>
                <c:ptCount val="4"/>
                <c:pt idx="0">
                  <c:v>8.8093759714205883E-2</c:v>
                </c:pt>
                <c:pt idx="1">
                  <c:v>3.2311260086422572E-2</c:v>
                </c:pt>
                <c:pt idx="2">
                  <c:v>2.540300629960951E-2</c:v>
                </c:pt>
                <c:pt idx="3">
                  <c:v>1.2542707231757912E-2</c:v>
                </c:pt>
              </c:numCache>
            </c:numRef>
          </c:val>
        </c:ser>
        <c:ser>
          <c:idx val="2"/>
          <c:order val="2"/>
          <c:tx>
            <c:strRef>
              <c:f>'Ethinicity of the older pop'!$A$9</c:f>
              <c:strCache>
                <c:ptCount val="1"/>
                <c:pt idx="0">
                  <c:v>Black/ African/ Caribbean/ Black British</c:v>
                </c:pt>
              </c:strCache>
            </c:strRef>
          </c:tx>
          <c:invertIfNegative val="0"/>
          <c:cat>
            <c:strRef>
              <c:f>'Ethinicity of the older pop'!$B$5:$E$5</c:f>
              <c:strCache>
                <c:ptCount val="4"/>
                <c:pt idx="0">
                  <c:v>0-64 (White: 83%)</c:v>
                </c:pt>
                <c:pt idx="1">
                  <c:v>65–74 (White: 95%)</c:v>
                </c:pt>
                <c:pt idx="2">
                  <c:v>75-84 (White: 95%)</c:v>
                </c:pt>
                <c:pt idx="3">
                  <c:v>85+    (White: 98%)</c:v>
                </c:pt>
              </c:strCache>
            </c:strRef>
          </c:cat>
          <c:val>
            <c:numRef>
              <c:f>'Ethinicity of the older pop'!$B$9:$E$9</c:f>
              <c:numCache>
                <c:formatCode>0%</c:formatCode>
                <c:ptCount val="4"/>
                <c:pt idx="0">
                  <c:v>3.9052170157116282E-2</c:v>
                </c:pt>
                <c:pt idx="1">
                  <c:v>1.4739637232570997E-2</c:v>
                </c:pt>
                <c:pt idx="2">
                  <c:v>1.3651772230490711E-2</c:v>
                </c:pt>
                <c:pt idx="3">
                  <c:v>6.3569375525366744E-3</c:v>
                </c:pt>
              </c:numCache>
            </c:numRef>
          </c:val>
        </c:ser>
        <c:ser>
          <c:idx val="3"/>
          <c:order val="3"/>
          <c:tx>
            <c:strRef>
              <c:f>'Ethinicity of the older pop'!$A$10</c:f>
              <c:strCache>
                <c:ptCount val="1"/>
                <c:pt idx="0">
                  <c:v>Other ethnic group</c:v>
                </c:pt>
              </c:strCache>
            </c:strRef>
          </c:tx>
          <c:invertIfNegative val="0"/>
          <c:cat>
            <c:strRef>
              <c:f>'Ethinicity of the older pop'!$B$5:$E$5</c:f>
              <c:strCache>
                <c:ptCount val="4"/>
                <c:pt idx="0">
                  <c:v>0-64 (White: 83%)</c:v>
                </c:pt>
                <c:pt idx="1">
                  <c:v>65–74 (White: 95%)</c:v>
                </c:pt>
                <c:pt idx="2">
                  <c:v>75-84 (White: 95%)</c:v>
                </c:pt>
                <c:pt idx="3">
                  <c:v>85+    (White: 98%)</c:v>
                </c:pt>
              </c:strCache>
            </c:strRef>
          </c:cat>
          <c:val>
            <c:numRef>
              <c:f>'Ethinicity of the older pop'!$B$10:$E$10</c:f>
              <c:numCache>
                <c:formatCode>0%</c:formatCode>
                <c:ptCount val="4"/>
                <c:pt idx="0">
                  <c:v>1.1794121143823132E-2</c:v>
                </c:pt>
                <c:pt idx="1">
                  <c:v>3.4692482870682688E-3</c:v>
                </c:pt>
                <c:pt idx="2">
                  <c:v>2.580155581161688E-3</c:v>
                </c:pt>
                <c:pt idx="3">
                  <c:v>1.6760893733561105E-3</c:v>
                </c:pt>
              </c:numCache>
            </c:numRef>
          </c:val>
        </c:ser>
        <c:dLbls>
          <c:showLegendKey val="0"/>
          <c:showVal val="0"/>
          <c:showCatName val="0"/>
          <c:showSerName val="0"/>
          <c:showPercent val="0"/>
          <c:showBubbleSize val="0"/>
        </c:dLbls>
        <c:gapWidth val="75"/>
        <c:overlap val="-25"/>
        <c:axId val="110226816"/>
        <c:axId val="112133248"/>
      </c:barChart>
      <c:catAx>
        <c:axId val="110226816"/>
        <c:scaling>
          <c:orientation val="minMax"/>
        </c:scaling>
        <c:delete val="0"/>
        <c:axPos val="b"/>
        <c:majorTickMark val="none"/>
        <c:minorTickMark val="none"/>
        <c:tickLblPos val="nextTo"/>
        <c:crossAx val="112133248"/>
        <c:crosses val="autoZero"/>
        <c:auto val="1"/>
        <c:lblAlgn val="ctr"/>
        <c:lblOffset val="100"/>
        <c:noMultiLvlLbl val="0"/>
      </c:catAx>
      <c:valAx>
        <c:axId val="112133248"/>
        <c:scaling>
          <c:orientation val="minMax"/>
        </c:scaling>
        <c:delete val="0"/>
        <c:axPos val="l"/>
        <c:majorGridlines/>
        <c:numFmt formatCode="0%" sourceLinked="1"/>
        <c:majorTickMark val="none"/>
        <c:minorTickMark val="none"/>
        <c:tickLblPos val="nextTo"/>
        <c:spPr>
          <a:ln w="9525">
            <a:noFill/>
          </a:ln>
        </c:spPr>
        <c:crossAx val="110226816"/>
        <c:crosses val="autoZero"/>
        <c:crossBetween val="between"/>
      </c:valAx>
    </c:plotArea>
    <c:legend>
      <c:legendPos val="b"/>
      <c:layout>
        <c:manualLayout>
          <c:xMode val="edge"/>
          <c:yMode val="edge"/>
          <c:x val="0.10307545403910132"/>
          <c:y val="0.90525149268622129"/>
          <c:w val="0.81033034663582548"/>
          <c:h val="5.9263834535653107E-2"/>
        </c:manualLayout>
      </c:layout>
      <c:overlay val="0"/>
      <c:txPr>
        <a:bodyPr/>
        <a:lstStyle/>
        <a:p>
          <a:pPr>
            <a:defRPr sz="800"/>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b="0"/>
              <a:t>Changes</a:t>
            </a:r>
            <a:r>
              <a:rPr lang="en-GB" sz="1200" b="0" baseline="0"/>
              <a:t> in life expectancy (estimates based on data for years shown)</a:t>
            </a:r>
            <a:endParaRPr lang="en-GB" sz="1200" b="0"/>
          </a:p>
        </c:rich>
      </c:tx>
      <c:layout>
        <c:manualLayout>
          <c:xMode val="edge"/>
          <c:yMode val="edge"/>
          <c:x val="8.6854124028350483E-3"/>
          <c:y val="2.4390243902439025E-2"/>
        </c:manualLayout>
      </c:layout>
      <c:overlay val="0"/>
    </c:title>
    <c:autoTitleDeleted val="0"/>
    <c:plotArea>
      <c:layout/>
      <c:lineChart>
        <c:grouping val="standard"/>
        <c:varyColors val="0"/>
        <c:ser>
          <c:idx val="0"/>
          <c:order val="0"/>
          <c:tx>
            <c:strRef>
              <c:f>'Life expectancy in England'!$C$4</c:f>
              <c:strCache>
                <c:ptCount val="1"/>
                <c:pt idx="0">
                  <c:v>Males</c:v>
                </c:pt>
              </c:strCache>
            </c:strRef>
          </c:tx>
          <c:marker>
            <c:symbol val="circle"/>
            <c:size val="7"/>
          </c:marker>
          <c:dLbls>
            <c:dLbl>
              <c:idx val="3"/>
              <c:layout>
                <c:manualLayout>
                  <c:x val="-5.1216389244558257E-2"/>
                  <c:y val="8.5365853658536592E-2"/>
                </c:manualLayout>
              </c:layout>
              <c:tx>
                <c:rich>
                  <a:bodyPr/>
                  <a:lstStyle/>
                  <a:p>
                    <a:r>
                      <a:rPr lang="en-US" sz="1200" b="1">
                        <a:solidFill>
                          <a:schemeClr val="accent1"/>
                        </a:solidFill>
                      </a:rPr>
                      <a:t>Males</a:t>
                    </a:r>
                    <a:endParaRPr lang="en-US"/>
                  </a:p>
                </c:rich>
              </c:tx>
              <c:dLblPos val="r"/>
              <c:showLegendKey val="0"/>
              <c:showVal val="1"/>
              <c:showCatName val="0"/>
              <c:showSerName val="1"/>
              <c:showPercent val="0"/>
              <c:showBubbleSize val="0"/>
            </c:dLbl>
            <c:txPr>
              <a:bodyPr/>
              <a:lstStyle/>
              <a:p>
                <a:pPr>
                  <a:defRPr sz="1200" b="1">
                    <a:solidFill>
                      <a:schemeClr val="accent1"/>
                    </a:solidFill>
                  </a:defRPr>
                </a:pPr>
                <a:endParaRPr lang="en-US"/>
              </a:p>
            </c:txPr>
            <c:showLegendKey val="0"/>
            <c:showVal val="0"/>
            <c:showCatName val="0"/>
            <c:showSerName val="0"/>
            <c:showPercent val="0"/>
            <c:showBubbleSize val="0"/>
          </c:dLbls>
          <c:cat>
            <c:multiLvlStrRef>
              <c:f>'Life expectancy in England'!$A$5:$B$8</c:f>
              <c:multiLvlStrCache>
                <c:ptCount val="4"/>
                <c:lvl>
                  <c:pt idx="0">
                    <c:v>1980-1982</c:v>
                  </c:pt>
                  <c:pt idx="1">
                    <c:v>1990-1992</c:v>
                  </c:pt>
                  <c:pt idx="2">
                    <c:v>2000-2002</c:v>
                  </c:pt>
                  <c:pt idx="3">
                    <c:v>2010-2012</c:v>
                  </c:pt>
                </c:lvl>
                <c:lvl>
                  <c:pt idx="0">
                    <c:v>Estimate of life expectancy at 65 based on data for the years</c:v>
                  </c:pt>
                </c:lvl>
              </c:multiLvlStrCache>
            </c:multiLvlStrRef>
          </c:cat>
          <c:val>
            <c:numRef>
              <c:f>'Life expectancy in England'!$C$5:$C$8</c:f>
              <c:numCache>
                <c:formatCode>General</c:formatCode>
                <c:ptCount val="4"/>
                <c:pt idx="0">
                  <c:v>78.069999999999993</c:v>
                </c:pt>
                <c:pt idx="1">
                  <c:v>79.25</c:v>
                </c:pt>
                <c:pt idx="2">
                  <c:v>81.050000000000011</c:v>
                </c:pt>
                <c:pt idx="3">
                  <c:v>83.34</c:v>
                </c:pt>
              </c:numCache>
            </c:numRef>
          </c:val>
          <c:smooth val="0"/>
        </c:ser>
        <c:ser>
          <c:idx val="1"/>
          <c:order val="1"/>
          <c:tx>
            <c:strRef>
              <c:f>'Life expectancy in England'!$D$4</c:f>
              <c:strCache>
                <c:ptCount val="1"/>
                <c:pt idx="0">
                  <c:v>Females</c:v>
                </c:pt>
              </c:strCache>
            </c:strRef>
          </c:tx>
          <c:spPr>
            <a:ln>
              <a:solidFill>
                <a:schemeClr val="accent4"/>
              </a:solidFill>
            </a:ln>
          </c:spPr>
          <c:marker>
            <c:symbol val="circle"/>
            <c:size val="7"/>
            <c:spPr>
              <a:solidFill>
                <a:schemeClr val="accent4"/>
              </a:solidFill>
            </c:spPr>
          </c:marker>
          <c:dLbls>
            <c:dLbl>
              <c:idx val="3"/>
              <c:layout>
                <c:manualLayout>
                  <c:x val="-9.0482287665386255E-2"/>
                  <c:y val="-5.6910569105691054E-2"/>
                </c:manualLayout>
              </c:layout>
              <c:tx>
                <c:rich>
                  <a:bodyPr/>
                  <a:lstStyle/>
                  <a:p>
                    <a:r>
                      <a:rPr lang="en-US" sz="1100" b="1">
                        <a:solidFill>
                          <a:schemeClr val="accent4"/>
                        </a:solidFill>
                      </a:rPr>
                      <a:t>Females</a:t>
                    </a:r>
                    <a:endParaRPr lang="en-US"/>
                  </a:p>
                </c:rich>
              </c:tx>
              <c:dLblPos val="r"/>
              <c:showLegendKey val="0"/>
              <c:showVal val="1"/>
              <c:showCatName val="0"/>
              <c:showSerName val="1"/>
              <c:showPercent val="0"/>
              <c:showBubbleSize val="0"/>
            </c:dLbl>
            <c:txPr>
              <a:bodyPr/>
              <a:lstStyle/>
              <a:p>
                <a:pPr>
                  <a:defRPr sz="1100" b="1">
                    <a:solidFill>
                      <a:schemeClr val="accent4"/>
                    </a:solidFill>
                  </a:defRPr>
                </a:pPr>
                <a:endParaRPr lang="en-US"/>
              </a:p>
            </c:txPr>
            <c:showLegendKey val="0"/>
            <c:showVal val="0"/>
            <c:showCatName val="0"/>
            <c:showSerName val="0"/>
            <c:showPercent val="0"/>
            <c:showBubbleSize val="0"/>
          </c:dLbls>
          <c:cat>
            <c:multiLvlStrRef>
              <c:f>'Life expectancy in England'!$A$5:$B$8</c:f>
              <c:multiLvlStrCache>
                <c:ptCount val="4"/>
                <c:lvl>
                  <c:pt idx="0">
                    <c:v>1980-1982</c:v>
                  </c:pt>
                  <c:pt idx="1">
                    <c:v>1990-1992</c:v>
                  </c:pt>
                  <c:pt idx="2">
                    <c:v>2000-2002</c:v>
                  </c:pt>
                  <c:pt idx="3">
                    <c:v>2010-2012</c:v>
                  </c:pt>
                </c:lvl>
                <c:lvl>
                  <c:pt idx="0">
                    <c:v>Estimate of life expectancy at 65 based on data for the years</c:v>
                  </c:pt>
                </c:lvl>
              </c:multiLvlStrCache>
            </c:multiLvlStrRef>
          </c:cat>
          <c:val>
            <c:numRef>
              <c:f>'Life expectancy in England'!$D$5:$D$8</c:f>
              <c:numCache>
                <c:formatCode>General</c:formatCode>
                <c:ptCount val="4"/>
                <c:pt idx="0">
                  <c:v>82.039999999999992</c:v>
                </c:pt>
                <c:pt idx="1">
                  <c:v>83.019999999999982</c:v>
                </c:pt>
                <c:pt idx="2">
                  <c:v>84.15</c:v>
                </c:pt>
                <c:pt idx="3">
                  <c:v>85.91</c:v>
                </c:pt>
              </c:numCache>
            </c:numRef>
          </c:val>
          <c:smooth val="0"/>
        </c:ser>
        <c:dLbls>
          <c:showLegendKey val="0"/>
          <c:showVal val="0"/>
          <c:showCatName val="0"/>
          <c:showSerName val="0"/>
          <c:showPercent val="0"/>
          <c:showBubbleSize val="0"/>
        </c:dLbls>
        <c:marker val="1"/>
        <c:smooth val="0"/>
        <c:axId val="111828992"/>
        <c:axId val="111830528"/>
      </c:lineChart>
      <c:catAx>
        <c:axId val="111828992"/>
        <c:scaling>
          <c:orientation val="minMax"/>
        </c:scaling>
        <c:delete val="0"/>
        <c:axPos val="b"/>
        <c:majorTickMark val="none"/>
        <c:minorTickMark val="none"/>
        <c:tickLblPos val="nextTo"/>
        <c:crossAx val="111830528"/>
        <c:crosses val="autoZero"/>
        <c:auto val="1"/>
        <c:lblAlgn val="ctr"/>
        <c:lblOffset val="100"/>
        <c:noMultiLvlLbl val="0"/>
      </c:catAx>
      <c:valAx>
        <c:axId val="111830528"/>
        <c:scaling>
          <c:orientation val="minMax"/>
          <c:max val="90"/>
          <c:min val="65"/>
        </c:scaling>
        <c:delete val="0"/>
        <c:axPos val="l"/>
        <c:majorGridlines/>
        <c:numFmt formatCode="General" sourceLinked="1"/>
        <c:majorTickMark val="out"/>
        <c:minorTickMark val="none"/>
        <c:tickLblPos val="nextTo"/>
        <c:spPr>
          <a:ln>
            <a:noFill/>
          </a:ln>
        </c:spPr>
        <c:crossAx val="1118289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b="0"/>
            </a:pPr>
            <a:r>
              <a:rPr lang="en-GB" sz="1200" b="0" i="0" u="none" strike="noStrike" baseline="0">
                <a:effectLst/>
              </a:rPr>
              <a:t>Percentage of respondents reporting</a:t>
            </a:r>
          </a:p>
          <a:p>
            <a:pPr algn="l">
              <a:defRPr b="0"/>
            </a:pPr>
            <a:r>
              <a:rPr lang="en-GB" sz="1200" b="0" i="0" u="none" strike="noStrike" baseline="0">
                <a:effectLst/>
              </a:rPr>
              <a:t>No problems (Health State 11111)</a:t>
            </a:r>
            <a:endParaRPr lang="en-GB" sz="1200" b="0"/>
          </a:p>
        </c:rich>
      </c:tx>
      <c:layout>
        <c:manualLayout>
          <c:xMode val="edge"/>
          <c:yMode val="edge"/>
          <c:x val="1.7164533432564411E-2"/>
          <c:y val="2.8469750889679714E-2"/>
        </c:manualLayout>
      </c:layout>
      <c:overlay val="0"/>
    </c:title>
    <c:autoTitleDeleted val="0"/>
    <c:plotArea>
      <c:layout>
        <c:manualLayout>
          <c:layoutTarget val="inner"/>
          <c:xMode val="edge"/>
          <c:yMode val="edge"/>
          <c:x val="0.11334261576861372"/>
          <c:y val="0.21734301005968559"/>
          <c:w val="0.8560060398726379"/>
          <c:h val="0.69357058125741389"/>
        </c:manualLayout>
      </c:layout>
      <c:barChart>
        <c:barDir val="col"/>
        <c:grouping val="clustered"/>
        <c:varyColors val="0"/>
        <c:ser>
          <c:idx val="0"/>
          <c:order val="0"/>
          <c:tx>
            <c:strRef>
              <c:f>'General Health 2012'!$A$5</c:f>
              <c:strCache>
                <c:ptCount val="1"/>
                <c:pt idx="0">
                  <c:v>Men</c:v>
                </c:pt>
              </c:strCache>
            </c:strRef>
          </c:tx>
          <c:invertIfNegative val="0"/>
          <c:cat>
            <c:strRef>
              <c:f>'General Health 2012'!$B$5:$I$5</c:f>
              <c:strCache>
                <c:ptCount val="8"/>
                <c:pt idx="0">
                  <c:v>16-24</c:v>
                </c:pt>
                <c:pt idx="1">
                  <c:v>25-34</c:v>
                </c:pt>
                <c:pt idx="2">
                  <c:v>35-44</c:v>
                </c:pt>
                <c:pt idx="3">
                  <c:v>45-54</c:v>
                </c:pt>
                <c:pt idx="4">
                  <c:v>55-64</c:v>
                </c:pt>
                <c:pt idx="5">
                  <c:v>65-74</c:v>
                </c:pt>
                <c:pt idx="6">
                  <c:v>75-84</c:v>
                </c:pt>
                <c:pt idx="7">
                  <c:v>85+</c:v>
                </c:pt>
              </c:strCache>
            </c:strRef>
          </c:cat>
          <c:val>
            <c:numRef>
              <c:f>'General Health 2012'!$B$11:$I$11</c:f>
              <c:numCache>
                <c:formatCode>0%</c:formatCode>
                <c:ptCount val="8"/>
                <c:pt idx="0">
                  <c:v>0.78</c:v>
                </c:pt>
                <c:pt idx="1">
                  <c:v>0.76</c:v>
                </c:pt>
                <c:pt idx="2">
                  <c:v>0.66</c:v>
                </c:pt>
                <c:pt idx="3">
                  <c:v>0.61</c:v>
                </c:pt>
                <c:pt idx="4">
                  <c:v>0.52</c:v>
                </c:pt>
                <c:pt idx="5">
                  <c:v>0.52</c:v>
                </c:pt>
                <c:pt idx="6">
                  <c:v>0.4</c:v>
                </c:pt>
                <c:pt idx="7">
                  <c:v>0.22</c:v>
                </c:pt>
              </c:numCache>
            </c:numRef>
          </c:val>
        </c:ser>
        <c:ser>
          <c:idx val="1"/>
          <c:order val="1"/>
          <c:tx>
            <c:strRef>
              <c:f>'General Health 2012'!$A$14</c:f>
              <c:strCache>
                <c:ptCount val="1"/>
                <c:pt idx="0">
                  <c:v>Women</c:v>
                </c:pt>
              </c:strCache>
            </c:strRef>
          </c:tx>
          <c:invertIfNegative val="0"/>
          <c:cat>
            <c:strRef>
              <c:f>'General Health 2012'!$B$5:$I$5</c:f>
              <c:strCache>
                <c:ptCount val="8"/>
                <c:pt idx="0">
                  <c:v>16-24</c:v>
                </c:pt>
                <c:pt idx="1">
                  <c:v>25-34</c:v>
                </c:pt>
                <c:pt idx="2">
                  <c:v>35-44</c:v>
                </c:pt>
                <c:pt idx="3">
                  <c:v>45-54</c:v>
                </c:pt>
                <c:pt idx="4">
                  <c:v>55-64</c:v>
                </c:pt>
                <c:pt idx="5">
                  <c:v>65-74</c:v>
                </c:pt>
                <c:pt idx="6">
                  <c:v>75-84</c:v>
                </c:pt>
                <c:pt idx="7">
                  <c:v>85+</c:v>
                </c:pt>
              </c:strCache>
            </c:strRef>
          </c:cat>
          <c:val>
            <c:numRef>
              <c:f>'General Health 2012'!$B$20:$I$20</c:f>
              <c:numCache>
                <c:formatCode>0%</c:formatCode>
                <c:ptCount val="8"/>
                <c:pt idx="0">
                  <c:v>0.68</c:v>
                </c:pt>
                <c:pt idx="1">
                  <c:v>0.7</c:v>
                </c:pt>
                <c:pt idx="2">
                  <c:v>0.61</c:v>
                </c:pt>
                <c:pt idx="3">
                  <c:v>0.56000000000000005</c:v>
                </c:pt>
                <c:pt idx="4">
                  <c:v>0.42</c:v>
                </c:pt>
                <c:pt idx="5">
                  <c:v>0.41</c:v>
                </c:pt>
                <c:pt idx="6">
                  <c:v>0.27</c:v>
                </c:pt>
                <c:pt idx="7">
                  <c:v>0.22</c:v>
                </c:pt>
              </c:numCache>
            </c:numRef>
          </c:val>
        </c:ser>
        <c:dLbls>
          <c:showLegendKey val="0"/>
          <c:showVal val="0"/>
          <c:showCatName val="0"/>
          <c:showSerName val="0"/>
          <c:showPercent val="0"/>
          <c:showBubbleSize val="0"/>
        </c:dLbls>
        <c:gapWidth val="75"/>
        <c:overlap val="-25"/>
        <c:axId val="111876736"/>
        <c:axId val="111882624"/>
      </c:barChart>
      <c:catAx>
        <c:axId val="111876736"/>
        <c:scaling>
          <c:orientation val="minMax"/>
        </c:scaling>
        <c:delete val="0"/>
        <c:axPos val="b"/>
        <c:numFmt formatCode="General" sourceLinked="1"/>
        <c:majorTickMark val="none"/>
        <c:minorTickMark val="none"/>
        <c:tickLblPos val="nextTo"/>
        <c:crossAx val="111882624"/>
        <c:crosses val="autoZero"/>
        <c:auto val="1"/>
        <c:lblAlgn val="ctr"/>
        <c:lblOffset val="100"/>
        <c:noMultiLvlLbl val="0"/>
      </c:catAx>
      <c:valAx>
        <c:axId val="111882624"/>
        <c:scaling>
          <c:orientation val="minMax"/>
          <c:max val="1"/>
        </c:scaling>
        <c:delete val="0"/>
        <c:axPos val="l"/>
        <c:majorGridlines/>
        <c:numFmt formatCode="0%" sourceLinked="1"/>
        <c:majorTickMark val="none"/>
        <c:minorTickMark val="none"/>
        <c:tickLblPos val="nextTo"/>
        <c:spPr>
          <a:ln w="9525">
            <a:noFill/>
          </a:ln>
        </c:spPr>
        <c:crossAx val="111876736"/>
        <c:crosses val="autoZero"/>
        <c:crossBetween val="between"/>
      </c:valAx>
    </c:plotArea>
    <c:legend>
      <c:legendPos val="b"/>
      <c:layout>
        <c:manualLayout>
          <c:xMode val="edge"/>
          <c:yMode val="edge"/>
          <c:x val="0.71899277532235473"/>
          <c:y val="7.4433080206611185E-2"/>
          <c:w val="0.24748996865093714"/>
          <c:h val="8.0964310066223927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'General Health 2012'!$A$35</c:f>
          <c:strCache>
            <c:ptCount val="1"/>
            <c:pt idx="0">
              <c:v>Moderate or severe pain or discomfort</c:v>
            </c:pt>
          </c:strCache>
        </c:strRef>
      </c:tx>
      <c:layout>
        <c:manualLayout>
          <c:xMode val="edge"/>
          <c:yMode val="edge"/>
          <c:x val="1.0065274449389486E-2"/>
          <c:y val="2.8268551236749116E-2"/>
        </c:manualLayout>
      </c:layout>
      <c:overlay val="0"/>
      <c:txPr>
        <a:bodyPr/>
        <a:lstStyle/>
        <a:p>
          <a:pPr>
            <a:defRPr sz="1200" b="0"/>
          </a:pPr>
          <a:endParaRPr lang="en-US"/>
        </a:p>
      </c:txPr>
    </c:title>
    <c:autoTitleDeleted val="0"/>
    <c:plotArea>
      <c:layout>
        <c:manualLayout>
          <c:layoutTarget val="inner"/>
          <c:xMode val="edge"/>
          <c:yMode val="edge"/>
          <c:x val="0.11790094716421316"/>
          <c:y val="0.1781156154067314"/>
          <c:w val="0.85021499486477237"/>
          <c:h val="0.72871613663133106"/>
        </c:manualLayout>
      </c:layout>
      <c:barChart>
        <c:barDir val="col"/>
        <c:grouping val="clustered"/>
        <c:varyColors val="0"/>
        <c:ser>
          <c:idx val="0"/>
          <c:order val="0"/>
          <c:tx>
            <c:strRef>
              <c:f>'General Health 2012'!$A$23</c:f>
              <c:strCache>
                <c:ptCount val="1"/>
                <c:pt idx="0">
                  <c:v>Men</c:v>
                </c:pt>
              </c:strCache>
            </c:strRef>
          </c:tx>
          <c:invertIfNegative val="0"/>
          <c:cat>
            <c:strRef>
              <c:f>'General Health 2012'!$B$23:$I$23</c:f>
              <c:strCache>
                <c:ptCount val="8"/>
                <c:pt idx="0">
                  <c:v>16-24</c:v>
                </c:pt>
                <c:pt idx="1">
                  <c:v>25-34</c:v>
                </c:pt>
                <c:pt idx="2">
                  <c:v>35-44</c:v>
                </c:pt>
                <c:pt idx="3">
                  <c:v>45-54</c:v>
                </c:pt>
                <c:pt idx="4">
                  <c:v>55-64</c:v>
                </c:pt>
                <c:pt idx="5">
                  <c:v>65-74</c:v>
                </c:pt>
                <c:pt idx="6">
                  <c:v>75-84</c:v>
                </c:pt>
                <c:pt idx="7">
                  <c:v>85+</c:v>
                </c:pt>
              </c:strCache>
            </c:strRef>
          </c:cat>
          <c:val>
            <c:numRef>
              <c:f>'General Health 2012'!$B$27:$I$27</c:f>
              <c:numCache>
                <c:formatCode>0%</c:formatCode>
                <c:ptCount val="8"/>
                <c:pt idx="0">
                  <c:v>0.14000000000000001</c:v>
                </c:pt>
                <c:pt idx="1">
                  <c:v>0.14000000000000001</c:v>
                </c:pt>
                <c:pt idx="2">
                  <c:v>0.24</c:v>
                </c:pt>
                <c:pt idx="3">
                  <c:v>0.28999999999999998</c:v>
                </c:pt>
                <c:pt idx="4">
                  <c:v>0.41</c:v>
                </c:pt>
                <c:pt idx="5">
                  <c:v>0.42</c:v>
                </c:pt>
                <c:pt idx="6">
                  <c:v>0.53</c:v>
                </c:pt>
                <c:pt idx="7">
                  <c:v>0.56999999999999995</c:v>
                </c:pt>
              </c:numCache>
            </c:numRef>
          </c:val>
        </c:ser>
        <c:ser>
          <c:idx val="1"/>
          <c:order val="1"/>
          <c:tx>
            <c:strRef>
              <c:f>'General Health 2012'!$A$31</c:f>
              <c:strCache>
                <c:ptCount val="1"/>
                <c:pt idx="0">
                  <c:v>Women</c:v>
                </c:pt>
              </c:strCache>
            </c:strRef>
          </c:tx>
          <c:invertIfNegative val="0"/>
          <c:cat>
            <c:strRef>
              <c:f>'General Health 2012'!$B$23:$I$23</c:f>
              <c:strCache>
                <c:ptCount val="8"/>
                <c:pt idx="0">
                  <c:v>16-24</c:v>
                </c:pt>
                <c:pt idx="1">
                  <c:v>25-34</c:v>
                </c:pt>
                <c:pt idx="2">
                  <c:v>35-44</c:v>
                </c:pt>
                <c:pt idx="3">
                  <c:v>45-54</c:v>
                </c:pt>
                <c:pt idx="4">
                  <c:v>55-64</c:v>
                </c:pt>
                <c:pt idx="5">
                  <c:v>65-74</c:v>
                </c:pt>
                <c:pt idx="6">
                  <c:v>75-84</c:v>
                </c:pt>
                <c:pt idx="7">
                  <c:v>85+</c:v>
                </c:pt>
              </c:strCache>
            </c:strRef>
          </c:cat>
          <c:val>
            <c:numRef>
              <c:f>'General Health 2012'!$B$35:$I$35</c:f>
              <c:numCache>
                <c:formatCode>0%</c:formatCode>
                <c:ptCount val="8"/>
                <c:pt idx="0">
                  <c:v>0.14000000000000001</c:v>
                </c:pt>
                <c:pt idx="1">
                  <c:v>0.18</c:v>
                </c:pt>
                <c:pt idx="2">
                  <c:v>0.26</c:v>
                </c:pt>
                <c:pt idx="3">
                  <c:v>0.35</c:v>
                </c:pt>
                <c:pt idx="4">
                  <c:v>0.48</c:v>
                </c:pt>
                <c:pt idx="5">
                  <c:v>0.53</c:v>
                </c:pt>
                <c:pt idx="6">
                  <c:v>0.65</c:v>
                </c:pt>
                <c:pt idx="7">
                  <c:v>0.62</c:v>
                </c:pt>
              </c:numCache>
            </c:numRef>
          </c:val>
        </c:ser>
        <c:dLbls>
          <c:showLegendKey val="0"/>
          <c:showVal val="0"/>
          <c:showCatName val="0"/>
          <c:showSerName val="0"/>
          <c:showPercent val="0"/>
          <c:showBubbleSize val="0"/>
        </c:dLbls>
        <c:gapWidth val="75"/>
        <c:overlap val="-25"/>
        <c:axId val="111897600"/>
        <c:axId val="111911680"/>
      </c:barChart>
      <c:catAx>
        <c:axId val="111897600"/>
        <c:scaling>
          <c:orientation val="minMax"/>
        </c:scaling>
        <c:delete val="0"/>
        <c:axPos val="b"/>
        <c:majorTickMark val="none"/>
        <c:minorTickMark val="none"/>
        <c:tickLblPos val="nextTo"/>
        <c:crossAx val="111911680"/>
        <c:crosses val="autoZero"/>
        <c:auto val="1"/>
        <c:lblAlgn val="ctr"/>
        <c:lblOffset val="100"/>
        <c:noMultiLvlLbl val="0"/>
      </c:catAx>
      <c:valAx>
        <c:axId val="111911680"/>
        <c:scaling>
          <c:orientation val="minMax"/>
        </c:scaling>
        <c:delete val="0"/>
        <c:axPos val="l"/>
        <c:majorGridlines/>
        <c:numFmt formatCode="0%" sourceLinked="1"/>
        <c:majorTickMark val="none"/>
        <c:minorTickMark val="none"/>
        <c:tickLblPos val="nextTo"/>
        <c:spPr>
          <a:ln w="9525">
            <a:noFill/>
          </a:ln>
        </c:spPr>
        <c:crossAx val="111897600"/>
        <c:crosses val="autoZero"/>
        <c:crossBetween val="between"/>
      </c:valAx>
    </c:plotArea>
    <c:legend>
      <c:legendPos val="b"/>
      <c:layout>
        <c:manualLayout>
          <c:xMode val="edge"/>
          <c:yMode val="edge"/>
          <c:x val="0.71040876412187604"/>
          <c:y val="7.6262763974291201E-2"/>
          <c:w val="0.25744334132146524"/>
          <c:h val="8.0392124129360157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'General Health 2012'!$A$33</c:f>
          <c:strCache>
            <c:ptCount val="1"/>
            <c:pt idx="0">
              <c:v>Moderate or severe problems with self care</c:v>
            </c:pt>
          </c:strCache>
        </c:strRef>
      </c:tx>
      <c:layout>
        <c:manualLayout>
          <c:xMode val="edge"/>
          <c:yMode val="edge"/>
          <c:x val="1.7317652889955282E-2"/>
          <c:y val="2.9411764705882353E-2"/>
        </c:manualLayout>
      </c:layout>
      <c:overlay val="0"/>
      <c:txPr>
        <a:bodyPr/>
        <a:lstStyle/>
        <a:p>
          <a:pPr>
            <a:defRPr sz="1200" b="0"/>
          </a:pPr>
          <a:endParaRPr lang="en-US"/>
        </a:p>
      </c:txPr>
    </c:title>
    <c:autoTitleDeleted val="0"/>
    <c:plotArea>
      <c:layout>
        <c:manualLayout>
          <c:layoutTarget val="inner"/>
          <c:xMode val="edge"/>
          <c:yMode val="edge"/>
          <c:x val="0.11638290921789282"/>
          <c:y val="0.18531882044156245"/>
          <c:w val="0.85214355716265078"/>
          <c:h val="0.70303921568627459"/>
        </c:manualLayout>
      </c:layout>
      <c:barChart>
        <c:barDir val="col"/>
        <c:grouping val="clustered"/>
        <c:varyColors val="0"/>
        <c:ser>
          <c:idx val="0"/>
          <c:order val="0"/>
          <c:tx>
            <c:strRef>
              <c:f>'General Health 2012'!$A$23</c:f>
              <c:strCache>
                <c:ptCount val="1"/>
                <c:pt idx="0">
                  <c:v>Men</c:v>
                </c:pt>
              </c:strCache>
            </c:strRef>
          </c:tx>
          <c:invertIfNegative val="0"/>
          <c:cat>
            <c:strRef>
              <c:f>'General Health 2012'!$B$14:$I$14</c:f>
              <c:strCache>
                <c:ptCount val="8"/>
                <c:pt idx="0">
                  <c:v>16-24</c:v>
                </c:pt>
                <c:pt idx="1">
                  <c:v>25-34</c:v>
                </c:pt>
                <c:pt idx="2">
                  <c:v>35-44</c:v>
                </c:pt>
                <c:pt idx="3">
                  <c:v>45-54</c:v>
                </c:pt>
                <c:pt idx="4">
                  <c:v>55-64</c:v>
                </c:pt>
                <c:pt idx="5">
                  <c:v>65-74</c:v>
                </c:pt>
                <c:pt idx="6">
                  <c:v>75-84</c:v>
                </c:pt>
                <c:pt idx="7">
                  <c:v>85+</c:v>
                </c:pt>
              </c:strCache>
            </c:strRef>
          </c:cat>
          <c:val>
            <c:numRef>
              <c:f>'General Health 2012'!$B$25:$I$25</c:f>
              <c:numCache>
                <c:formatCode>0%</c:formatCode>
                <c:ptCount val="8"/>
                <c:pt idx="0">
                  <c:v>0.01</c:v>
                </c:pt>
                <c:pt idx="1">
                  <c:v>0.01</c:v>
                </c:pt>
                <c:pt idx="2">
                  <c:v>0.02</c:v>
                </c:pt>
                <c:pt idx="3">
                  <c:v>0.04</c:v>
                </c:pt>
                <c:pt idx="4">
                  <c:v>7.0000000000000007E-2</c:v>
                </c:pt>
                <c:pt idx="5">
                  <c:v>0.11</c:v>
                </c:pt>
                <c:pt idx="6">
                  <c:v>0.1</c:v>
                </c:pt>
                <c:pt idx="7">
                  <c:v>0.15</c:v>
                </c:pt>
              </c:numCache>
            </c:numRef>
          </c:val>
        </c:ser>
        <c:ser>
          <c:idx val="1"/>
          <c:order val="1"/>
          <c:tx>
            <c:strRef>
              <c:f>'General Health 2012'!$A$31</c:f>
              <c:strCache>
                <c:ptCount val="1"/>
                <c:pt idx="0">
                  <c:v>Women</c:v>
                </c:pt>
              </c:strCache>
            </c:strRef>
          </c:tx>
          <c:invertIfNegative val="0"/>
          <c:cat>
            <c:strRef>
              <c:f>'General Health 2012'!$B$14:$I$14</c:f>
              <c:strCache>
                <c:ptCount val="8"/>
                <c:pt idx="0">
                  <c:v>16-24</c:v>
                </c:pt>
                <c:pt idx="1">
                  <c:v>25-34</c:v>
                </c:pt>
                <c:pt idx="2">
                  <c:v>35-44</c:v>
                </c:pt>
                <c:pt idx="3">
                  <c:v>45-54</c:v>
                </c:pt>
                <c:pt idx="4">
                  <c:v>55-64</c:v>
                </c:pt>
                <c:pt idx="5">
                  <c:v>65-74</c:v>
                </c:pt>
                <c:pt idx="6">
                  <c:v>75-84</c:v>
                </c:pt>
                <c:pt idx="7">
                  <c:v>85+</c:v>
                </c:pt>
              </c:strCache>
            </c:strRef>
          </c:cat>
          <c:val>
            <c:numRef>
              <c:f>'General Health 2012'!$B$33:$I$33</c:f>
              <c:numCache>
                <c:formatCode>0%</c:formatCode>
                <c:ptCount val="8"/>
                <c:pt idx="0">
                  <c:v>0.01</c:v>
                </c:pt>
                <c:pt idx="1">
                  <c:v>0.01</c:v>
                </c:pt>
                <c:pt idx="2">
                  <c:v>0.03</c:v>
                </c:pt>
                <c:pt idx="3">
                  <c:v>0.05</c:v>
                </c:pt>
                <c:pt idx="4">
                  <c:v>7.0000000000000007E-2</c:v>
                </c:pt>
                <c:pt idx="5">
                  <c:v>0.06</c:v>
                </c:pt>
                <c:pt idx="6">
                  <c:v>0.12</c:v>
                </c:pt>
                <c:pt idx="7">
                  <c:v>0.31</c:v>
                </c:pt>
              </c:numCache>
            </c:numRef>
          </c:val>
        </c:ser>
        <c:dLbls>
          <c:showLegendKey val="0"/>
          <c:showVal val="0"/>
          <c:showCatName val="0"/>
          <c:showSerName val="0"/>
          <c:showPercent val="0"/>
          <c:showBubbleSize val="0"/>
        </c:dLbls>
        <c:gapWidth val="75"/>
        <c:overlap val="-25"/>
        <c:axId val="111918464"/>
        <c:axId val="112006272"/>
      </c:barChart>
      <c:catAx>
        <c:axId val="111918464"/>
        <c:scaling>
          <c:orientation val="minMax"/>
        </c:scaling>
        <c:delete val="0"/>
        <c:axPos val="b"/>
        <c:numFmt formatCode="0%" sourceLinked="1"/>
        <c:majorTickMark val="none"/>
        <c:minorTickMark val="none"/>
        <c:tickLblPos val="nextTo"/>
        <c:crossAx val="112006272"/>
        <c:crosses val="autoZero"/>
        <c:auto val="1"/>
        <c:lblAlgn val="ctr"/>
        <c:lblOffset val="100"/>
        <c:noMultiLvlLbl val="0"/>
      </c:catAx>
      <c:valAx>
        <c:axId val="112006272"/>
        <c:scaling>
          <c:orientation val="minMax"/>
          <c:max val="0.70000000000000007"/>
        </c:scaling>
        <c:delete val="0"/>
        <c:axPos val="l"/>
        <c:majorGridlines/>
        <c:numFmt formatCode="0%" sourceLinked="1"/>
        <c:majorTickMark val="none"/>
        <c:minorTickMark val="none"/>
        <c:tickLblPos val="nextTo"/>
        <c:spPr>
          <a:ln w="9525">
            <a:noFill/>
          </a:ln>
        </c:spPr>
        <c:crossAx val="111918464"/>
        <c:crosses val="autoZero"/>
        <c:crossBetween val="between"/>
        <c:majorUnit val="0.1"/>
      </c:valAx>
    </c:plotArea>
    <c:legend>
      <c:legendPos val="b"/>
      <c:layout>
        <c:manualLayout>
          <c:xMode val="edge"/>
          <c:yMode val="edge"/>
          <c:x val="0.71628332939069317"/>
          <c:y val="8.3023390458545607E-2"/>
          <c:w val="0.25412862018857085"/>
          <c:h val="8.3643276208121037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a:t>Overweight </a:t>
            </a:r>
            <a:r>
              <a:rPr lang="en-US" sz="1200" b="0" baseline="0"/>
              <a:t>or obese </a:t>
            </a:r>
            <a:r>
              <a:rPr lang="en-US" sz="1200" b="0"/>
              <a:t>adults</a:t>
            </a:r>
          </a:p>
        </c:rich>
      </c:tx>
      <c:layout>
        <c:manualLayout>
          <c:xMode val="edge"/>
          <c:yMode val="edge"/>
          <c:x val="9.6484998198754432E-3"/>
          <c:y val="3.6036036036036036E-2"/>
        </c:manualLayout>
      </c:layout>
      <c:overlay val="0"/>
    </c:title>
    <c:autoTitleDeleted val="0"/>
    <c:plotArea>
      <c:layout>
        <c:manualLayout>
          <c:layoutTarget val="inner"/>
          <c:xMode val="edge"/>
          <c:yMode val="edge"/>
          <c:x val="9.792337026573969E-2"/>
          <c:y val="0.18479453847796584"/>
          <c:w val="0.80866555802662077"/>
          <c:h val="0.74972258388961222"/>
        </c:manualLayout>
      </c:layout>
      <c:barChart>
        <c:barDir val="col"/>
        <c:grouping val="stacked"/>
        <c:varyColors val="0"/>
        <c:ser>
          <c:idx val="0"/>
          <c:order val="0"/>
          <c:tx>
            <c:strRef>
              <c:f>'BMI 2012'!$B$4</c:f>
              <c:strCache>
                <c:ptCount val="1"/>
                <c:pt idx="0">
                  <c:v>Percentage obese</c:v>
                </c:pt>
              </c:strCache>
            </c:strRef>
          </c:tx>
          <c:invertIfNegative val="0"/>
          <c:cat>
            <c:strRef>
              <c:f>'BMI 2012'!$A$5:$A$11</c:f>
              <c:strCache>
                <c:ptCount val="7"/>
                <c:pt idx="0">
                  <c:v>16-24</c:v>
                </c:pt>
                <c:pt idx="1">
                  <c:v>25-34</c:v>
                </c:pt>
                <c:pt idx="2">
                  <c:v>35-44</c:v>
                </c:pt>
                <c:pt idx="3">
                  <c:v>45-54</c:v>
                </c:pt>
                <c:pt idx="4">
                  <c:v>55-64</c:v>
                </c:pt>
                <c:pt idx="5">
                  <c:v>65-74</c:v>
                </c:pt>
                <c:pt idx="6">
                  <c:v>75+</c:v>
                </c:pt>
              </c:strCache>
            </c:strRef>
          </c:cat>
          <c:val>
            <c:numRef>
              <c:f>'BMI 2012'!$B$5:$B$11</c:f>
              <c:numCache>
                <c:formatCode>0%</c:formatCode>
                <c:ptCount val="7"/>
                <c:pt idx="0">
                  <c:v>0.13061445000000002</c:v>
                </c:pt>
                <c:pt idx="1">
                  <c:v>0.17859427</c:v>
                </c:pt>
                <c:pt idx="2">
                  <c:v>0.24834402</c:v>
                </c:pt>
                <c:pt idx="3">
                  <c:v>0.30762656999999999</c:v>
                </c:pt>
                <c:pt idx="4">
                  <c:v>0.30650511000000003</c:v>
                </c:pt>
                <c:pt idx="5">
                  <c:v>0.32666845</c:v>
                </c:pt>
                <c:pt idx="6">
                  <c:v>0.25951495999999996</c:v>
                </c:pt>
              </c:numCache>
            </c:numRef>
          </c:val>
        </c:ser>
        <c:ser>
          <c:idx val="1"/>
          <c:order val="1"/>
          <c:tx>
            <c:strRef>
              <c:f>'BMI 2012'!$C$4</c:f>
              <c:strCache>
                <c:ptCount val="1"/>
                <c:pt idx="0">
                  <c:v>Percentage overweight</c:v>
                </c:pt>
              </c:strCache>
            </c:strRef>
          </c:tx>
          <c:invertIfNegative val="0"/>
          <c:val>
            <c:numRef>
              <c:f>'BMI 2012'!$C$5:$C$11</c:f>
              <c:numCache>
                <c:formatCode>0%</c:formatCode>
                <c:ptCount val="7"/>
                <c:pt idx="0">
                  <c:v>0.23218377000000001</c:v>
                </c:pt>
                <c:pt idx="1">
                  <c:v>0.33407801999999998</c:v>
                </c:pt>
                <c:pt idx="2">
                  <c:v>0.38998527000000005</c:v>
                </c:pt>
                <c:pt idx="3">
                  <c:v>0.41432425000000001</c:v>
                </c:pt>
                <c:pt idx="4">
                  <c:v>0.42336056</c:v>
                </c:pt>
                <c:pt idx="5">
                  <c:v>0.40314166999999995</c:v>
                </c:pt>
                <c:pt idx="6">
                  <c:v>0.44096511999999999</c:v>
                </c:pt>
              </c:numCache>
            </c:numRef>
          </c:val>
        </c:ser>
        <c:dLbls>
          <c:showLegendKey val="0"/>
          <c:showVal val="0"/>
          <c:showCatName val="0"/>
          <c:showSerName val="0"/>
          <c:showPercent val="0"/>
          <c:showBubbleSize val="0"/>
        </c:dLbls>
        <c:gapWidth val="75"/>
        <c:overlap val="100"/>
        <c:axId val="114891008"/>
        <c:axId val="114900992"/>
      </c:barChart>
      <c:catAx>
        <c:axId val="114891008"/>
        <c:scaling>
          <c:orientation val="minMax"/>
        </c:scaling>
        <c:delete val="0"/>
        <c:axPos val="b"/>
        <c:majorTickMark val="none"/>
        <c:minorTickMark val="none"/>
        <c:tickLblPos val="nextTo"/>
        <c:crossAx val="114900992"/>
        <c:crosses val="autoZero"/>
        <c:auto val="1"/>
        <c:lblAlgn val="ctr"/>
        <c:lblOffset val="100"/>
        <c:noMultiLvlLbl val="0"/>
      </c:catAx>
      <c:valAx>
        <c:axId val="114900992"/>
        <c:scaling>
          <c:orientation val="minMax"/>
          <c:max val="1"/>
          <c:min val="0"/>
        </c:scaling>
        <c:delete val="0"/>
        <c:axPos val="l"/>
        <c:majorGridlines/>
        <c:title>
          <c:tx>
            <c:rich>
              <a:bodyPr rot="-5400000" vert="horz"/>
              <a:lstStyle/>
              <a:p>
                <a:pPr>
                  <a:defRPr sz="700"/>
                </a:pPr>
                <a:r>
                  <a:rPr lang="en-US" sz="700"/>
                  <a:t>Percent overweight or obese</a:t>
                </a:r>
              </a:p>
            </c:rich>
          </c:tx>
          <c:overlay val="0"/>
        </c:title>
        <c:numFmt formatCode="0%" sourceLinked="1"/>
        <c:majorTickMark val="none"/>
        <c:minorTickMark val="none"/>
        <c:tickLblPos val="nextTo"/>
        <c:spPr>
          <a:ln w="9525">
            <a:noFill/>
          </a:ln>
        </c:spPr>
        <c:crossAx val="114891008"/>
        <c:crosses val="autoZero"/>
        <c:crossBetween val="between"/>
      </c:valAx>
    </c:plotArea>
    <c:legend>
      <c:legendPos val="b"/>
      <c:layout>
        <c:manualLayout>
          <c:xMode val="edge"/>
          <c:yMode val="edge"/>
          <c:x val="0.40693808312128921"/>
          <c:y val="9.6891589338734235E-2"/>
          <c:w val="0.51495447619989898"/>
          <c:h val="6.1088148950409059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200" b="0"/>
            </a:pPr>
            <a:r>
              <a:rPr lang="en-US" sz="1200" b="0"/>
              <a:t>Average</a:t>
            </a:r>
            <a:r>
              <a:rPr lang="en-US" sz="1200" b="0" baseline="0"/>
              <a:t> body masss index in adults</a:t>
            </a:r>
            <a:endParaRPr lang="en-US" sz="1200" b="0"/>
          </a:p>
        </c:rich>
      </c:tx>
      <c:layout>
        <c:manualLayout>
          <c:xMode val="edge"/>
          <c:yMode val="edge"/>
          <c:x val="9.6484998198754432E-3"/>
          <c:y val="3.6036036036036036E-2"/>
        </c:manualLayout>
      </c:layout>
      <c:overlay val="0"/>
    </c:title>
    <c:autoTitleDeleted val="0"/>
    <c:plotArea>
      <c:layout>
        <c:manualLayout>
          <c:layoutTarget val="inner"/>
          <c:xMode val="edge"/>
          <c:yMode val="edge"/>
          <c:x val="9.792337026573969E-2"/>
          <c:y val="0.18479453847796584"/>
          <c:w val="0.80866555802662077"/>
          <c:h val="0.74972258388961222"/>
        </c:manualLayout>
      </c:layout>
      <c:barChart>
        <c:barDir val="col"/>
        <c:grouping val="clustered"/>
        <c:varyColors val="0"/>
        <c:ser>
          <c:idx val="1"/>
          <c:order val="0"/>
          <c:tx>
            <c:strRef>
              <c:f>'BMI 2012'!$E$4</c:f>
              <c:strCache>
                <c:ptCount val="1"/>
                <c:pt idx="0">
                  <c:v>Mean BMI</c:v>
                </c:pt>
              </c:strCache>
            </c:strRef>
          </c:tx>
          <c:invertIfNegative val="0"/>
          <c:errBars>
            <c:errBarType val="both"/>
            <c:errValType val="cust"/>
            <c:noEndCap val="0"/>
            <c:plus>
              <c:numRef>
                <c:f>'BMI 2012'!$F$5:$F$11</c:f>
                <c:numCache>
                  <c:formatCode>General</c:formatCode>
                  <c:ptCount val="7"/>
                  <c:pt idx="0">
                    <c:v>0.39612658399999995</c:v>
                  </c:pt>
                  <c:pt idx="1">
                    <c:v>0.36349807199999995</c:v>
                  </c:pt>
                  <c:pt idx="2">
                    <c:v>0.33286150799999997</c:v>
                  </c:pt>
                  <c:pt idx="3">
                    <c:v>0.33558551600000003</c:v>
                  </c:pt>
                  <c:pt idx="4">
                    <c:v>0.32951676799999996</c:v>
                  </c:pt>
                  <c:pt idx="5">
                    <c:v>0.328584396</c:v>
                  </c:pt>
                  <c:pt idx="6">
                    <c:v>0.369976264</c:v>
                  </c:pt>
                </c:numCache>
              </c:numRef>
            </c:plus>
            <c:minus>
              <c:numRef>
                <c:f>'BMI 2012'!$F$5:$F$11</c:f>
                <c:numCache>
                  <c:formatCode>General</c:formatCode>
                  <c:ptCount val="7"/>
                  <c:pt idx="0">
                    <c:v>0.39612658399999995</c:v>
                  </c:pt>
                  <c:pt idx="1">
                    <c:v>0.36349807199999995</c:v>
                  </c:pt>
                  <c:pt idx="2">
                    <c:v>0.33286150799999997</c:v>
                  </c:pt>
                  <c:pt idx="3">
                    <c:v>0.33558551600000003</c:v>
                  </c:pt>
                  <c:pt idx="4">
                    <c:v>0.32951676799999996</c:v>
                  </c:pt>
                  <c:pt idx="5">
                    <c:v>0.328584396</c:v>
                  </c:pt>
                  <c:pt idx="6">
                    <c:v>0.369976264</c:v>
                  </c:pt>
                </c:numCache>
              </c:numRef>
            </c:minus>
          </c:errBars>
          <c:cat>
            <c:strRef>
              <c:f>'BMI 2012'!$A$5:$A$11</c:f>
              <c:strCache>
                <c:ptCount val="7"/>
                <c:pt idx="0">
                  <c:v>16-24</c:v>
                </c:pt>
                <c:pt idx="1">
                  <c:v>25-34</c:v>
                </c:pt>
                <c:pt idx="2">
                  <c:v>35-44</c:v>
                </c:pt>
                <c:pt idx="3">
                  <c:v>45-54</c:v>
                </c:pt>
                <c:pt idx="4">
                  <c:v>55-64</c:v>
                </c:pt>
                <c:pt idx="5">
                  <c:v>65-74</c:v>
                </c:pt>
                <c:pt idx="6">
                  <c:v>75+</c:v>
                </c:pt>
              </c:strCache>
            </c:strRef>
          </c:cat>
          <c:val>
            <c:numRef>
              <c:f>'BMI 2012'!$E$5:$E$11</c:f>
              <c:numCache>
                <c:formatCode>0.0</c:formatCode>
                <c:ptCount val="7"/>
                <c:pt idx="0">
                  <c:v>24.479099999999999</c:v>
                </c:pt>
                <c:pt idx="1">
                  <c:v>26.133400000000002</c:v>
                </c:pt>
                <c:pt idx="2">
                  <c:v>27.340669999999999</c:v>
                </c:pt>
                <c:pt idx="3">
                  <c:v>28.26004</c:v>
                </c:pt>
                <c:pt idx="4">
                  <c:v>28.33173</c:v>
                </c:pt>
                <c:pt idx="5">
                  <c:v>28.28314</c:v>
                </c:pt>
                <c:pt idx="6">
                  <c:v>27.592610000000001</c:v>
                </c:pt>
              </c:numCache>
            </c:numRef>
          </c:val>
        </c:ser>
        <c:dLbls>
          <c:showLegendKey val="0"/>
          <c:showVal val="0"/>
          <c:showCatName val="0"/>
          <c:showSerName val="0"/>
          <c:showPercent val="0"/>
          <c:showBubbleSize val="0"/>
        </c:dLbls>
        <c:gapWidth val="150"/>
        <c:axId val="114942720"/>
        <c:axId val="114944256"/>
      </c:barChart>
      <c:catAx>
        <c:axId val="114942720"/>
        <c:scaling>
          <c:orientation val="minMax"/>
        </c:scaling>
        <c:delete val="0"/>
        <c:axPos val="b"/>
        <c:majorTickMark val="none"/>
        <c:minorTickMark val="none"/>
        <c:tickLblPos val="nextTo"/>
        <c:crossAx val="114944256"/>
        <c:crosses val="autoZero"/>
        <c:auto val="1"/>
        <c:lblAlgn val="ctr"/>
        <c:lblOffset val="100"/>
        <c:noMultiLvlLbl val="0"/>
      </c:catAx>
      <c:valAx>
        <c:axId val="114944256"/>
        <c:scaling>
          <c:orientation val="minMax"/>
        </c:scaling>
        <c:delete val="0"/>
        <c:axPos val="l"/>
        <c:majorGridlines/>
        <c:numFmt formatCode="0" sourceLinked="0"/>
        <c:majorTickMark val="none"/>
        <c:minorTickMark val="none"/>
        <c:tickLblPos val="nextTo"/>
        <c:spPr>
          <a:ln w="9525">
            <a:noFill/>
          </a:ln>
        </c:spPr>
        <c:crossAx val="114942720"/>
        <c:crosses val="autoZero"/>
        <c:crossBetween val="between"/>
      </c:valAx>
    </c:plotArea>
    <c:legend>
      <c:legendPos val="b"/>
      <c:layout>
        <c:manualLayout>
          <c:xMode val="edge"/>
          <c:yMode val="edge"/>
          <c:x val="0.40693808312128921"/>
          <c:y val="9.6891589338734235E-2"/>
          <c:w val="0.11323649429317519"/>
          <c:h val="5.9713834983225522E-2"/>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231321</xdr:colOff>
      <xdr:row>6</xdr:row>
      <xdr:rowOff>122464</xdr:rowOff>
    </xdr:to>
    <xdr:sp macro="" textlink="">
      <xdr:nvSpPr>
        <xdr:cNvPr id="2" name="Rectangle 2"/>
        <xdr:cNvSpPr>
          <a:spLocks noChangeArrowheads="1"/>
        </xdr:cNvSpPr>
      </xdr:nvSpPr>
      <xdr:spPr bwMode="auto">
        <a:xfrm>
          <a:off x="0" y="0"/>
          <a:ext cx="8490857" cy="1183821"/>
        </a:xfrm>
        <a:prstGeom prst="rect">
          <a:avLst/>
        </a:prstGeom>
        <a:solidFill>
          <a:schemeClr val="accent1"/>
        </a:solidFill>
        <a:ln>
          <a:noFill/>
        </a:ln>
      </xdr:spPr>
    </xdr:sp>
    <xdr:clientData/>
  </xdr:twoCellAnchor>
  <xdr:twoCellAnchor editAs="oneCell">
    <xdr:from>
      <xdr:col>0</xdr:col>
      <xdr:colOff>198120</xdr:colOff>
      <xdr:row>1</xdr:row>
      <xdr:rowOff>26670</xdr:rowOff>
    </xdr:from>
    <xdr:to>
      <xdr:col>1</xdr:col>
      <xdr:colOff>2096396</xdr:colOff>
      <xdr:row>5</xdr:row>
      <xdr:rowOff>160020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01930"/>
          <a:ext cx="2529840" cy="834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12</xdr:row>
      <xdr:rowOff>85725</xdr:rowOff>
    </xdr:from>
    <xdr:to>
      <xdr:col>4</xdr:col>
      <xdr:colOff>752475</xdr:colOff>
      <xdr:row>27</xdr:row>
      <xdr:rowOff>85726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838200</xdr:colOff>
      <xdr:row>12</xdr:row>
      <xdr:rowOff>104774</xdr:rowOff>
    </xdr:from>
    <xdr:to>
      <xdr:col>10</xdr:col>
      <xdr:colOff>200025</xdr:colOff>
      <xdr:row>27</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xdr:colOff>
      <xdr:row>11</xdr:row>
      <xdr:rowOff>152400</xdr:rowOff>
    </xdr:from>
    <xdr:to>
      <xdr:col>6</xdr:col>
      <xdr:colOff>33337</xdr:colOff>
      <xdr:row>26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76200</xdr:rowOff>
    </xdr:from>
    <xdr:to>
      <xdr:col>6</xdr:col>
      <xdr:colOff>19050</xdr:colOff>
      <xdr:row>43</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46</xdr:row>
      <xdr:rowOff>0</xdr:rowOff>
    </xdr:from>
    <xdr:ext cx="5494020" cy="3020186"/>
    <xdr:sp macro="" textlink="">
      <xdr:nvSpPr>
        <xdr:cNvPr id="5" name="TextBox 4"/>
        <xdr:cNvSpPr txBox="1"/>
      </xdr:nvSpPr>
      <xdr:spPr>
        <a:xfrm>
          <a:off x="0" y="2809875"/>
          <a:ext cx="5494020" cy="3020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solidFill>
                <a:schemeClr val="tx1"/>
              </a:solidFill>
              <a:effectLst/>
              <a:latin typeface="+mn-lt"/>
              <a:ea typeface="+mn-ea"/>
              <a:cs typeface="+mn-cs"/>
            </a:rPr>
            <a:t>Notes:</a:t>
          </a:r>
        </a:p>
        <a:p>
          <a:r>
            <a:rPr lang="en-GB" sz="1100">
              <a:solidFill>
                <a:schemeClr val="tx1"/>
              </a:solidFill>
              <a:effectLst/>
              <a:latin typeface="+mn-lt"/>
              <a:ea typeface="+mn-ea"/>
              <a:cs typeface="+mn-cs"/>
            </a:rPr>
            <a:t>The number of patients on clinical registers can be used to calculate disease prevalence, expressing the number of patients on each register as a percentage of the number of patients on practices’ lists. Therefore ‘raw prevalence’ for a clinical area is defined as: </a:t>
          </a:r>
        </a:p>
        <a:p>
          <a:r>
            <a:rPr lang="en-GB" sz="1100">
              <a:solidFill>
                <a:schemeClr val="tx1"/>
              </a:solidFill>
              <a:effectLst/>
              <a:latin typeface="+mn-lt"/>
              <a:ea typeface="+mn-ea"/>
              <a:cs typeface="+mn-cs"/>
            </a:rPr>
            <a:t> </a:t>
          </a:r>
        </a:p>
        <a:p>
          <a:r>
            <a:rPr lang="en-GB" sz="1100" i="1">
              <a:solidFill>
                <a:schemeClr val="tx1"/>
              </a:solidFill>
              <a:effectLst/>
              <a:latin typeface="+mn-lt"/>
              <a:ea typeface="+mn-ea"/>
              <a:cs typeface="+mn-cs"/>
            </a:rPr>
            <a:t>Raw prevalence = (number on clinical register / number on practice list) * 100</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objective of the QOF is to improve the quality of care patients are given by rewarding practices for the quality of care they provide to their patients. QOF is therefore an incentive payment scheme. Participation by practices is entirely voluntary, though participation rates are high.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As QOF registers are constructed to underpin indicators on quality of care, they do not necessarily equate to prevalence as may be defined by epidemiologists. For example, prevalence figures based on QOF registers may differ from prevalence figures from other sources because of coding or definitional issues.</a:t>
          </a:r>
        </a:p>
        <a:p>
          <a:endParaRPr lang="en-GB"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12</xdr:row>
      <xdr:rowOff>9525</xdr:rowOff>
    </xdr:from>
    <xdr:to>
      <xdr:col>5</xdr:col>
      <xdr:colOff>476250</xdr:colOff>
      <xdr:row>26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11</xdr:row>
      <xdr:rowOff>123825</xdr:rowOff>
    </xdr:from>
    <xdr:to>
      <xdr:col>11</xdr:col>
      <xdr:colOff>628650</xdr:colOff>
      <xdr:row>26</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530679</xdr:colOff>
      <xdr:row>14</xdr:row>
      <xdr:rowOff>12245</xdr:rowOff>
    </xdr:from>
    <xdr:to>
      <xdr:col>9</xdr:col>
      <xdr:colOff>517072</xdr:colOff>
      <xdr:row>30</xdr:row>
      <xdr:rowOff>95248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xdr:colOff>
      <xdr:row>14</xdr:row>
      <xdr:rowOff>8164</xdr:rowOff>
    </xdr:from>
    <xdr:to>
      <xdr:col>3</xdr:col>
      <xdr:colOff>462643</xdr:colOff>
      <xdr:row>29</xdr:row>
      <xdr:rowOff>36739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12</xdr:row>
      <xdr:rowOff>95250</xdr:rowOff>
    </xdr:from>
    <xdr:to>
      <xdr:col>4</xdr:col>
      <xdr:colOff>600075</xdr:colOff>
      <xdr:row>30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56</xdr:row>
      <xdr:rowOff>142875</xdr:rowOff>
    </xdr:from>
    <xdr:to>
      <xdr:col>5</xdr:col>
      <xdr:colOff>447675</xdr:colOff>
      <xdr:row>77</xdr:row>
      <xdr:rowOff>47625</xdr:rowOff>
    </xdr:to>
    <xdr:graphicFrame macro="">
      <xdr:nvGraphicFramePr>
        <xdr:cNvPr id="5" name="Content Placeholder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0.01001</cdr:x>
      <cdr:y>0.01942</cdr:y>
    </cdr:from>
    <cdr:to>
      <cdr:x>0.91124</cdr:x>
      <cdr:y>0.17489</cdr:y>
    </cdr:to>
    <cdr:sp macro="" textlink="">
      <cdr:nvSpPr>
        <cdr:cNvPr id="2" name="TextBox 1"/>
        <cdr:cNvSpPr txBox="1"/>
      </cdr:nvSpPr>
      <cdr:spPr>
        <a:xfrm xmlns:a="http://schemas.openxmlformats.org/drawingml/2006/main">
          <a:off x="82352" y="71958"/>
          <a:ext cx="7416824" cy="5760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dirty="0"/>
            <a:t>Number of permanent admissions to registered accommodation per 100,000 population, by type of </a:t>
          </a:r>
          <a:r>
            <a:rPr lang="en-GB" sz="1400" dirty="0" smtClean="0"/>
            <a:t>care, aged </a:t>
          </a:r>
          <a:r>
            <a:rPr lang="en-GB" sz="1400" dirty="0"/>
            <a:t>65 or </a:t>
          </a:r>
          <a:r>
            <a:rPr lang="en-GB" sz="1400" dirty="0" smtClean="0"/>
            <a:t>over, England.</a:t>
          </a:r>
          <a:endParaRPr lang="en-GB" sz="1400" dirty="0"/>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0</xdr:colOff>
      <xdr:row>15</xdr:row>
      <xdr:rowOff>126787</xdr:rowOff>
    </xdr:from>
    <xdr:to>
      <xdr:col>5</xdr:col>
      <xdr:colOff>1571626</xdr:colOff>
      <xdr:row>47</xdr:row>
      <xdr:rowOff>120063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14286</xdr:colOff>
      <xdr:row>39</xdr:row>
      <xdr:rowOff>76200</xdr:rowOff>
    </xdr:from>
    <xdr:to>
      <xdr:col>8</xdr:col>
      <xdr:colOff>704849</xdr:colOff>
      <xdr:row>73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9</xdr:row>
      <xdr:rowOff>123825</xdr:rowOff>
    </xdr:from>
    <xdr:to>
      <xdr:col>4</xdr:col>
      <xdr:colOff>76200</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109537</xdr:colOff>
      <xdr:row>16</xdr:row>
      <xdr:rowOff>171450</xdr:rowOff>
    </xdr:from>
    <xdr:to>
      <xdr:col>10</xdr:col>
      <xdr:colOff>581025</xdr:colOff>
      <xdr:row>35</xdr:row>
      <xdr:rowOff>38101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114300</xdr:rowOff>
    </xdr:from>
    <xdr:to>
      <xdr:col>5</xdr:col>
      <xdr:colOff>0</xdr:colOff>
      <xdr:row>26</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71437</xdr:colOff>
      <xdr:row>2</xdr:row>
      <xdr:rowOff>19050</xdr:rowOff>
    </xdr:from>
    <xdr:to>
      <xdr:col>11</xdr:col>
      <xdr:colOff>666750</xdr:colOff>
      <xdr:row>11</xdr:row>
      <xdr:rowOff>590550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12</xdr:row>
      <xdr:rowOff>161925</xdr:rowOff>
    </xdr:from>
    <xdr:to>
      <xdr:col>11</xdr:col>
      <xdr:colOff>638175</xdr:colOff>
      <xdr:row>22</xdr:row>
      <xdr:rowOff>847725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66675</xdr:colOff>
      <xdr:row>15</xdr:row>
      <xdr:rowOff>123826</xdr:rowOff>
    </xdr:from>
    <xdr:to>
      <xdr:col>1</xdr:col>
      <xdr:colOff>676275</xdr:colOff>
      <xdr:row>31</xdr:row>
      <xdr:rowOff>9526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923926</xdr:colOff>
      <xdr:row>15</xdr:row>
      <xdr:rowOff>114301</xdr:rowOff>
    </xdr:from>
    <xdr:to>
      <xdr:col>3</xdr:col>
      <xdr:colOff>1685926</xdr:colOff>
      <xdr:row>31</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0.06621</cdr:y>
    </cdr:from>
    <cdr:to>
      <cdr:x>0.44037</cdr:x>
      <cdr:y>0.1895</cdr:y>
    </cdr:to>
    <cdr:sp macro="" textlink="">
      <cdr:nvSpPr>
        <cdr:cNvPr id="3" name="TextBox 1"/>
        <cdr:cNvSpPr txBox="1"/>
      </cdr:nvSpPr>
      <cdr:spPr>
        <a:xfrm xmlns:a="http://schemas.openxmlformats.org/drawingml/2006/main">
          <a:off x="0" y="184150"/>
          <a:ext cx="1371599" cy="3429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Full time equivalents</a:t>
          </a:r>
        </a:p>
      </cdr:txBody>
    </cdr:sp>
  </cdr:relSizeAnchor>
</c:userShapes>
</file>

<file path=xl/drawings/drawing23.xml><?xml version="1.0" encoding="utf-8"?>
<c:userShapes xmlns:c="http://schemas.openxmlformats.org/drawingml/2006/chart">
  <cdr:relSizeAnchor xmlns:cdr="http://schemas.openxmlformats.org/drawingml/2006/chartDrawing">
    <cdr:from>
      <cdr:x>0</cdr:x>
      <cdr:y>0.06601</cdr:y>
    </cdr:from>
    <cdr:to>
      <cdr:x>0.44037</cdr:x>
      <cdr:y>0.18482</cdr:y>
    </cdr:to>
    <cdr:sp macro="" textlink="">
      <cdr:nvSpPr>
        <cdr:cNvPr id="2" name="TextBox 1"/>
        <cdr:cNvSpPr txBox="1"/>
      </cdr:nvSpPr>
      <cdr:spPr>
        <a:xfrm xmlns:a="http://schemas.openxmlformats.org/drawingml/2006/main">
          <a:off x="0" y="190500"/>
          <a:ext cx="145968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Full time equivalents</a:t>
          </a: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0</xdr:colOff>
      <xdr:row>11</xdr:row>
      <xdr:rowOff>76200</xdr:rowOff>
    </xdr:from>
    <xdr:to>
      <xdr:col>9</xdr:col>
      <xdr:colOff>247651</xdr:colOff>
      <xdr:row>37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128587</xdr:rowOff>
    </xdr:from>
    <xdr:to>
      <xdr:col>5</xdr:col>
      <xdr:colOff>0</xdr:colOff>
      <xdr:row>26</xdr:row>
      <xdr:rowOff>157162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11</xdr:row>
      <xdr:rowOff>171451</xdr:rowOff>
    </xdr:from>
    <xdr:to>
      <xdr:col>5</xdr:col>
      <xdr:colOff>38099</xdr:colOff>
      <xdr:row>29</xdr:row>
      <xdr:rowOff>171451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0.28981</cdr:x>
      <cdr:y>0.1345</cdr:y>
    </cdr:from>
    <cdr:to>
      <cdr:x>0.29172</cdr:x>
      <cdr:y>0.88889</cdr:y>
    </cdr:to>
    <cdr:cxnSp macro="">
      <cdr:nvCxnSpPr>
        <cdr:cNvPr id="2" name="Straight Connector 1"/>
        <cdr:cNvCxnSpPr/>
      </cdr:nvCxnSpPr>
      <cdr:spPr>
        <a:xfrm xmlns:a="http://schemas.openxmlformats.org/drawingml/2006/main" flipV="1">
          <a:off x="2233216" y="438149"/>
          <a:ext cx="14684" cy="2457451"/>
        </a:xfrm>
        <a:prstGeom xmlns:a="http://schemas.openxmlformats.org/drawingml/2006/main" prst="line">
          <a:avLst/>
        </a:prstGeom>
        <a:ln xmlns:a="http://schemas.openxmlformats.org/drawingml/2006/main" w="31750">
          <a:solidFill>
            <a:schemeClr val="accent3"/>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0</xdr:col>
      <xdr:colOff>85724</xdr:colOff>
      <xdr:row>8</xdr:row>
      <xdr:rowOff>133350</xdr:rowOff>
    </xdr:from>
    <xdr:to>
      <xdr:col>4</xdr:col>
      <xdr:colOff>28574</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36</xdr:row>
      <xdr:rowOff>171451</xdr:rowOff>
    </xdr:from>
    <xdr:to>
      <xdr:col>7</xdr:col>
      <xdr:colOff>400049</xdr:colOff>
      <xdr:row>53</xdr:row>
      <xdr:rowOff>161926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53</xdr:row>
      <xdr:rowOff>171450</xdr:rowOff>
    </xdr:from>
    <xdr:to>
      <xdr:col>4</xdr:col>
      <xdr:colOff>276225</xdr:colOff>
      <xdr:row>68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54</xdr:row>
      <xdr:rowOff>28575</xdr:rowOff>
    </xdr:from>
    <xdr:to>
      <xdr:col>12</xdr:col>
      <xdr:colOff>647700</xdr:colOff>
      <xdr:row>68</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18</xdr:row>
      <xdr:rowOff>114299</xdr:rowOff>
    </xdr:from>
    <xdr:to>
      <xdr:col>6</xdr:col>
      <xdr:colOff>419100</xdr:colOff>
      <xdr:row>38</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159204</xdr:colOff>
      <xdr:row>19</xdr:row>
      <xdr:rowOff>44905</xdr:rowOff>
    </xdr:from>
    <xdr:to>
      <xdr:col>17</xdr:col>
      <xdr:colOff>102054</xdr:colOff>
      <xdr:row>39</xdr:row>
      <xdr:rowOff>63954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12</xdr:row>
      <xdr:rowOff>0</xdr:rowOff>
    </xdr:from>
    <xdr:to>
      <xdr:col>6</xdr:col>
      <xdr:colOff>352425</xdr:colOff>
      <xdr:row>27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HSCIC_Corporate">
  <a:themeElements>
    <a:clrScheme name="HSCIC_corporate">
      <a:dk1>
        <a:srgbClr val="001830"/>
      </a:dk1>
      <a:lt1>
        <a:srgbClr val="FAFCFC"/>
      </a:lt1>
      <a:dk2>
        <a:srgbClr val="000000"/>
      </a:dk2>
      <a:lt2>
        <a:srgbClr val="F0F8FC"/>
      </a:lt2>
      <a:accent1>
        <a:srgbClr val="003360"/>
      </a:accent1>
      <a:accent2>
        <a:srgbClr val="A0D0E8"/>
      </a:accent2>
      <a:accent3>
        <a:srgbClr val="505050"/>
      </a:accent3>
      <a:accent4>
        <a:srgbClr val="80A0B0"/>
      </a:accent4>
      <a:accent5>
        <a:srgbClr val="D8E0E8"/>
      </a:accent5>
      <a:accent6>
        <a:srgbClr val="B0AAB0"/>
      </a:accent6>
      <a:hlink>
        <a:srgbClr val="0060E0"/>
      </a:hlink>
      <a:folHlink>
        <a:srgbClr val="70187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HSCIC_corporate">
    <a:dk1>
      <a:srgbClr val="001830"/>
    </a:dk1>
    <a:lt1>
      <a:srgbClr val="FAFCFC"/>
    </a:lt1>
    <a:dk2>
      <a:srgbClr val="000000"/>
    </a:dk2>
    <a:lt2>
      <a:srgbClr val="F0F8FC"/>
    </a:lt2>
    <a:accent1>
      <a:srgbClr val="003360"/>
    </a:accent1>
    <a:accent2>
      <a:srgbClr val="A0D0E8"/>
    </a:accent2>
    <a:accent3>
      <a:srgbClr val="505050"/>
    </a:accent3>
    <a:accent4>
      <a:srgbClr val="80A0B0"/>
    </a:accent4>
    <a:accent5>
      <a:srgbClr val="D8E0E8"/>
    </a:accent5>
    <a:accent6>
      <a:srgbClr val="B0AAB0"/>
    </a:accent6>
    <a:hlink>
      <a:srgbClr val="0060E0"/>
    </a:hlink>
    <a:folHlink>
      <a:srgbClr val="70187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scic.gov.uk/terms-and-condition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hscic.gov.uk/media/1370/HES-Hospital-Episode-Statistics-Replacement-of-the-HES-patient-ID/pdf/HESID_Methodology.pdf"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maryland.mri.cnrs.fr/ehleis/pdf/Sullivan_guide_final_jun2007.pdf" TargetMode="External"/><Relationship Id="rId2" Type="http://schemas.openxmlformats.org/officeDocument/2006/relationships/hyperlink" Target="http://www.ons.gov.uk/ons/guide-method/method-quality/quality/quality-information/health-and-social-care/quality-and-methodology-information-health-expectancies.pdf" TargetMode="External"/><Relationship Id="rId1" Type="http://schemas.openxmlformats.org/officeDocument/2006/relationships/hyperlink" Target="http://www.ons.gov.uk/ons/taxonomy/index.html?nscl=Subnational+Health+Expectancie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8:B37"/>
  <sheetViews>
    <sheetView tabSelected="1" topLeftCell="A4" zoomScaleNormal="100" zoomScaleSheetLayoutView="70" zoomScalePageLayoutView="55" workbookViewId="0">
      <selection activeCell="B19" sqref="B19"/>
    </sheetView>
  </sheetViews>
  <sheetFormatPr defaultRowHeight="14.25" x14ac:dyDescent="0.2"/>
  <cols>
    <col min="1" max="1" width="9" style="10"/>
    <col min="2" max="2" width="99.5" style="10" customWidth="1"/>
    <col min="3" max="3" width="3.25" style="10" customWidth="1"/>
    <col min="4" max="16384" width="9" style="10"/>
  </cols>
  <sheetData>
    <row r="8" spans="1:2" ht="40.5" x14ac:dyDescent="0.2">
      <c r="A8" s="142" t="s">
        <v>503</v>
      </c>
    </row>
    <row r="9" spans="1:2" ht="26.25" x14ac:dyDescent="0.2">
      <c r="A9" s="143" t="s">
        <v>502</v>
      </c>
    </row>
    <row r="10" spans="1:2" ht="14.25" customHeight="1" x14ac:dyDescent="0.2">
      <c r="A10" s="143"/>
    </row>
    <row r="11" spans="1:2" ht="14.25" customHeight="1" x14ac:dyDescent="0.2">
      <c r="A11" s="143"/>
    </row>
    <row r="12" spans="1:2" x14ac:dyDescent="0.2">
      <c r="B12" s="2" t="str">
        <f>'Historic populations'!A1</f>
        <v>Introduction – an ageing society. Census populations England 1951 to 2011</v>
      </c>
    </row>
    <row r="13" spans="1:2" x14ac:dyDescent="0.2">
      <c r="B13" s="2" t="str">
        <f>'Population projections'!A1</f>
        <v>Population projections - England 2021 to 2051</v>
      </c>
    </row>
    <row r="14" spans="1:2" x14ac:dyDescent="0.2">
      <c r="B14" s="2" t="str">
        <f>'Ethinicity of the older pop'!A1</f>
        <v>Ethnicity of the older population - England Census 2011</v>
      </c>
    </row>
    <row r="15" spans="1:2" x14ac:dyDescent="0.2">
      <c r="B15" s="2" t="str">
        <f>'Geographic variation in the old'!A1</f>
        <v>Geographic variation in the older population, England Census 2011</v>
      </c>
    </row>
    <row r="16" spans="1:2" x14ac:dyDescent="0.2">
      <c r="B16" s="2" t="str">
        <f>'Life expectancy in England'!A1</f>
        <v>Life expectancy in England 1980-1982 to 2010-2012</v>
      </c>
    </row>
    <row r="17" spans="2:2" x14ac:dyDescent="0.2">
      <c r="B17" s="2" t="str">
        <f>'Disability free life expectancy'!A1</f>
        <v>Disability free life expectancy at age 65, England 2008-10</v>
      </c>
    </row>
    <row r="18" spans="2:2" x14ac:dyDescent="0.2">
      <c r="B18" s="2" t="str">
        <f>'General Health 2012'!A1</f>
        <v>General Health: Health Survey for England 2012</v>
      </c>
    </row>
    <row r="19" spans="2:2" x14ac:dyDescent="0.2">
      <c r="B19" s="2" t="str">
        <f>'BMI 2012'!A1</f>
        <v>Body Mass Index: Health Survey for England 2012</v>
      </c>
    </row>
    <row r="20" spans="2:2" x14ac:dyDescent="0.2">
      <c r="B20" s="2" t="str">
        <f>'Diabetes 2003-2012'!A1</f>
        <v>Diabetes: Health Survey for England 2003 - 2012</v>
      </c>
    </row>
    <row r="21" spans="2:2" x14ac:dyDescent="0.2">
      <c r="B21" s="2" t="str">
        <f>Dementia!A1</f>
        <v>Quality Outcomes Framework (QOF): Dementia Prevalence and total list size, England</v>
      </c>
    </row>
    <row r="22" spans="2:2" x14ac:dyDescent="0.2">
      <c r="B22" s="2" t="str">
        <f>'Cardiovascular disease'!A1</f>
        <v>Cardiovascular disease: Health Survey for England 2003-2011</v>
      </c>
    </row>
    <row r="23" spans="2:2" x14ac:dyDescent="0.2">
      <c r="B23" s="2" t="str">
        <f>Cancer!A1</f>
        <v>Cancers. Incidence of  newly diagnosed cancer per 100,000 population by age and sex, England 2011</v>
      </c>
    </row>
    <row r="24" spans="2:2" x14ac:dyDescent="0.2">
      <c r="B24" s="2" t="str">
        <f>'Social care use 2012-13'!A1</f>
        <v>Social care use - England 2012/13</v>
      </c>
    </row>
    <row r="25" spans="2:2" x14ac:dyDescent="0.2">
      <c r="B25" s="2" t="str">
        <f>Prescribing!A1</f>
        <v>Prescribing, England 2013</v>
      </c>
    </row>
    <row r="26" spans="2:2" x14ac:dyDescent="0.2">
      <c r="B26" s="2" t="str">
        <f>'Mental Health'!A1</f>
        <v>People in contact with adult and older adult secondary mental health services in England 2012/13</v>
      </c>
    </row>
    <row r="27" spans="2:2" x14ac:dyDescent="0.2">
      <c r="B27" s="2" t="str">
        <f>'Accessing hospital service'!A1</f>
        <v>2012/13 Population accessing a hospital service by age and type of service</v>
      </c>
    </row>
    <row r="28" spans="2:2" x14ac:dyDescent="0.2">
      <c r="B28" s="2" t="str">
        <f>'Hospital admissions'!A1</f>
        <v>2012/13 Hopsital Admissions by Admission Type</v>
      </c>
    </row>
    <row r="29" spans="2:2" x14ac:dyDescent="0.2">
      <c r="B29" s="2" t="str">
        <f>'Hospital Services'!A1</f>
        <v>Hospital Services: FCE Bed days and Day Cases 1992/93 to 2012/13</v>
      </c>
    </row>
    <row r="30" spans="2:2" ht="14.25" customHeight="1" x14ac:dyDescent="0.2">
      <c r="B30" s="2" t="str">
        <f>'Health services staffing'!A1</f>
        <v>Hospital and Community Health Services (HCHS) Staffing : medical staff in selected specialties - England 1993 to 2013</v>
      </c>
    </row>
    <row r="31" spans="2:2" s="182" customFormat="1" ht="14.25" customHeight="1" x14ac:dyDescent="0.2">
      <c r="B31" s="2" t="str">
        <f>'Common causes of death'!A1</f>
        <v>Common Causes of Death in Older People 2012</v>
      </c>
    </row>
    <row r="32" spans="2:2" ht="15" customHeight="1" x14ac:dyDescent="0.2"/>
    <row r="33" spans="1:2" s="113" customFormat="1" ht="15" x14ac:dyDescent="0.25">
      <c r="B33" s="116" t="s">
        <v>478</v>
      </c>
    </row>
    <row r="34" spans="1:2" s="113" customFormat="1" ht="12.75" x14ac:dyDescent="0.2">
      <c r="B34" s="117" t="s">
        <v>477</v>
      </c>
    </row>
    <row r="37" spans="1:2" x14ac:dyDescent="0.2">
      <c r="A37" s="144" t="s">
        <v>504</v>
      </c>
    </row>
  </sheetData>
  <hyperlinks>
    <hyperlink ref="B34" r:id="rId1"/>
  </hyperlinks>
  <pageMargins left="0.7" right="0.7"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34" sqref="B34"/>
    </sheetView>
  </sheetViews>
  <sheetFormatPr defaultRowHeight="14.25" x14ac:dyDescent="0.2"/>
  <cols>
    <col min="1" max="1" width="9.5" style="182" bestFit="1" customWidth="1"/>
    <col min="2" max="2" width="10.25" style="182" bestFit="1" customWidth="1"/>
    <col min="3" max="16384" width="9" style="182"/>
  </cols>
  <sheetData>
    <row r="1" spans="1:3" ht="18" customHeight="1" x14ac:dyDescent="0.25">
      <c r="A1" s="280" t="s">
        <v>582</v>
      </c>
      <c r="B1" s="280"/>
      <c r="C1" s="280"/>
    </row>
    <row r="2" spans="1:3" ht="18" x14ac:dyDescent="0.25">
      <c r="A2" s="19"/>
    </row>
    <row r="3" spans="1:3" ht="18" x14ac:dyDescent="0.25">
      <c r="A3" s="19"/>
    </row>
    <row r="4" spans="1:3" x14ac:dyDescent="0.2">
      <c r="A4" s="8" t="s">
        <v>45</v>
      </c>
      <c r="B4" s="8" t="s">
        <v>561</v>
      </c>
    </row>
    <row r="5" spans="1:3" x14ac:dyDescent="0.2">
      <c r="A5" s="15" t="s">
        <v>117</v>
      </c>
      <c r="B5" s="279">
        <v>0.23637744999999999</v>
      </c>
    </row>
    <row r="6" spans="1:3" x14ac:dyDescent="0.2">
      <c r="A6" s="15" t="s">
        <v>80</v>
      </c>
      <c r="B6" s="279">
        <v>0.24508769999999999</v>
      </c>
    </row>
    <row r="7" spans="1:3" x14ac:dyDescent="0.2">
      <c r="A7" s="15" t="s">
        <v>81</v>
      </c>
      <c r="B7" s="279">
        <v>0.23316310999999998</v>
      </c>
    </row>
    <row r="8" spans="1:3" x14ac:dyDescent="0.2">
      <c r="A8" s="15" t="s">
        <v>82</v>
      </c>
      <c r="B8" s="279">
        <v>0.22668419000000001</v>
      </c>
    </row>
    <row r="9" spans="1:3" x14ac:dyDescent="0.2">
      <c r="A9" s="15" t="s">
        <v>83</v>
      </c>
      <c r="B9" s="279">
        <v>0.17966664000000002</v>
      </c>
    </row>
    <row r="10" spans="1:3" x14ac:dyDescent="0.2">
      <c r="A10" s="15" t="s">
        <v>3</v>
      </c>
      <c r="B10" s="279">
        <v>0.1152407</v>
      </c>
    </row>
    <row r="11" spans="1:3" x14ac:dyDescent="0.2">
      <c r="A11" s="15" t="s">
        <v>84</v>
      </c>
      <c r="B11" s="279">
        <v>5.9969929999999998E-2</v>
      </c>
    </row>
    <row r="30" spans="1:1" x14ac:dyDescent="0.2">
      <c r="A30" s="195" t="s">
        <v>496</v>
      </c>
    </row>
    <row r="31" spans="1:1" ht="15" x14ac:dyDescent="0.25">
      <c r="A31" s="36" t="s">
        <v>85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zoomScaleNormal="100" workbookViewId="0">
      <selection activeCell="D11" sqref="D11"/>
    </sheetView>
  </sheetViews>
  <sheetFormatPr defaultRowHeight="14.25" x14ac:dyDescent="0.2"/>
  <cols>
    <col min="1" max="1" width="9.75" customWidth="1"/>
    <col min="2" max="2" width="4.875" bestFit="1" customWidth="1"/>
    <col min="3" max="3" width="12.75" customWidth="1"/>
    <col min="4" max="4" width="12.625" customWidth="1"/>
    <col min="5" max="7" width="12.625" style="195" customWidth="1"/>
    <col min="8" max="8" width="12.5" customWidth="1"/>
  </cols>
  <sheetData>
    <row r="1" spans="1:11" ht="18" x14ac:dyDescent="0.25">
      <c r="A1" s="321" t="s">
        <v>490</v>
      </c>
      <c r="B1" s="321"/>
      <c r="C1" s="321"/>
      <c r="D1" s="321"/>
      <c r="E1" s="223"/>
      <c r="F1" s="223"/>
      <c r="G1" s="223"/>
    </row>
    <row r="2" spans="1:11" x14ac:dyDescent="0.2">
      <c r="A2" s="322" t="s">
        <v>471</v>
      </c>
      <c r="B2" s="322"/>
      <c r="C2" s="224"/>
      <c r="D2" s="224"/>
      <c r="E2" s="224"/>
      <c r="F2" s="224"/>
      <c r="G2" s="224"/>
    </row>
    <row r="4" spans="1:11" x14ac:dyDescent="0.2">
      <c r="A4" s="34"/>
      <c r="B4" s="232"/>
      <c r="E4" s="323" t="s">
        <v>23</v>
      </c>
      <c r="F4" s="323"/>
      <c r="G4" s="323"/>
      <c r="H4" s="323"/>
    </row>
    <row r="5" spans="1:11" x14ac:dyDescent="0.2">
      <c r="A5" s="137" t="s">
        <v>45</v>
      </c>
      <c r="B5" s="138">
        <v>2012</v>
      </c>
      <c r="D5" s="137" t="s">
        <v>45</v>
      </c>
      <c r="E5" s="290">
        <v>2003</v>
      </c>
      <c r="F5" s="290">
        <v>2006</v>
      </c>
      <c r="G5" s="290">
        <v>2009</v>
      </c>
      <c r="H5" s="292">
        <v>2012</v>
      </c>
    </row>
    <row r="6" spans="1:11" x14ac:dyDescent="0.2">
      <c r="A6" s="82" t="s">
        <v>117</v>
      </c>
      <c r="B6" s="109">
        <v>4.5452599999999998E-3</v>
      </c>
      <c r="D6" s="82" t="s">
        <v>3</v>
      </c>
      <c r="E6" s="110">
        <v>0.10077651770929606</v>
      </c>
      <c r="F6" s="110">
        <v>0.12892243239575596</v>
      </c>
      <c r="G6" s="110">
        <v>0.12309095318290092</v>
      </c>
      <c r="H6" s="109">
        <v>0.14007434999999999</v>
      </c>
      <c r="J6" s="190"/>
      <c r="K6" s="190"/>
    </row>
    <row r="7" spans="1:11" x14ac:dyDescent="0.2">
      <c r="A7" s="82" t="s">
        <v>80</v>
      </c>
      <c r="B7" s="109">
        <v>5.3868400000000004E-3</v>
      </c>
      <c r="D7" s="82" t="s">
        <v>84</v>
      </c>
      <c r="E7" s="110">
        <v>9.3271298706907951E-2</v>
      </c>
      <c r="F7" s="110">
        <v>0.11735277796739929</v>
      </c>
      <c r="G7" s="110">
        <v>0.15483119233859091</v>
      </c>
      <c r="H7" s="109">
        <v>0.14825864999999999</v>
      </c>
      <c r="J7" s="190"/>
      <c r="K7" s="190"/>
    </row>
    <row r="8" spans="1:11" x14ac:dyDescent="0.2">
      <c r="A8" s="82" t="s">
        <v>81</v>
      </c>
      <c r="B8" s="109">
        <v>2.0039950000000001E-2</v>
      </c>
      <c r="D8" s="82" t="s">
        <v>578</v>
      </c>
      <c r="E8" s="110">
        <v>3.8744446062626135E-2</v>
      </c>
      <c r="F8" s="110">
        <v>4.8812628338560947E-2</v>
      </c>
      <c r="G8" s="110">
        <v>5.4907184494116246E-2</v>
      </c>
      <c r="H8" s="109">
        <v>5.785274E-2</v>
      </c>
      <c r="J8" s="190"/>
      <c r="K8" s="190"/>
    </row>
    <row r="9" spans="1:11" x14ac:dyDescent="0.2">
      <c r="A9" s="82" t="s">
        <v>82</v>
      </c>
      <c r="B9" s="109">
        <v>5.5414130000000006E-2</v>
      </c>
      <c r="K9" s="181"/>
    </row>
    <row r="10" spans="1:11" x14ac:dyDescent="0.2">
      <c r="A10" s="82" t="s">
        <v>83</v>
      </c>
      <c r="B10" s="109">
        <v>0.10416354999999999</v>
      </c>
    </row>
    <row r="11" spans="1:11" x14ac:dyDescent="0.2">
      <c r="A11" s="82" t="s">
        <v>3</v>
      </c>
      <c r="B11" s="109">
        <v>0.14007434999999999</v>
      </c>
    </row>
    <row r="12" spans="1:11" x14ac:dyDescent="0.2">
      <c r="A12" s="82" t="s">
        <v>84</v>
      </c>
      <c r="B12" s="109">
        <v>0.14825864999999999</v>
      </c>
    </row>
    <row r="29" spans="1:1" x14ac:dyDescent="0.2">
      <c r="A29" t="s">
        <v>496</v>
      </c>
    </row>
    <row r="30" spans="1:1" ht="15" x14ac:dyDescent="0.25">
      <c r="A30" s="36" t="s">
        <v>85</v>
      </c>
    </row>
  </sheetData>
  <mergeCells count="3">
    <mergeCell ref="A1:D1"/>
    <mergeCell ref="A2:B2"/>
    <mergeCell ref="E4:H4"/>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E9" sqref="E9"/>
    </sheetView>
  </sheetViews>
  <sheetFormatPr defaultColWidth="10" defaultRowHeight="12.75" x14ac:dyDescent="0.2"/>
  <cols>
    <col min="1" max="2" width="10" style="113"/>
    <col min="3" max="3" width="10" style="114"/>
    <col min="4" max="4" width="10" style="115"/>
    <col min="5" max="5" width="10" style="113"/>
    <col min="6" max="6" width="10" style="115"/>
    <col min="7" max="7" width="10" style="113"/>
    <col min="8" max="8" width="10" style="115"/>
    <col min="9" max="16384" width="10" style="113"/>
  </cols>
  <sheetData>
    <row r="1" spans="1:5" ht="14.25" x14ac:dyDescent="0.2">
      <c r="A1" s="196" t="s">
        <v>587</v>
      </c>
      <c r="B1" s="182"/>
      <c r="C1" s="182"/>
      <c r="D1" s="182"/>
      <c r="E1" s="182"/>
    </row>
    <row r="2" spans="1:5" ht="14.25" x14ac:dyDescent="0.2">
      <c r="A2" s="196"/>
      <c r="B2" s="182"/>
      <c r="C2" s="182"/>
      <c r="D2" s="182"/>
      <c r="E2" s="182"/>
    </row>
    <row r="4" spans="1:5" ht="38.25" x14ac:dyDescent="0.2">
      <c r="A4" s="201" t="s">
        <v>23</v>
      </c>
      <c r="B4" s="202" t="s">
        <v>557</v>
      </c>
      <c r="C4" s="202" t="s">
        <v>558</v>
      </c>
      <c r="D4" s="202" t="s">
        <v>559</v>
      </c>
      <c r="E4" s="182"/>
    </row>
    <row r="5" spans="1:5" x14ac:dyDescent="0.2">
      <c r="A5" s="293" t="s">
        <v>19</v>
      </c>
      <c r="B5" s="294">
        <v>54009831</v>
      </c>
      <c r="C5" s="294">
        <v>220246</v>
      </c>
      <c r="D5" s="295">
        <v>4.0778872276049155E-3</v>
      </c>
      <c r="E5" s="200"/>
    </row>
    <row r="6" spans="1:5" x14ac:dyDescent="0.2">
      <c r="A6" s="293" t="s">
        <v>29</v>
      </c>
      <c r="B6" s="294">
        <v>54310660</v>
      </c>
      <c r="C6" s="294">
        <v>232430</v>
      </c>
      <c r="D6" s="295">
        <v>4.2796386565731297E-3</v>
      </c>
      <c r="E6" s="200"/>
    </row>
    <row r="7" spans="1:5" x14ac:dyDescent="0.2">
      <c r="A7" s="293" t="s">
        <v>30</v>
      </c>
      <c r="B7" s="294">
        <v>54836561</v>
      </c>
      <c r="C7" s="294">
        <v>249463</v>
      </c>
      <c r="D7" s="295">
        <v>4.5492094225237792E-3</v>
      </c>
      <c r="E7" s="200"/>
    </row>
    <row r="8" spans="1:5" x14ac:dyDescent="0.2">
      <c r="A8" s="293" t="s">
        <v>31</v>
      </c>
      <c r="B8" s="294">
        <v>55169643</v>
      </c>
      <c r="C8" s="294">
        <v>266697</v>
      </c>
      <c r="D8" s="295">
        <v>4.8341258978239175E-3</v>
      </c>
      <c r="E8" s="200"/>
    </row>
    <row r="9" spans="1:5" x14ac:dyDescent="0.2">
      <c r="A9" s="293" t="s">
        <v>32</v>
      </c>
      <c r="B9" s="294">
        <v>55525732</v>
      </c>
      <c r="C9" s="294">
        <v>293738</v>
      </c>
      <c r="D9" s="295">
        <v>5.2901238654539488E-3</v>
      </c>
      <c r="E9" s="200"/>
    </row>
    <row r="10" spans="1:5" x14ac:dyDescent="0.2">
      <c r="A10" s="293" t="s">
        <v>20</v>
      </c>
      <c r="B10" s="294">
        <v>56012096</v>
      </c>
      <c r="C10" s="294">
        <v>318669</v>
      </c>
      <c r="D10" s="295">
        <v>5.6892889707251806E-3</v>
      </c>
      <c r="E10" s="200"/>
    </row>
    <row r="11" spans="1:5" ht="14.25" x14ac:dyDescent="0.2">
      <c r="A11" s="199" t="s">
        <v>560</v>
      </c>
      <c r="B11" s="197"/>
      <c r="C11" s="197"/>
      <c r="D11" s="198"/>
      <c r="E11" s="182"/>
    </row>
    <row r="12" spans="1:5" ht="14.25" x14ac:dyDescent="0.2">
      <c r="A12" s="199"/>
      <c r="B12" s="197"/>
      <c r="C12" s="197"/>
      <c r="D12" s="198"/>
      <c r="E12" s="182"/>
    </row>
    <row r="13" spans="1:5" ht="14.25" x14ac:dyDescent="0.2">
      <c r="A13" s="199"/>
      <c r="B13" s="197"/>
      <c r="C13" s="197"/>
      <c r="D13" s="198"/>
      <c r="E13" s="182"/>
    </row>
    <row r="14" spans="1:5" ht="14.25" x14ac:dyDescent="0.2">
      <c r="A14" s="199"/>
      <c r="B14" s="197"/>
      <c r="C14" s="197"/>
      <c r="D14" s="198"/>
      <c r="E14" s="182"/>
    </row>
    <row r="15" spans="1:5" ht="14.25" x14ac:dyDescent="0.2">
      <c r="A15" s="199"/>
      <c r="B15" s="197"/>
      <c r="C15" s="197"/>
      <c r="D15" s="198"/>
      <c r="E15" s="182"/>
    </row>
    <row r="16" spans="1:5" ht="14.25" x14ac:dyDescent="0.2">
      <c r="A16" s="199"/>
      <c r="B16" s="197"/>
      <c r="C16" s="197"/>
      <c r="D16" s="198"/>
      <c r="E16" s="182"/>
    </row>
    <row r="17" spans="1:5" ht="14.25" x14ac:dyDescent="0.2">
      <c r="A17" s="199"/>
      <c r="B17" s="197"/>
      <c r="C17" s="197"/>
      <c r="D17" s="198"/>
      <c r="E17" s="182"/>
    </row>
    <row r="18" spans="1:5" ht="14.25" x14ac:dyDescent="0.2">
      <c r="A18" s="199"/>
      <c r="B18" s="197"/>
      <c r="C18" s="197"/>
      <c r="D18" s="198"/>
      <c r="E18" s="182"/>
    </row>
    <row r="19" spans="1:5" ht="14.25" x14ac:dyDescent="0.2">
      <c r="A19" s="199"/>
      <c r="B19" s="197"/>
      <c r="C19" s="197"/>
      <c r="D19" s="198"/>
      <c r="E19" s="182"/>
    </row>
    <row r="20" spans="1:5" ht="14.25" x14ac:dyDescent="0.2">
      <c r="A20" s="199"/>
      <c r="B20" s="197"/>
      <c r="C20" s="197"/>
      <c r="D20" s="198"/>
      <c r="E20" s="182"/>
    </row>
    <row r="21" spans="1:5" ht="14.25" x14ac:dyDescent="0.2">
      <c r="A21" s="199"/>
      <c r="B21" s="197"/>
      <c r="C21" s="197"/>
      <c r="D21" s="198"/>
      <c r="E21" s="182"/>
    </row>
    <row r="22" spans="1:5" ht="14.25" x14ac:dyDescent="0.2">
      <c r="A22" s="199"/>
      <c r="B22" s="197"/>
      <c r="C22" s="197"/>
      <c r="D22" s="198"/>
      <c r="E22" s="182"/>
    </row>
    <row r="23" spans="1:5" ht="14.25" x14ac:dyDescent="0.2">
      <c r="A23" s="199"/>
      <c r="B23" s="197"/>
      <c r="C23" s="197"/>
      <c r="D23" s="198"/>
      <c r="E23" s="182"/>
    </row>
    <row r="24" spans="1:5" ht="14.25" x14ac:dyDescent="0.2">
      <c r="A24" s="199"/>
      <c r="B24" s="197"/>
      <c r="C24" s="197"/>
      <c r="D24" s="198"/>
      <c r="E24" s="182"/>
    </row>
    <row r="25" spans="1:5" ht="14.25" x14ac:dyDescent="0.2">
      <c r="A25" s="199"/>
      <c r="B25" s="197"/>
      <c r="C25" s="197"/>
      <c r="D25" s="198"/>
      <c r="E25" s="182"/>
    </row>
  </sheetData>
  <pageMargins left="0.75" right="0.75" top="1" bottom="1" header="0.5" footer="0.5"/>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Normal="100" workbookViewId="0"/>
  </sheetViews>
  <sheetFormatPr defaultRowHeight="14.25" x14ac:dyDescent="0.2"/>
  <cols>
    <col min="1" max="1" width="16.625" bestFit="1" customWidth="1"/>
    <col min="2" max="2" width="10.375" customWidth="1"/>
    <col min="3" max="3" width="8.375" customWidth="1"/>
    <col min="4" max="4" width="9.125" customWidth="1"/>
    <col min="9" max="10" width="9.375" bestFit="1" customWidth="1"/>
  </cols>
  <sheetData>
    <row r="1" spans="1:10" ht="18" x14ac:dyDescent="0.25">
      <c r="A1" s="71" t="s">
        <v>491</v>
      </c>
      <c r="B1" s="71"/>
      <c r="C1" s="71"/>
    </row>
    <row r="2" spans="1:10" ht="18" x14ac:dyDescent="0.25">
      <c r="A2" s="46"/>
    </row>
    <row r="3" spans="1:10" x14ac:dyDescent="0.2">
      <c r="A3" s="7"/>
      <c r="B3" s="300" t="s">
        <v>473</v>
      </c>
      <c r="C3" s="300"/>
      <c r="D3" s="300"/>
      <c r="E3" s="324" t="s">
        <v>472</v>
      </c>
      <c r="F3" s="325"/>
      <c r="G3" s="326"/>
    </row>
    <row r="4" spans="1:10" x14ac:dyDescent="0.2">
      <c r="A4" s="25" t="s">
        <v>1</v>
      </c>
      <c r="B4" s="38">
        <v>2003</v>
      </c>
      <c r="C4" s="38">
        <v>2006</v>
      </c>
      <c r="D4" s="38">
        <v>2011</v>
      </c>
      <c r="E4" s="25">
        <v>2003</v>
      </c>
      <c r="F4" s="38">
        <v>2006</v>
      </c>
      <c r="G4" s="84">
        <v>2011</v>
      </c>
    </row>
    <row r="5" spans="1:10" x14ac:dyDescent="0.2">
      <c r="A5" s="68" t="s">
        <v>117</v>
      </c>
      <c r="B5" s="110">
        <v>1.2482829064094179E-3</v>
      </c>
      <c r="C5" s="110">
        <v>1.1397698009892234E-3</v>
      </c>
      <c r="D5" s="110">
        <v>0</v>
      </c>
      <c r="E5" s="139">
        <v>1.8039603710831964E-3</v>
      </c>
      <c r="F5" s="110">
        <v>8.2242998617783249E-4</v>
      </c>
      <c r="G5" s="109">
        <v>8.8955000000000002E-4</v>
      </c>
    </row>
    <row r="6" spans="1:10" x14ac:dyDescent="0.2">
      <c r="A6" s="68" t="s">
        <v>80</v>
      </c>
      <c r="B6" s="110">
        <v>0</v>
      </c>
      <c r="C6" s="110">
        <v>1.6934947792144636E-3</v>
      </c>
      <c r="D6" s="110">
        <v>3.0666500000000002E-3</v>
      </c>
      <c r="E6" s="139">
        <v>3.2622856972860641E-3</v>
      </c>
      <c r="F6" s="110">
        <v>6.1423036440269422E-4</v>
      </c>
      <c r="G6" s="109">
        <v>1.78699E-3</v>
      </c>
      <c r="I6" s="194"/>
      <c r="J6" s="194"/>
    </row>
    <row r="7" spans="1:10" x14ac:dyDescent="0.2">
      <c r="A7" s="68" t="s">
        <v>81</v>
      </c>
      <c r="B7" s="110">
        <v>7.3028295554817659E-3</v>
      </c>
      <c r="C7" s="110">
        <v>4.6881892014945907E-3</v>
      </c>
      <c r="D7" s="110">
        <v>7.0324600000000008E-3</v>
      </c>
      <c r="E7" s="139">
        <v>4.4694723833137908E-3</v>
      </c>
      <c r="F7" s="110">
        <v>4.29030644589824E-3</v>
      </c>
      <c r="G7" s="109">
        <v>3.2238499999999999E-3</v>
      </c>
      <c r="I7" s="194"/>
      <c r="J7" s="194"/>
    </row>
    <row r="8" spans="1:10" x14ac:dyDescent="0.2">
      <c r="A8" s="68" t="s">
        <v>82</v>
      </c>
      <c r="B8" s="110">
        <v>2.6535127363290917E-2</v>
      </c>
      <c r="C8" s="110">
        <v>2.4422348544772279E-2</v>
      </c>
      <c r="D8" s="110">
        <v>2.5712950000000002E-2</v>
      </c>
      <c r="E8" s="139">
        <v>1.0634256795286933E-2</v>
      </c>
      <c r="F8" s="110">
        <v>1.047254912106526E-2</v>
      </c>
      <c r="G8" s="109">
        <v>1.36981E-2</v>
      </c>
      <c r="I8" s="194"/>
      <c r="J8" s="194"/>
    </row>
    <row r="9" spans="1:10" x14ac:dyDescent="0.2">
      <c r="A9" s="68" t="s">
        <v>83</v>
      </c>
      <c r="B9" s="110">
        <v>8.3987562130921192E-2</v>
      </c>
      <c r="C9" s="110">
        <v>6.9958533471906767E-2</v>
      </c>
      <c r="D9" s="110">
        <v>6.3066950000000011E-2</v>
      </c>
      <c r="E9" s="139">
        <v>2.3229294356818468E-2</v>
      </c>
      <c r="F9" s="110">
        <v>2.6226501385180442E-2</v>
      </c>
      <c r="G9" s="109">
        <v>3.2399160000000003E-2</v>
      </c>
      <c r="I9" s="194"/>
      <c r="J9" s="194"/>
    </row>
    <row r="10" spans="1:10" x14ac:dyDescent="0.2">
      <c r="A10" s="68" t="s">
        <v>3</v>
      </c>
      <c r="B10" s="110">
        <v>0.15282153760307568</v>
      </c>
      <c r="C10" s="110">
        <v>0.15137173624741357</v>
      </c>
      <c r="D10" s="110">
        <v>0.11126156999999999</v>
      </c>
      <c r="E10" s="139">
        <v>6.3580593315476969E-2</v>
      </c>
      <c r="F10" s="110">
        <v>5.6147790486363397E-2</v>
      </c>
      <c r="G10" s="109">
        <v>5.7171930000000003E-2</v>
      </c>
      <c r="I10" s="194"/>
      <c r="J10" s="194"/>
    </row>
    <row r="11" spans="1:10" x14ac:dyDescent="0.2">
      <c r="A11" s="68" t="s">
        <v>84</v>
      </c>
      <c r="B11" s="110">
        <v>0.2140634766802888</v>
      </c>
      <c r="C11" s="110">
        <v>0.22783150960257895</v>
      </c>
      <c r="D11" s="110">
        <v>0.20781485</v>
      </c>
      <c r="E11" s="139">
        <v>0.10585803485961243</v>
      </c>
      <c r="F11" s="110">
        <v>0.11632839375198735</v>
      </c>
      <c r="G11" s="109">
        <v>0.10557985</v>
      </c>
      <c r="I11" s="194"/>
      <c r="J11" s="194"/>
    </row>
    <row r="15" spans="1:10" ht="15" customHeight="1" x14ac:dyDescent="0.2"/>
    <row r="31" spans="1:1" x14ac:dyDescent="0.2">
      <c r="A31" t="s">
        <v>496</v>
      </c>
    </row>
    <row r="32" spans="1:1" ht="15" x14ac:dyDescent="0.25">
      <c r="A32" s="36" t="s">
        <v>85</v>
      </c>
    </row>
  </sheetData>
  <mergeCells count="2">
    <mergeCell ref="B3:D3"/>
    <mergeCell ref="E3:G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zoomScaleNormal="100" workbookViewId="0">
      <selection activeCell="A34" sqref="A34"/>
    </sheetView>
  </sheetViews>
  <sheetFormatPr defaultRowHeight="14.25" x14ac:dyDescent="0.2"/>
  <cols>
    <col min="1" max="1" width="24.875" customWidth="1"/>
    <col min="2" max="2" width="37.125" bestFit="1" customWidth="1"/>
    <col min="3" max="5" width="12" bestFit="1" customWidth="1"/>
    <col min="6" max="6" width="16.625" customWidth="1"/>
    <col min="7" max="7" width="12.25" bestFit="1" customWidth="1"/>
    <col min="8" max="8" width="10.125" bestFit="1" customWidth="1"/>
    <col min="9" max="9" width="13.125" bestFit="1" customWidth="1"/>
    <col min="11" max="11" width="9.125" bestFit="1" customWidth="1"/>
    <col min="12" max="12" width="35.25" bestFit="1" customWidth="1"/>
    <col min="13" max="13" width="10.375" bestFit="1" customWidth="1"/>
  </cols>
  <sheetData>
    <row r="1" spans="1:9" ht="18" x14ac:dyDescent="0.25">
      <c r="A1" s="46" t="s">
        <v>573</v>
      </c>
    </row>
    <row r="4" spans="1:9" ht="15" x14ac:dyDescent="0.25">
      <c r="A4" s="92"/>
      <c r="B4" s="327" t="s">
        <v>45</v>
      </c>
      <c r="C4" s="327"/>
      <c r="D4" s="327"/>
      <c r="E4" s="327"/>
      <c r="F4" s="327"/>
    </row>
    <row r="5" spans="1:9" ht="15" x14ac:dyDescent="0.25">
      <c r="A5" s="92" t="s">
        <v>475</v>
      </c>
      <c r="B5" s="237" t="s">
        <v>2</v>
      </c>
      <c r="C5" s="237" t="s">
        <v>3</v>
      </c>
      <c r="D5" s="237" t="s">
        <v>4</v>
      </c>
      <c r="E5" s="237" t="s">
        <v>5</v>
      </c>
      <c r="F5" s="238" t="s">
        <v>528</v>
      </c>
    </row>
    <row r="6" spans="1:9" x14ac:dyDescent="0.2">
      <c r="A6" s="82" t="s">
        <v>6</v>
      </c>
      <c r="B6" s="67">
        <v>44634</v>
      </c>
      <c r="C6" s="67">
        <v>43566</v>
      </c>
      <c r="D6" s="67">
        <v>37667</v>
      </c>
      <c r="E6" s="66">
        <v>13253</v>
      </c>
      <c r="F6" s="239">
        <f>SUM(C6:E6)</f>
        <v>94486</v>
      </c>
      <c r="G6" s="1"/>
      <c r="H6" s="172"/>
      <c r="I6" s="172"/>
    </row>
    <row r="7" spans="1:9" x14ac:dyDescent="0.2">
      <c r="A7" s="82" t="s">
        <v>0</v>
      </c>
      <c r="B7" s="67">
        <v>55613</v>
      </c>
      <c r="C7" s="67">
        <v>32096</v>
      </c>
      <c r="D7" s="67">
        <v>30626</v>
      </c>
      <c r="E7" s="66">
        <v>16778</v>
      </c>
      <c r="F7" s="239">
        <f>SUM(C7:E7)</f>
        <v>79500</v>
      </c>
      <c r="G7" s="1"/>
      <c r="H7" s="172"/>
      <c r="I7" s="172"/>
    </row>
    <row r="8" spans="1:9" ht="15" x14ac:dyDescent="0.25">
      <c r="A8" s="112" t="s">
        <v>474</v>
      </c>
      <c r="B8" s="67"/>
      <c r="C8" s="67"/>
      <c r="D8" s="67"/>
      <c r="E8" s="66"/>
      <c r="F8" s="239"/>
      <c r="G8" s="83"/>
      <c r="H8" s="172"/>
      <c r="I8" s="172"/>
    </row>
    <row r="9" spans="1:9" x14ac:dyDescent="0.2">
      <c r="A9" s="82" t="s">
        <v>6</v>
      </c>
      <c r="B9" s="67">
        <v>22224309</v>
      </c>
      <c r="C9" s="67">
        <v>2185918</v>
      </c>
      <c r="D9" s="67">
        <v>1275353</v>
      </c>
      <c r="E9" s="66">
        <v>383568</v>
      </c>
      <c r="F9" s="239">
        <f>SUM(C9:E9)</f>
        <v>3844839</v>
      </c>
    </row>
    <row r="10" spans="1:9" x14ac:dyDescent="0.2">
      <c r="A10" s="82" t="s">
        <v>0</v>
      </c>
      <c r="B10" s="67">
        <v>22127618</v>
      </c>
      <c r="C10" s="67">
        <v>2366365</v>
      </c>
      <c r="D10" s="67">
        <v>1652765</v>
      </c>
      <c r="E10" s="66">
        <v>796560</v>
      </c>
      <c r="F10" s="239">
        <f>SUM(C10:E10)</f>
        <v>4815690</v>
      </c>
    </row>
    <row r="11" spans="1:9" x14ac:dyDescent="0.2">
      <c r="A11" s="82" t="s">
        <v>479</v>
      </c>
      <c r="B11" s="118"/>
      <c r="C11" s="118"/>
      <c r="D11" s="118"/>
      <c r="E11" s="119"/>
      <c r="F11" s="240"/>
    </row>
    <row r="12" spans="1:9" x14ac:dyDescent="0.2">
      <c r="A12" s="82" t="s">
        <v>6</v>
      </c>
      <c r="B12" s="67">
        <f>B6/B9*100000</f>
        <v>200.83414067002039</v>
      </c>
      <c r="C12" s="67">
        <f t="shared" ref="C12:E13" si="0">C6/C9*100000</f>
        <v>1993.029930674435</v>
      </c>
      <c r="D12" s="67">
        <f t="shared" si="0"/>
        <v>2953.456807644629</v>
      </c>
      <c r="E12" s="66">
        <f t="shared" si="0"/>
        <v>3455.1891711508783</v>
      </c>
      <c r="F12" s="239">
        <f>F6/F9*100000</f>
        <v>2457.4761127839165</v>
      </c>
      <c r="G12" s="171"/>
    </row>
    <row r="13" spans="1:9" x14ac:dyDescent="0.2">
      <c r="A13" s="82" t="s">
        <v>0</v>
      </c>
      <c r="B13" s="67">
        <f>B7/B10*100000</f>
        <v>251.32845297672802</v>
      </c>
      <c r="C13" s="67">
        <f t="shared" si="0"/>
        <v>1356.341899918229</v>
      </c>
      <c r="D13" s="67">
        <f t="shared" si="0"/>
        <v>1853.0160065103023</v>
      </c>
      <c r="E13" s="66">
        <f t="shared" si="0"/>
        <v>2106.3071206186601</v>
      </c>
      <c r="F13" s="239">
        <f>F7/F10*100000</f>
        <v>1650.8537717336458</v>
      </c>
      <c r="G13" s="171"/>
    </row>
    <row r="32" spans="1:6" ht="84.75" customHeight="1" x14ac:dyDescent="0.2">
      <c r="A32" s="328" t="s">
        <v>586</v>
      </c>
      <c r="B32" s="328"/>
      <c r="C32" s="328"/>
      <c r="D32" s="328"/>
      <c r="E32" s="328"/>
      <c r="F32" s="328"/>
    </row>
    <row r="33" spans="1:14" x14ac:dyDescent="0.2">
      <c r="A33" s="281"/>
    </row>
    <row r="34" spans="1:14" x14ac:dyDescent="0.2">
      <c r="A34" s="281"/>
      <c r="N34" s="111"/>
    </row>
    <row r="35" spans="1:14" x14ac:dyDescent="0.2">
      <c r="A35" t="s">
        <v>531</v>
      </c>
    </row>
    <row r="36" spans="1:14" x14ac:dyDescent="0.2">
      <c r="A36" t="s">
        <v>93</v>
      </c>
    </row>
  </sheetData>
  <mergeCells count="2">
    <mergeCell ref="B4:F4"/>
    <mergeCell ref="A32:F32"/>
  </mergeCell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zoomScaleNormal="100" workbookViewId="0">
      <selection activeCell="I71" sqref="I71"/>
    </sheetView>
  </sheetViews>
  <sheetFormatPr defaultRowHeight="14.25" x14ac:dyDescent="0.2"/>
  <cols>
    <col min="1" max="1" width="32.125" customWidth="1"/>
    <col min="2" max="2" width="40.375" bestFit="1" customWidth="1"/>
    <col min="3" max="3" width="11.625" bestFit="1" customWidth="1"/>
    <col min="8" max="8" width="12.25" bestFit="1" customWidth="1"/>
  </cols>
  <sheetData>
    <row r="1" spans="1:9" ht="18" x14ac:dyDescent="0.25">
      <c r="A1" s="46" t="s">
        <v>513</v>
      </c>
    </row>
    <row r="3" spans="1:9" x14ac:dyDescent="0.2">
      <c r="A3" s="135"/>
      <c r="B3" s="69" t="s">
        <v>20</v>
      </c>
    </row>
    <row r="4" spans="1:9" x14ac:dyDescent="0.2">
      <c r="A4" s="69" t="s">
        <v>476</v>
      </c>
      <c r="B4" s="69" t="s">
        <v>519</v>
      </c>
    </row>
    <row r="5" spans="1:9" x14ac:dyDescent="0.2">
      <c r="A5" s="82" t="s">
        <v>37</v>
      </c>
      <c r="B5" s="233">
        <v>4.8285718954811279E-3</v>
      </c>
    </row>
    <row r="6" spans="1:9" x14ac:dyDescent="0.2">
      <c r="A6" s="82" t="s">
        <v>35</v>
      </c>
      <c r="B6" s="233">
        <v>4.2728389352717404E-3</v>
      </c>
    </row>
    <row r="7" spans="1:9" x14ac:dyDescent="0.2">
      <c r="A7" s="82" t="s">
        <v>34</v>
      </c>
      <c r="B7" s="233">
        <v>5.9371669522071862E-3</v>
      </c>
    </row>
    <row r="8" spans="1:9" x14ac:dyDescent="0.2">
      <c r="A8" s="82" t="s">
        <v>38</v>
      </c>
      <c r="B8" s="233">
        <v>6.9014458994570531E-3</v>
      </c>
      <c r="G8" s="195"/>
      <c r="H8" s="195"/>
      <c r="I8" s="195"/>
    </row>
    <row r="9" spans="1:9" x14ac:dyDescent="0.2">
      <c r="A9" s="82" t="s">
        <v>40</v>
      </c>
      <c r="B9" s="233">
        <v>7.6292098455607834E-3</v>
      </c>
    </row>
    <row r="10" spans="1:9" x14ac:dyDescent="0.2">
      <c r="A10" s="82" t="s">
        <v>36</v>
      </c>
      <c r="B10" s="233">
        <v>7.8740061842820647E-3</v>
      </c>
    </row>
    <row r="11" spans="1:9" x14ac:dyDescent="0.2">
      <c r="A11" s="82" t="s">
        <v>41</v>
      </c>
      <c r="B11" s="233">
        <v>3.1424142726976002E-2</v>
      </c>
    </row>
    <row r="12" spans="1:9" x14ac:dyDescent="0.2">
      <c r="A12" s="82" t="s">
        <v>39</v>
      </c>
      <c r="B12" s="233">
        <v>4.2466588667508492E-2</v>
      </c>
    </row>
    <row r="33" spans="1:3" x14ac:dyDescent="0.2">
      <c r="A33" t="s">
        <v>480</v>
      </c>
    </row>
    <row r="34" spans="1:3" ht="15" x14ac:dyDescent="0.25">
      <c r="A34" s="36" t="s">
        <v>85</v>
      </c>
    </row>
    <row r="37" spans="1:3" ht="15" x14ac:dyDescent="0.25">
      <c r="A37" s="45" t="s">
        <v>599</v>
      </c>
    </row>
    <row r="40" spans="1:3" x14ac:dyDescent="0.2">
      <c r="A40" s="231" t="s">
        <v>23</v>
      </c>
      <c r="B40" s="231" t="s">
        <v>593</v>
      </c>
      <c r="C40" s="231" t="s">
        <v>594</v>
      </c>
    </row>
    <row r="41" spans="1:3" x14ac:dyDescent="0.2">
      <c r="A41" s="282" t="s">
        <v>18</v>
      </c>
      <c r="B41" s="283">
        <v>614</v>
      </c>
      <c r="C41" s="284">
        <v>392</v>
      </c>
    </row>
    <row r="42" spans="1:3" x14ac:dyDescent="0.2">
      <c r="A42" s="282" t="s">
        <v>589</v>
      </c>
      <c r="B42" s="283">
        <v>582</v>
      </c>
      <c r="C42" s="284">
        <v>387</v>
      </c>
    </row>
    <row r="43" spans="1:3" x14ac:dyDescent="0.2">
      <c r="A43" s="282" t="s">
        <v>590</v>
      </c>
      <c r="B43" s="283">
        <v>532</v>
      </c>
      <c r="C43" s="284">
        <v>376</v>
      </c>
    </row>
    <row r="44" spans="1:3" x14ac:dyDescent="0.2">
      <c r="A44" s="282" t="s">
        <v>591</v>
      </c>
      <c r="B44" s="283">
        <v>452</v>
      </c>
      <c r="C44" s="284">
        <v>353</v>
      </c>
    </row>
    <row r="45" spans="1:3" x14ac:dyDescent="0.2">
      <c r="A45" s="282" t="s">
        <v>592</v>
      </c>
      <c r="B45" s="285">
        <v>515</v>
      </c>
      <c r="C45" s="286">
        <v>284</v>
      </c>
    </row>
    <row r="46" spans="1:3" x14ac:dyDescent="0.2">
      <c r="A46" s="282" t="s">
        <v>19</v>
      </c>
      <c r="B46" s="285">
        <v>479</v>
      </c>
      <c r="C46" s="286">
        <v>262</v>
      </c>
    </row>
    <row r="47" spans="1:3" x14ac:dyDescent="0.2">
      <c r="A47" s="282" t="s">
        <v>29</v>
      </c>
      <c r="B47" s="285">
        <v>512</v>
      </c>
      <c r="C47" s="286">
        <v>245</v>
      </c>
    </row>
    <row r="48" spans="1:3" x14ac:dyDescent="0.2">
      <c r="A48" s="282" t="s">
        <v>30</v>
      </c>
      <c r="B48" s="285">
        <v>484</v>
      </c>
      <c r="C48" s="286">
        <v>229</v>
      </c>
    </row>
    <row r="49" spans="1:3" x14ac:dyDescent="0.2">
      <c r="A49" s="282" t="s">
        <v>31</v>
      </c>
      <c r="B49" s="285">
        <v>466</v>
      </c>
      <c r="C49" s="286">
        <v>224</v>
      </c>
    </row>
    <row r="50" spans="1:3" x14ac:dyDescent="0.2">
      <c r="A50" s="282" t="s">
        <v>32</v>
      </c>
      <c r="B50" s="285">
        <v>468</v>
      </c>
      <c r="C50" s="286">
        <v>228</v>
      </c>
    </row>
    <row r="51" spans="1:3" x14ac:dyDescent="0.2">
      <c r="A51" s="282" t="s">
        <v>20</v>
      </c>
      <c r="B51" s="285">
        <v>467</v>
      </c>
      <c r="C51" s="286">
        <v>230</v>
      </c>
    </row>
    <row r="52" spans="1:3" x14ac:dyDescent="0.2">
      <c r="A52" s="289" t="s">
        <v>598</v>
      </c>
    </row>
    <row r="53" spans="1:3" x14ac:dyDescent="0.2">
      <c r="A53" s="287" t="s">
        <v>42</v>
      </c>
    </row>
    <row r="54" spans="1:3" x14ac:dyDescent="0.2">
      <c r="A54" s="288" t="s">
        <v>595</v>
      </c>
    </row>
    <row r="55" spans="1:3" x14ac:dyDescent="0.2">
      <c r="A55" s="288" t="s">
        <v>596</v>
      </c>
    </row>
    <row r="56" spans="1:3" x14ac:dyDescent="0.2">
      <c r="A56" s="288" t="s">
        <v>597</v>
      </c>
    </row>
  </sheetData>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zoomScale="85" zoomScaleNormal="85" zoomScaleSheetLayoutView="85" workbookViewId="0">
      <selection activeCell="A2" sqref="A2"/>
    </sheetView>
  </sheetViews>
  <sheetFormatPr defaultColWidth="29.625" defaultRowHeight="14.25" x14ac:dyDescent="0.2"/>
  <cols>
    <col min="1" max="1" width="8.25" style="10" customWidth="1"/>
    <col min="2" max="6" width="22.125" style="10" customWidth="1"/>
    <col min="7" max="16384" width="29.625" style="10"/>
  </cols>
  <sheetData>
    <row r="1" spans="1:11" ht="44.25" customHeight="1" x14ac:dyDescent="0.25">
      <c r="A1" s="331" t="s">
        <v>588</v>
      </c>
      <c r="B1" s="331"/>
      <c r="C1" s="331"/>
      <c r="D1" s="331"/>
      <c r="E1" s="331"/>
      <c r="F1" s="331"/>
    </row>
    <row r="4" spans="1:11" s="2" customFormat="1" ht="68.25" customHeight="1" x14ac:dyDescent="0.2">
      <c r="A4" s="27" t="s">
        <v>1</v>
      </c>
      <c r="B4" s="28" t="s">
        <v>72</v>
      </c>
      <c r="C4" s="28" t="s">
        <v>541</v>
      </c>
      <c r="D4" s="28" t="s">
        <v>585</v>
      </c>
      <c r="E4"/>
      <c r="F4"/>
    </row>
    <row r="5" spans="1:11" x14ac:dyDescent="0.2">
      <c r="A5" s="15" t="s">
        <v>2</v>
      </c>
      <c r="B5" s="16">
        <v>44437221</v>
      </c>
      <c r="C5" s="16">
        <v>1024123</v>
      </c>
      <c r="D5" s="147">
        <f>C5/B5</f>
        <v>2.3046513192172841E-2</v>
      </c>
      <c r="E5"/>
      <c r="F5"/>
      <c r="G5" s="35"/>
      <c r="H5" s="35"/>
    </row>
    <row r="6" spans="1:11" x14ac:dyDescent="0.2">
      <c r="A6" s="15" t="s">
        <v>3</v>
      </c>
      <c r="B6" s="16">
        <v>4844490</v>
      </c>
      <c r="C6" s="16">
        <v>140772</v>
      </c>
      <c r="D6" s="147">
        <f>C6/B6</f>
        <v>2.9058167113566135E-2</v>
      </c>
      <c r="E6"/>
      <c r="F6"/>
      <c r="G6" s="35"/>
      <c r="H6" s="35"/>
    </row>
    <row r="7" spans="1:11" x14ac:dyDescent="0.2">
      <c r="A7" s="15" t="s">
        <v>4</v>
      </c>
      <c r="B7" s="16">
        <v>2991512</v>
      </c>
      <c r="C7" s="16">
        <v>230324</v>
      </c>
      <c r="D7" s="147">
        <f>C7/B7</f>
        <v>7.6992504125004343E-2</v>
      </c>
      <c r="E7"/>
      <c r="F7"/>
      <c r="G7" s="35"/>
      <c r="H7" s="35"/>
    </row>
    <row r="8" spans="1:11" x14ac:dyDescent="0.2">
      <c r="A8" s="15" t="s">
        <v>5</v>
      </c>
      <c r="B8" s="16">
        <v>1220506</v>
      </c>
      <c r="C8" s="16">
        <v>195113</v>
      </c>
      <c r="D8" s="147">
        <f>C8/B8</f>
        <v>0.15986238494526042</v>
      </c>
      <c r="E8"/>
      <c r="F8"/>
      <c r="G8" s="35"/>
      <c r="H8" s="35"/>
    </row>
    <row r="9" spans="1:11" x14ac:dyDescent="0.2">
      <c r="A9" s="241" t="s">
        <v>528</v>
      </c>
      <c r="B9" s="242">
        <f>SUM(B6:B8)</f>
        <v>9056508</v>
      </c>
      <c r="C9" s="242">
        <f>SUM(C6:C8)</f>
        <v>566209</v>
      </c>
      <c r="D9" s="243">
        <f>C9/B9</f>
        <v>6.2519571561135925E-2</v>
      </c>
    </row>
    <row r="11" spans="1:11" ht="33" customHeight="1" x14ac:dyDescent="0.2">
      <c r="A11" s="330" t="s">
        <v>73</v>
      </c>
      <c r="B11" s="330"/>
      <c r="C11" s="330"/>
      <c r="D11" s="330"/>
      <c r="E11" s="330"/>
      <c r="F11" s="330"/>
    </row>
    <row r="12" spans="1:11" ht="32.25" customHeight="1" x14ac:dyDescent="0.2">
      <c r="A12" s="330" t="s">
        <v>74</v>
      </c>
      <c r="B12" s="330"/>
      <c r="C12" s="330"/>
      <c r="D12" s="330"/>
      <c r="E12" s="330"/>
      <c r="F12" s="330"/>
    </row>
    <row r="14" spans="1:11" ht="29.25" customHeight="1" x14ac:dyDescent="0.2">
      <c r="A14" s="332" t="s">
        <v>539</v>
      </c>
      <c r="B14" s="332"/>
      <c r="C14" s="332"/>
      <c r="D14" s="332"/>
      <c r="E14" s="332"/>
      <c r="F14" s="332"/>
      <c r="G14" s="43"/>
      <c r="H14" s="43"/>
      <c r="I14" s="43"/>
      <c r="J14" s="43"/>
      <c r="K14" s="43"/>
    </row>
    <row r="15" spans="1:11" x14ac:dyDescent="0.2">
      <c r="A15" s="42" t="s">
        <v>75</v>
      </c>
      <c r="B15" s="44"/>
      <c r="C15" s="44"/>
      <c r="D15" s="44"/>
      <c r="E15" s="44"/>
      <c r="F15" s="44"/>
      <c r="G15" s="44"/>
      <c r="H15" s="44"/>
      <c r="I15" s="44"/>
      <c r="J15" s="44"/>
      <c r="K15" s="44"/>
    </row>
    <row r="16" spans="1:11" ht="15" x14ac:dyDescent="0.25">
      <c r="A16" s="329"/>
      <c r="B16" s="329"/>
      <c r="C16" s="329"/>
      <c r="D16" s="329"/>
      <c r="E16" s="329"/>
      <c r="F16" s="329"/>
    </row>
    <row r="19" ht="45" customHeight="1" x14ac:dyDescent="0.2"/>
  </sheetData>
  <mergeCells count="5">
    <mergeCell ref="A16:F16"/>
    <mergeCell ref="A11:F11"/>
    <mergeCell ref="A12:F12"/>
    <mergeCell ref="A1:F1"/>
    <mergeCell ref="A14:F14"/>
  </mergeCells>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zoomScaleNormal="100" workbookViewId="0">
      <selection activeCell="B28" sqref="B28"/>
    </sheetView>
  </sheetViews>
  <sheetFormatPr defaultRowHeight="14.25" x14ac:dyDescent="0.2"/>
  <cols>
    <col min="1" max="1" width="33.75" style="10" customWidth="1"/>
    <col min="2" max="2" width="11.125" style="10" bestFit="1" customWidth="1"/>
    <col min="3" max="5" width="10.125" style="10" bestFit="1" customWidth="1"/>
    <col min="6" max="6" width="10.625" style="10" bestFit="1" customWidth="1"/>
    <col min="7" max="7" width="10.125" style="10" bestFit="1" customWidth="1"/>
    <col min="8" max="8" width="11.875" style="10" bestFit="1" customWidth="1"/>
    <col min="9" max="10" width="11.125" style="10" bestFit="1" customWidth="1"/>
    <col min="11" max="11" width="29.125" style="10" bestFit="1" customWidth="1"/>
    <col min="12" max="16384" width="9" style="10"/>
  </cols>
  <sheetData>
    <row r="1" spans="1:11" ht="18" x14ac:dyDescent="0.25">
      <c r="A1" s="331" t="s">
        <v>70</v>
      </c>
      <c r="B1" s="331"/>
      <c r="C1" s="331"/>
      <c r="D1" s="331"/>
      <c r="E1" s="331"/>
      <c r="F1" s="331"/>
      <c r="G1" s="331"/>
      <c r="H1" s="331"/>
      <c r="I1" s="331"/>
    </row>
    <row r="2" spans="1:11" x14ac:dyDescent="0.2">
      <c r="B2" s="333"/>
      <c r="C2" s="333"/>
      <c r="D2" s="333"/>
      <c r="E2" s="333"/>
    </row>
    <row r="3" spans="1:11" x14ac:dyDescent="0.2">
      <c r="A3" s="34" t="s">
        <v>60</v>
      </c>
      <c r="B3" s="170" t="s">
        <v>2</v>
      </c>
      <c r="C3" s="170" t="s">
        <v>3</v>
      </c>
      <c r="D3" s="170" t="s">
        <v>4</v>
      </c>
      <c r="E3" s="244" t="s">
        <v>5</v>
      </c>
      <c r="F3" s="253" t="s">
        <v>528</v>
      </c>
    </row>
    <row r="4" spans="1:11" x14ac:dyDescent="0.2">
      <c r="A4" s="15" t="s">
        <v>71</v>
      </c>
      <c r="B4" s="62">
        <v>1850182</v>
      </c>
      <c r="C4" s="62">
        <v>390654</v>
      </c>
      <c r="D4" s="62">
        <v>428994</v>
      </c>
      <c r="E4" s="63">
        <v>249147</v>
      </c>
      <c r="F4" s="254">
        <f t="shared" ref="F4:F10" si="0">SUM(C4:E4)</f>
        <v>1068795</v>
      </c>
      <c r="H4" s="35"/>
      <c r="I4" s="35"/>
      <c r="J4" s="35"/>
      <c r="K4" s="35"/>
    </row>
    <row r="5" spans="1:11" x14ac:dyDescent="0.2">
      <c r="A5" s="15" t="s">
        <v>54</v>
      </c>
      <c r="B5" s="62">
        <v>1868949</v>
      </c>
      <c r="C5" s="62">
        <v>158726</v>
      </c>
      <c r="D5" s="62">
        <v>116662</v>
      </c>
      <c r="E5" s="63">
        <v>50475</v>
      </c>
      <c r="F5" s="254">
        <f t="shared" si="0"/>
        <v>325863</v>
      </c>
      <c r="H5" s="35"/>
      <c r="I5" s="35"/>
      <c r="J5" s="35"/>
      <c r="K5" s="35"/>
    </row>
    <row r="6" spans="1:11" x14ac:dyDescent="0.2">
      <c r="A6" s="15" t="s">
        <v>55</v>
      </c>
      <c r="B6" s="62">
        <v>659977</v>
      </c>
      <c r="C6" s="62">
        <v>62222</v>
      </c>
      <c r="D6" s="62">
        <v>88241</v>
      </c>
      <c r="E6" s="63">
        <v>113799</v>
      </c>
      <c r="F6" s="254">
        <f t="shared" si="0"/>
        <v>264262</v>
      </c>
      <c r="H6" s="35"/>
      <c r="I6" s="35"/>
      <c r="J6" s="35"/>
      <c r="K6" s="35"/>
    </row>
    <row r="7" spans="1:11" x14ac:dyDescent="0.2">
      <c r="A7" s="15" t="s">
        <v>56</v>
      </c>
      <c r="B7" s="62">
        <v>2765739</v>
      </c>
      <c r="C7" s="62">
        <v>659687</v>
      </c>
      <c r="D7" s="62">
        <v>457240</v>
      </c>
      <c r="E7" s="63">
        <v>129987</v>
      </c>
      <c r="F7" s="254">
        <f t="shared" si="0"/>
        <v>1246914</v>
      </c>
      <c r="H7" s="35"/>
      <c r="I7" s="35"/>
      <c r="J7" s="35"/>
      <c r="K7" s="35"/>
    </row>
    <row r="8" spans="1:11" x14ac:dyDescent="0.2">
      <c r="A8" s="15" t="s">
        <v>57</v>
      </c>
      <c r="B8" s="62">
        <v>3397047</v>
      </c>
      <c r="C8" s="62">
        <v>111601</v>
      </c>
      <c r="D8" s="62">
        <v>63611</v>
      </c>
      <c r="E8" s="63">
        <v>40556</v>
      </c>
      <c r="F8" s="254">
        <f t="shared" si="0"/>
        <v>215768</v>
      </c>
      <c r="H8" s="35"/>
      <c r="I8" s="35"/>
      <c r="J8" s="35"/>
      <c r="K8" s="35"/>
    </row>
    <row r="9" spans="1:11" x14ac:dyDescent="0.2">
      <c r="A9" s="15" t="s">
        <v>58</v>
      </c>
      <c r="B9" s="62">
        <v>7055913</v>
      </c>
      <c r="C9" s="62">
        <v>1377892</v>
      </c>
      <c r="D9" s="62">
        <v>933805</v>
      </c>
      <c r="E9" s="63">
        <v>320188</v>
      </c>
      <c r="F9" s="254">
        <f t="shared" si="0"/>
        <v>2631885</v>
      </c>
    </row>
    <row r="10" spans="1:11" x14ac:dyDescent="0.2">
      <c r="A10" s="15" t="s">
        <v>53</v>
      </c>
      <c r="B10" s="62">
        <v>791250</v>
      </c>
      <c r="C10" s="62">
        <v>65431</v>
      </c>
      <c r="D10" s="62">
        <v>43513</v>
      </c>
      <c r="E10" s="63">
        <v>30319</v>
      </c>
      <c r="F10" s="254">
        <f t="shared" si="0"/>
        <v>139263</v>
      </c>
    </row>
    <row r="11" spans="1:11" x14ac:dyDescent="0.2">
      <c r="B11" s="245"/>
      <c r="C11" s="245"/>
      <c r="D11" s="245"/>
      <c r="E11" s="245"/>
      <c r="F11" s="252"/>
    </row>
    <row r="12" spans="1:11" x14ac:dyDescent="0.2">
      <c r="A12" s="34" t="s">
        <v>67</v>
      </c>
      <c r="B12" s="170" t="s">
        <v>2</v>
      </c>
      <c r="C12" s="170" t="s">
        <v>3</v>
      </c>
      <c r="D12" s="170" t="s">
        <v>4</v>
      </c>
      <c r="E12" s="244" t="s">
        <v>5</v>
      </c>
      <c r="F12" s="253" t="s">
        <v>528</v>
      </c>
    </row>
    <row r="13" spans="1:11" x14ac:dyDescent="0.2">
      <c r="A13" s="15" t="s">
        <v>52</v>
      </c>
      <c r="B13" s="62">
        <v>44437221</v>
      </c>
      <c r="C13" s="62">
        <v>4844490</v>
      </c>
      <c r="D13" s="62">
        <v>2991512</v>
      </c>
      <c r="E13" s="63">
        <v>1220506</v>
      </c>
      <c r="F13" s="254">
        <f>SUM(C13:E13)</f>
        <v>9056508</v>
      </c>
    </row>
    <row r="14" spans="1:11" x14ac:dyDescent="0.2">
      <c r="B14" s="245"/>
      <c r="C14" s="245"/>
      <c r="D14" s="245"/>
      <c r="E14" s="245"/>
      <c r="F14" s="252"/>
    </row>
    <row r="15" spans="1:11" x14ac:dyDescent="0.2">
      <c r="A15" s="34" t="s">
        <v>68</v>
      </c>
      <c r="B15" s="170" t="s">
        <v>2</v>
      </c>
      <c r="C15" s="170" t="s">
        <v>3</v>
      </c>
      <c r="D15" s="170" t="s">
        <v>4</v>
      </c>
      <c r="E15" s="244" t="s">
        <v>5</v>
      </c>
      <c r="F15" s="253" t="s">
        <v>528</v>
      </c>
    </row>
    <row r="16" spans="1:11" x14ac:dyDescent="0.2">
      <c r="A16" s="15" t="s">
        <v>61</v>
      </c>
      <c r="B16" s="246">
        <f>B6+B7+B4+B10</f>
        <v>6067148</v>
      </c>
      <c r="C16" s="246">
        <f>C6+C7+C4+C10</f>
        <v>1177994</v>
      </c>
      <c r="D16" s="246">
        <f>D6+D7+D4+D10</f>
        <v>1017988</v>
      </c>
      <c r="E16" s="247">
        <f>E6+E7+E4+E10</f>
        <v>523252</v>
      </c>
      <c r="F16" s="255">
        <f>SUM(C16:E16)</f>
        <v>2719234</v>
      </c>
    </row>
    <row r="17" spans="1:11" x14ac:dyDescent="0.2">
      <c r="A17" s="15" t="s">
        <v>62</v>
      </c>
      <c r="B17" s="246">
        <f>B4+B5+B7+B9</f>
        <v>13540783</v>
      </c>
      <c r="C17" s="246">
        <f>C4+C5+C7+C9</f>
        <v>2586959</v>
      </c>
      <c r="D17" s="246">
        <f>D4+D5+D7+D9</f>
        <v>1936701</v>
      </c>
      <c r="E17" s="247">
        <f>E4+E5+E7+E9</f>
        <v>749797</v>
      </c>
      <c r="F17" s="255">
        <f>SUM(C17:E17)</f>
        <v>5273457</v>
      </c>
    </row>
    <row r="18" spans="1:11" x14ac:dyDescent="0.2">
      <c r="A18" s="15" t="s">
        <v>63</v>
      </c>
      <c r="B18" s="246">
        <f>B4+B5+B6+B8</f>
        <v>7776155</v>
      </c>
      <c r="C18" s="246">
        <f>C4+C5+C6+C8</f>
        <v>723203</v>
      </c>
      <c r="D18" s="246">
        <f>D4+D5+D6+D8</f>
        <v>697508</v>
      </c>
      <c r="E18" s="247">
        <f>E4+E5+E6+E8</f>
        <v>453977</v>
      </c>
      <c r="F18" s="255">
        <f>SUM(C18:E18)</f>
        <v>1874688</v>
      </c>
    </row>
    <row r="19" spans="1:11" x14ac:dyDescent="0.2">
      <c r="A19" s="15" t="s">
        <v>59</v>
      </c>
      <c r="B19" s="62">
        <f>SUM(B4:B10)</f>
        <v>18389057</v>
      </c>
      <c r="C19" s="62">
        <f>SUM(C4:C10)</f>
        <v>2826213</v>
      </c>
      <c r="D19" s="62">
        <f>SUM(D4:D10)</f>
        <v>2132066</v>
      </c>
      <c r="E19" s="63">
        <f>SUM(E4:E10)</f>
        <v>934471</v>
      </c>
      <c r="F19" s="254">
        <f>SUM(C19:E19)</f>
        <v>5892750</v>
      </c>
    </row>
    <row r="20" spans="1:11" x14ac:dyDescent="0.2">
      <c r="A20" s="15" t="s">
        <v>51</v>
      </c>
      <c r="B20" s="62">
        <f>B13-B19</f>
        <v>26048164</v>
      </c>
      <c r="C20" s="62">
        <f>C13-C19</f>
        <v>2018277</v>
      </c>
      <c r="D20" s="62">
        <f>D13-D19</f>
        <v>859446</v>
      </c>
      <c r="E20" s="63">
        <f>E13-E19</f>
        <v>286035</v>
      </c>
      <c r="F20" s="254">
        <f>SUM(C20:E20)</f>
        <v>3163758</v>
      </c>
    </row>
    <row r="21" spans="1:11" x14ac:dyDescent="0.2">
      <c r="B21" s="248"/>
      <c r="C21" s="248"/>
      <c r="D21" s="248"/>
      <c r="E21" s="248"/>
      <c r="F21" s="251"/>
    </row>
    <row r="22" spans="1:11" x14ac:dyDescent="0.2">
      <c r="A22" s="34" t="s">
        <v>69</v>
      </c>
      <c r="B22" s="170" t="s">
        <v>2</v>
      </c>
      <c r="C22" s="170" t="s">
        <v>3</v>
      </c>
      <c r="D22" s="170" t="s">
        <v>4</v>
      </c>
      <c r="E22" s="244" t="s">
        <v>5</v>
      </c>
      <c r="F22" s="253" t="s">
        <v>528</v>
      </c>
    </row>
    <row r="23" spans="1:11" x14ac:dyDescent="0.2">
      <c r="A23" s="15" t="s">
        <v>64</v>
      </c>
      <c r="B23" s="249">
        <f>B16/B13</f>
        <v>0.13653302037046827</v>
      </c>
      <c r="C23" s="249">
        <f>C16/C13</f>
        <v>0.2431616124710754</v>
      </c>
      <c r="D23" s="249">
        <f>D16/D13</f>
        <v>0.34029213320889234</v>
      </c>
      <c r="E23" s="250">
        <f>E16/E13</f>
        <v>0.42871726972255769</v>
      </c>
      <c r="F23" s="256">
        <f>F16/F13</f>
        <v>0.30025192933081934</v>
      </c>
      <c r="H23" s="206"/>
      <c r="I23" s="206"/>
    </row>
    <row r="24" spans="1:11" x14ac:dyDescent="0.2">
      <c r="A24" s="15" t="s">
        <v>66</v>
      </c>
      <c r="B24" s="249">
        <f>B17/B13</f>
        <v>0.30471714241536391</v>
      </c>
      <c r="C24" s="249">
        <f>C17/C13</f>
        <v>0.5340002766029035</v>
      </c>
      <c r="D24" s="249">
        <f>D17/D13</f>
        <v>0.64739870674093902</v>
      </c>
      <c r="E24" s="250">
        <f>E17/E13</f>
        <v>0.61433290782675387</v>
      </c>
      <c r="F24" s="256">
        <f>F17/F13</f>
        <v>0.5822837014001423</v>
      </c>
      <c r="H24" s="206"/>
      <c r="I24" s="206"/>
    </row>
    <row r="25" spans="1:11" x14ac:dyDescent="0.2">
      <c r="A25" s="15" t="s">
        <v>65</v>
      </c>
      <c r="B25" s="249">
        <f>B18/B13</f>
        <v>0.17499192850065939</v>
      </c>
      <c r="C25" s="249">
        <f>C18/C13</f>
        <v>0.14928361912193028</v>
      </c>
      <c r="D25" s="249">
        <f>D18/D13</f>
        <v>0.23316236070589053</v>
      </c>
      <c r="E25" s="250">
        <f>E18/E13</f>
        <v>0.3719580239671087</v>
      </c>
      <c r="F25" s="256">
        <f>F18/F13</f>
        <v>0.20699898901430883</v>
      </c>
      <c r="H25" s="206"/>
      <c r="I25" s="206"/>
      <c r="K25" s="209" t="e">
        <f>SUM(8/#REF!)</f>
        <v>#REF!</v>
      </c>
    </row>
    <row r="26" spans="1:11" x14ac:dyDescent="0.2">
      <c r="A26" s="15" t="s">
        <v>602</v>
      </c>
      <c r="B26" s="249">
        <f>B19/B13</f>
        <v>0.41382103979904594</v>
      </c>
      <c r="C26" s="249">
        <f>C19/C13</f>
        <v>0.58338710576345498</v>
      </c>
      <c r="D26" s="249">
        <f>D19/D13</f>
        <v>0.71270514709618416</v>
      </c>
      <c r="E26" s="250">
        <f>E19/E13</f>
        <v>0.76564228279090807</v>
      </c>
      <c r="F26" s="256">
        <f>F19/F13</f>
        <v>0.65066469327913146</v>
      </c>
      <c r="H26" s="206"/>
      <c r="I26" s="206"/>
    </row>
    <row r="27" spans="1:11" x14ac:dyDescent="0.2">
      <c r="A27" s="15" t="s">
        <v>603</v>
      </c>
      <c r="B27" s="249">
        <f>B4/B13</f>
        <v>4.1635861972556747E-2</v>
      </c>
      <c r="C27" s="249">
        <f>C4/C13</f>
        <v>8.0638828855049763E-2</v>
      </c>
      <c r="D27" s="249">
        <f>D4/D13</f>
        <v>0.14340373697314268</v>
      </c>
      <c r="E27" s="250">
        <f>E4/E13</f>
        <v>0.20413418696835575</v>
      </c>
      <c r="F27" s="256">
        <f>F4/F13</f>
        <v>0.1180140292483593</v>
      </c>
      <c r="G27" s="182"/>
      <c r="H27" s="206"/>
      <c r="I27" s="206"/>
      <c r="J27" s="182"/>
    </row>
    <row r="29" spans="1:11" x14ac:dyDescent="0.2">
      <c r="A29" s="182" t="s">
        <v>542</v>
      </c>
      <c r="B29" s="181"/>
      <c r="C29" s="181"/>
      <c r="D29" s="181"/>
      <c r="E29" s="181"/>
      <c r="F29" s="181"/>
    </row>
    <row r="30" spans="1:11" ht="69.75" customHeight="1" x14ac:dyDescent="0.2">
      <c r="A30" s="335" t="s">
        <v>543</v>
      </c>
      <c r="B30" s="335"/>
      <c r="C30" s="335"/>
      <c r="D30" s="335"/>
      <c r="E30" s="335"/>
      <c r="F30" s="335"/>
    </row>
    <row r="31" spans="1:11" x14ac:dyDescent="0.2">
      <c r="A31" s="185" t="s">
        <v>544</v>
      </c>
      <c r="B31" s="181"/>
      <c r="C31" s="181"/>
      <c r="D31" s="181"/>
      <c r="E31" s="181"/>
      <c r="F31" s="181"/>
    </row>
    <row r="32" spans="1:11" ht="41.25" customHeight="1" x14ac:dyDescent="0.2">
      <c r="A32" s="334" t="s">
        <v>545</v>
      </c>
      <c r="B32" s="334"/>
      <c r="C32" s="334"/>
      <c r="D32" s="334"/>
      <c r="E32" s="334"/>
      <c r="F32" s="334"/>
    </row>
    <row r="33" spans="1:6" x14ac:dyDescent="0.2">
      <c r="A33" s="182" t="s">
        <v>546</v>
      </c>
      <c r="B33" s="181"/>
      <c r="C33" s="181"/>
      <c r="D33" s="181"/>
      <c r="E33" s="181"/>
      <c r="F33" s="181"/>
    </row>
    <row r="34" spans="1:6" ht="43.5" customHeight="1" x14ac:dyDescent="0.2">
      <c r="A34" s="334" t="s">
        <v>547</v>
      </c>
      <c r="B34" s="334"/>
      <c r="C34" s="334"/>
      <c r="D34" s="334"/>
      <c r="E34" s="334"/>
      <c r="F34" s="334"/>
    </row>
    <row r="35" spans="1:6" ht="71.25" customHeight="1" x14ac:dyDescent="0.2">
      <c r="A35" s="334" t="s">
        <v>548</v>
      </c>
      <c r="B35" s="334"/>
      <c r="C35" s="334"/>
      <c r="D35" s="334"/>
      <c r="E35" s="334"/>
      <c r="F35" s="334"/>
    </row>
    <row r="36" spans="1:6" ht="15" x14ac:dyDescent="0.25">
      <c r="A36" s="180"/>
      <c r="B36" s="179"/>
      <c r="C36" s="179"/>
      <c r="D36" s="179"/>
      <c r="E36" s="179"/>
      <c r="F36" s="179"/>
    </row>
    <row r="37" spans="1:6" x14ac:dyDescent="0.2">
      <c r="A37" s="184" t="s">
        <v>549</v>
      </c>
      <c r="B37" s="181"/>
      <c r="C37" s="181"/>
      <c r="D37" s="181"/>
      <c r="E37" s="181"/>
      <c r="F37" s="181"/>
    </row>
    <row r="38" spans="1:6" ht="15" x14ac:dyDescent="0.25">
      <c r="A38" s="183" t="s">
        <v>28</v>
      </c>
      <c r="B38" s="181"/>
      <c r="C38" s="181"/>
      <c r="D38" s="181"/>
      <c r="E38" s="181"/>
      <c r="F38" s="181"/>
    </row>
    <row r="39" spans="1:6" ht="15" x14ac:dyDescent="0.25">
      <c r="A39" s="24"/>
    </row>
  </sheetData>
  <mergeCells count="6">
    <mergeCell ref="A1:I1"/>
    <mergeCell ref="B2:E2"/>
    <mergeCell ref="A35:F35"/>
    <mergeCell ref="A32:F32"/>
    <mergeCell ref="A34:F34"/>
    <mergeCell ref="A30:F30"/>
  </mergeCells>
  <hyperlinks>
    <hyperlink ref="A31" r:id="rId1"/>
  </hyperlinks>
  <pageMargins left="0.7" right="0.7" top="0.75" bottom="0.75" header="0.3" footer="0.3"/>
  <pageSetup paperSize="9"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heetViews>
  <sheetFormatPr defaultRowHeight="14.25" x14ac:dyDescent="0.2"/>
  <cols>
    <col min="1" max="1" width="12.75" style="10" customWidth="1"/>
    <col min="2" max="4" width="20.5" style="10" customWidth="1"/>
    <col min="5" max="16384" width="9" style="10"/>
  </cols>
  <sheetData>
    <row r="1" spans="1:4" ht="20.25" x14ac:dyDescent="0.3">
      <c r="A1" s="20" t="s">
        <v>510</v>
      </c>
    </row>
    <row r="4" spans="1:4" ht="42.75" x14ac:dyDescent="0.2">
      <c r="A4" s="34" t="s">
        <v>1</v>
      </c>
      <c r="B4" s="28" t="s">
        <v>47</v>
      </c>
      <c r="C4" s="28" t="s">
        <v>48</v>
      </c>
      <c r="D4" s="29" t="s">
        <v>49</v>
      </c>
    </row>
    <row r="5" spans="1:4" x14ac:dyDescent="0.2">
      <c r="A5" s="15" t="s">
        <v>2</v>
      </c>
      <c r="B5" s="16">
        <v>9693942</v>
      </c>
      <c r="C5" s="16">
        <v>3108352</v>
      </c>
      <c r="D5" s="40">
        <v>0.32064891661204492</v>
      </c>
    </row>
    <row r="6" spans="1:4" x14ac:dyDescent="0.2">
      <c r="A6" s="15" t="s">
        <v>3</v>
      </c>
      <c r="B6" s="16">
        <v>2301487</v>
      </c>
      <c r="C6" s="16">
        <v>684642</v>
      </c>
      <c r="D6" s="40">
        <v>0.29747810871840685</v>
      </c>
    </row>
    <row r="7" spans="1:4" x14ac:dyDescent="0.2">
      <c r="A7" s="15" t="s">
        <v>4</v>
      </c>
      <c r="B7" s="16">
        <v>2045175</v>
      </c>
      <c r="C7" s="16">
        <v>858103</v>
      </c>
      <c r="D7" s="40">
        <v>0.41957436405197601</v>
      </c>
    </row>
    <row r="8" spans="1:4" x14ac:dyDescent="0.2">
      <c r="A8" s="15" t="s">
        <v>5</v>
      </c>
      <c r="B8" s="16">
        <v>1027206</v>
      </c>
      <c r="C8" s="16">
        <v>668483</v>
      </c>
      <c r="D8" s="40">
        <v>0.65077793548713692</v>
      </c>
    </row>
    <row r="9" spans="1:4" s="182" customFormat="1" x14ac:dyDescent="0.2">
      <c r="A9" s="241" t="s">
        <v>528</v>
      </c>
      <c r="B9" s="242">
        <f>SUM(B6:B8)</f>
        <v>5373868</v>
      </c>
      <c r="C9" s="242">
        <f>SUM(C6:C8)</f>
        <v>2211228</v>
      </c>
      <c r="D9" s="243">
        <f>C9/B9</f>
        <v>0.41147791497669833</v>
      </c>
    </row>
    <row r="26" spans="1:5" x14ac:dyDescent="0.2">
      <c r="A26" s="182" t="s">
        <v>542</v>
      </c>
      <c r="B26" s="182"/>
      <c r="C26" s="182"/>
      <c r="D26" s="182"/>
      <c r="E26" s="182"/>
    </row>
    <row r="27" spans="1:5" ht="71.25" customHeight="1" x14ac:dyDescent="0.2">
      <c r="A27" s="334" t="s">
        <v>550</v>
      </c>
      <c r="B27" s="334"/>
      <c r="C27" s="334"/>
      <c r="D27" s="334"/>
      <c r="E27" s="334"/>
    </row>
    <row r="28" spans="1:5" ht="29.25" customHeight="1" x14ac:dyDescent="0.2">
      <c r="A28" s="334" t="s">
        <v>551</v>
      </c>
      <c r="B28" s="334"/>
      <c r="C28" s="334"/>
      <c r="D28" s="334"/>
      <c r="E28" s="334"/>
    </row>
    <row r="29" spans="1:5" ht="28.5" customHeight="1" x14ac:dyDescent="0.2">
      <c r="A29" s="334" t="s">
        <v>552</v>
      </c>
      <c r="B29" s="334"/>
      <c r="C29" s="334"/>
      <c r="D29" s="334"/>
      <c r="E29" s="334"/>
    </row>
    <row r="30" spans="1:5" ht="27.75" customHeight="1" x14ac:dyDescent="0.2">
      <c r="A30" s="334" t="s">
        <v>553</v>
      </c>
      <c r="B30" s="334"/>
      <c r="C30" s="334"/>
      <c r="D30" s="334"/>
      <c r="E30" s="334"/>
    </row>
    <row r="31" spans="1:5" ht="30" customHeight="1" x14ac:dyDescent="0.2">
      <c r="A31" s="334" t="s">
        <v>554</v>
      </c>
      <c r="B31" s="334"/>
      <c r="C31" s="334"/>
      <c r="D31" s="334"/>
      <c r="E31" s="334"/>
    </row>
    <row r="32" spans="1:5" ht="72.75" customHeight="1" x14ac:dyDescent="0.2">
      <c r="A32" s="334" t="s">
        <v>548</v>
      </c>
      <c r="B32" s="334"/>
      <c r="C32" s="334"/>
      <c r="D32" s="334"/>
      <c r="E32" s="334"/>
    </row>
    <row r="33" spans="1:5" x14ac:dyDescent="0.2">
      <c r="A33" s="182"/>
      <c r="B33" s="182"/>
      <c r="C33" s="182"/>
      <c r="D33" s="182"/>
      <c r="E33" s="182"/>
    </row>
    <row r="34" spans="1:5" x14ac:dyDescent="0.2">
      <c r="A34" s="184" t="s">
        <v>549</v>
      </c>
      <c r="B34" s="182"/>
      <c r="C34" s="182"/>
      <c r="D34" s="182"/>
      <c r="E34" s="182"/>
    </row>
    <row r="35" spans="1:5" ht="15" x14ac:dyDescent="0.25">
      <c r="A35" s="183" t="s">
        <v>28</v>
      </c>
      <c r="B35" s="182"/>
      <c r="C35" s="182"/>
      <c r="D35" s="182"/>
      <c r="E35" s="182"/>
    </row>
  </sheetData>
  <mergeCells count="6">
    <mergeCell ref="A32:E32"/>
    <mergeCell ref="A27:E27"/>
    <mergeCell ref="A28:E28"/>
    <mergeCell ref="A29:E29"/>
    <mergeCell ref="A30:E30"/>
    <mergeCell ref="A31:E31"/>
  </mergeCells>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activeCell="C15" sqref="C15"/>
    </sheetView>
  </sheetViews>
  <sheetFormatPr defaultColWidth="10.25" defaultRowHeight="14.25" x14ac:dyDescent="0.2"/>
  <cols>
    <col min="1" max="1" width="43" style="10" customWidth="1"/>
    <col min="2" max="2" width="12.625" style="10" bestFit="1" customWidth="1"/>
    <col min="3" max="5" width="12" style="10" bestFit="1" customWidth="1"/>
    <col min="6" max="6" width="1.125" style="10" customWidth="1"/>
    <col min="7" max="7" width="10.625" style="10" bestFit="1" customWidth="1"/>
    <col min="8" max="8" width="1.125" style="10" customWidth="1"/>
    <col min="9" max="9" width="11.375" style="10" customWidth="1"/>
    <col min="10" max="10" width="1.125" style="10" customWidth="1"/>
    <col min="11" max="11" width="11" style="10" bestFit="1" customWidth="1"/>
    <col min="12" max="16384" width="10.25" style="10"/>
  </cols>
  <sheetData>
    <row r="1" spans="1:11" ht="20.25" x14ac:dyDescent="0.3">
      <c r="A1" s="20" t="s">
        <v>532</v>
      </c>
      <c r="F1" s="23"/>
      <c r="H1" s="23"/>
      <c r="J1" s="23"/>
    </row>
    <row r="2" spans="1:11" s="182" customFormat="1" ht="20.25" x14ac:dyDescent="0.3">
      <c r="A2" s="20"/>
      <c r="F2" s="23"/>
      <c r="H2" s="23"/>
      <c r="J2" s="23"/>
    </row>
    <row r="3" spans="1:11" ht="15" customHeight="1" x14ac:dyDescent="0.2">
      <c r="B3" s="336" t="s">
        <v>520</v>
      </c>
      <c r="C3" s="337"/>
      <c r="D3" s="337"/>
      <c r="E3" s="337"/>
      <c r="F3" s="260"/>
      <c r="G3" s="145" t="s">
        <v>512</v>
      </c>
      <c r="H3" s="261"/>
      <c r="I3" s="145" t="s">
        <v>521</v>
      </c>
      <c r="J3" s="262"/>
      <c r="K3" s="38" t="s">
        <v>521</v>
      </c>
    </row>
    <row r="4" spans="1:11" s="2" customFormat="1" ht="58.5" customHeight="1" x14ac:dyDescent="0.2">
      <c r="B4" s="148" t="s">
        <v>534</v>
      </c>
      <c r="C4" s="149" t="s">
        <v>22</v>
      </c>
      <c r="D4" s="149" t="s">
        <v>522</v>
      </c>
      <c r="E4" s="150" t="s">
        <v>523</v>
      </c>
      <c r="F4" s="259" t="s">
        <v>521</v>
      </c>
      <c r="G4" s="151" t="s">
        <v>524</v>
      </c>
      <c r="H4" s="259" t="s">
        <v>521</v>
      </c>
      <c r="I4" s="152" t="s">
        <v>525</v>
      </c>
      <c r="J4" s="259" t="s">
        <v>521</v>
      </c>
      <c r="K4" s="152" t="s">
        <v>474</v>
      </c>
    </row>
    <row r="5" spans="1:11" x14ac:dyDescent="0.2">
      <c r="A5" s="153" t="s">
        <v>526</v>
      </c>
      <c r="B5" s="154">
        <v>185229</v>
      </c>
      <c r="C5" s="155">
        <v>39713</v>
      </c>
      <c r="D5" s="155">
        <v>246414</v>
      </c>
      <c r="E5" s="156">
        <v>168261</v>
      </c>
      <c r="F5" s="159"/>
      <c r="G5" s="154"/>
      <c r="H5" s="159"/>
      <c r="I5" s="158"/>
      <c r="J5" s="159"/>
      <c r="K5" s="158"/>
    </row>
    <row r="6" spans="1:11" x14ac:dyDescent="0.2">
      <c r="A6" s="153" t="s">
        <v>2</v>
      </c>
      <c r="B6" s="154">
        <v>21923991</v>
      </c>
      <c r="C6" s="155">
        <v>3608331</v>
      </c>
      <c r="D6" s="155">
        <v>50096030</v>
      </c>
      <c r="E6" s="156">
        <v>14604351</v>
      </c>
      <c r="F6" s="159"/>
      <c r="G6" s="160">
        <v>12865113</v>
      </c>
      <c r="H6" s="159"/>
      <c r="I6" s="257" t="s">
        <v>579</v>
      </c>
      <c r="J6" s="159"/>
      <c r="K6" s="158">
        <v>44437221</v>
      </c>
    </row>
    <row r="7" spans="1:11" x14ac:dyDescent="0.2">
      <c r="A7" s="153" t="s">
        <v>3</v>
      </c>
      <c r="B7" s="154">
        <v>7083514</v>
      </c>
      <c r="C7" s="155">
        <v>1247925</v>
      </c>
      <c r="D7" s="155">
        <v>11950102</v>
      </c>
      <c r="E7" s="156">
        <v>1351429</v>
      </c>
      <c r="F7" s="159"/>
      <c r="G7" s="160">
        <v>1636892</v>
      </c>
      <c r="H7" s="159"/>
      <c r="I7" s="257" t="s">
        <v>579</v>
      </c>
      <c r="J7" s="159"/>
      <c r="K7" s="158">
        <v>4844490</v>
      </c>
    </row>
    <row r="8" spans="1:11" x14ac:dyDescent="0.2">
      <c r="A8" s="161" t="s">
        <v>4</v>
      </c>
      <c r="B8" s="162">
        <v>10297050</v>
      </c>
      <c r="C8" s="163">
        <v>905174</v>
      </c>
      <c r="D8" s="163">
        <v>9631242</v>
      </c>
      <c r="E8" s="164">
        <v>1318008</v>
      </c>
      <c r="F8" s="159"/>
      <c r="G8" s="165">
        <v>1774686</v>
      </c>
      <c r="H8" s="159"/>
      <c r="I8" s="257" t="s">
        <v>579</v>
      </c>
      <c r="J8" s="159"/>
      <c r="K8" s="157">
        <v>2991512</v>
      </c>
    </row>
    <row r="9" spans="1:11" x14ac:dyDescent="0.2">
      <c r="A9" s="153" t="s">
        <v>5</v>
      </c>
      <c r="B9" s="154">
        <v>8724753</v>
      </c>
      <c r="C9" s="155">
        <v>260647</v>
      </c>
      <c r="D9" s="155">
        <v>3531796</v>
      </c>
      <c r="E9" s="156">
        <v>886847</v>
      </c>
      <c r="F9" s="159"/>
      <c r="G9" s="265">
        <v>1049658</v>
      </c>
      <c r="H9" s="159"/>
      <c r="I9" s="257" t="s">
        <v>579</v>
      </c>
      <c r="J9" s="159"/>
      <c r="K9" s="158">
        <v>1220506</v>
      </c>
    </row>
    <row r="10" spans="1:11" s="182" customFormat="1" ht="6.75" customHeight="1" x14ac:dyDescent="0.2">
      <c r="A10" s="266"/>
      <c r="B10" s="264"/>
      <c r="C10" s="264"/>
      <c r="D10" s="264"/>
      <c r="E10" s="264"/>
      <c r="F10" s="264"/>
      <c r="G10" s="267"/>
      <c r="H10" s="264"/>
      <c r="I10" s="264"/>
      <c r="J10" s="264"/>
      <c r="K10" s="264"/>
    </row>
    <row r="11" spans="1:11" x14ac:dyDescent="0.2">
      <c r="A11" s="153" t="s">
        <v>527</v>
      </c>
      <c r="B11" s="154">
        <f>SUM(B5:B9)</f>
        <v>48214537</v>
      </c>
      <c r="C11" s="155">
        <f>SUM(C5:C9)</f>
        <v>6061790</v>
      </c>
      <c r="D11" s="155">
        <f>SUM(D5:D9)</f>
        <v>75455584</v>
      </c>
      <c r="E11" s="156">
        <f>SUM(E5:E9)</f>
        <v>18328896</v>
      </c>
      <c r="F11" s="159"/>
      <c r="G11" s="158">
        <f>SUM(G5:G9)</f>
        <v>17326349</v>
      </c>
      <c r="H11" s="159"/>
      <c r="I11" s="158">
        <v>1328097</v>
      </c>
      <c r="J11" s="159"/>
      <c r="K11" s="158">
        <f>SUM(K5:K9)</f>
        <v>53493729</v>
      </c>
    </row>
    <row r="12" spans="1:11" x14ac:dyDescent="0.2">
      <c r="A12" s="166" t="s">
        <v>528</v>
      </c>
      <c r="B12" s="154">
        <f>SUM(B7:B9)</f>
        <v>26105317</v>
      </c>
      <c r="C12" s="155">
        <f>SUM(C7:C9)</f>
        <v>2413746</v>
      </c>
      <c r="D12" s="155">
        <f>SUM(D7:D9)</f>
        <v>25113140</v>
      </c>
      <c r="E12" s="156">
        <f>SUM(E7:E9)</f>
        <v>3556284</v>
      </c>
      <c r="F12" s="159"/>
      <c r="G12" s="158">
        <f>SUM(G7:G9)</f>
        <v>4461236</v>
      </c>
      <c r="H12" s="159"/>
      <c r="I12" s="158">
        <v>895940</v>
      </c>
      <c r="J12" s="159"/>
      <c r="K12" s="158">
        <f>SUM(K7:K9)</f>
        <v>9056508</v>
      </c>
    </row>
    <row r="13" spans="1:11" ht="6.75" customHeight="1" x14ac:dyDescent="0.2">
      <c r="F13" s="23"/>
      <c r="H13" s="23"/>
      <c r="J13" s="23"/>
    </row>
    <row r="14" spans="1:11" x14ac:dyDescent="0.2">
      <c r="A14" s="166" t="s">
        <v>600</v>
      </c>
      <c r="B14" s="166">
        <f>B12/B11</f>
        <v>0.54144078994266809</v>
      </c>
      <c r="C14" s="167">
        <f>C12/C11</f>
        <v>0.39819030352420653</v>
      </c>
      <c r="D14" s="167">
        <f>D12/D11</f>
        <v>0.3328201660993042</v>
      </c>
      <c r="E14" s="168">
        <f>E12/E11</f>
        <v>0.1940260886416727</v>
      </c>
      <c r="F14" s="258"/>
      <c r="G14" s="166">
        <f>G12/G11</f>
        <v>0.25748275069375548</v>
      </c>
      <c r="H14" s="258"/>
      <c r="I14" s="169">
        <f>I12/I11</f>
        <v>0.67460433989384816</v>
      </c>
      <c r="J14" s="258"/>
      <c r="K14" s="169">
        <f>K12/K11</f>
        <v>0.16930036789919806</v>
      </c>
    </row>
    <row r="15" spans="1:11" x14ac:dyDescent="0.2">
      <c r="A15" s="166" t="s">
        <v>601</v>
      </c>
      <c r="B15" s="166">
        <f>B9/B11</f>
        <v>0.1809568968794619</v>
      </c>
      <c r="C15" s="167">
        <f t="shared" ref="C15:G15" si="0">C9/C11</f>
        <v>4.299835527129775E-2</v>
      </c>
      <c r="D15" s="167">
        <f t="shared" si="0"/>
        <v>4.6806290704740953E-2</v>
      </c>
      <c r="E15" s="168">
        <f t="shared" si="0"/>
        <v>4.8385183701189639E-2</v>
      </c>
      <c r="F15" s="258"/>
      <c r="G15" s="166">
        <f t="shared" si="0"/>
        <v>6.0581603198688889E-2</v>
      </c>
      <c r="H15" s="258"/>
      <c r="I15" s="257" t="s">
        <v>579</v>
      </c>
      <c r="J15" s="258"/>
      <c r="K15" s="169">
        <f>K9/K11</f>
        <v>2.2815870622891143E-2</v>
      </c>
    </row>
    <row r="16" spans="1:11" x14ac:dyDescent="0.2">
      <c r="B16" s="268"/>
      <c r="C16" s="268"/>
      <c r="D16" s="268"/>
      <c r="E16" s="268"/>
      <c r="F16" s="268"/>
      <c r="G16" s="268"/>
      <c r="H16" s="268"/>
      <c r="I16" s="268"/>
      <c r="J16" s="268"/>
      <c r="K16" s="268"/>
    </row>
    <row r="17" spans="2:11" x14ac:dyDescent="0.2">
      <c r="B17" s="268"/>
      <c r="C17" s="268"/>
      <c r="D17" s="268"/>
      <c r="E17" s="268"/>
      <c r="F17" s="268"/>
      <c r="G17" s="268"/>
      <c r="H17" s="268"/>
      <c r="I17" s="268"/>
      <c r="J17" s="268"/>
      <c r="K17" s="268"/>
    </row>
    <row r="37" spans="1:1" x14ac:dyDescent="0.2">
      <c r="A37" s="10" t="s">
        <v>533</v>
      </c>
    </row>
    <row r="38" spans="1:1" x14ac:dyDescent="0.2">
      <c r="A38" s="10" t="s">
        <v>28</v>
      </c>
    </row>
  </sheetData>
  <mergeCells count="1">
    <mergeCell ref="B3:E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zoomScaleNormal="100" workbookViewId="0">
      <selection activeCell="B4" sqref="B4:F4"/>
    </sheetView>
  </sheetViews>
  <sheetFormatPr defaultRowHeight="14.25" x14ac:dyDescent="0.2"/>
  <cols>
    <col min="1" max="1" width="24.75" bestFit="1" customWidth="1"/>
    <col min="2" max="2" width="12.375" bestFit="1" customWidth="1"/>
    <col min="3" max="5" width="11.375" bestFit="1" customWidth="1"/>
    <col min="6" max="6" width="14.875" customWidth="1"/>
    <col min="7" max="7" width="9.875" bestFit="1" customWidth="1"/>
  </cols>
  <sheetData>
    <row r="1" spans="1:6" ht="18" x14ac:dyDescent="0.25">
      <c r="A1" s="71" t="s">
        <v>507</v>
      </c>
      <c r="B1" s="70"/>
    </row>
    <row r="4" spans="1:6" x14ac:dyDescent="0.2">
      <c r="A4" s="69" t="s">
        <v>95</v>
      </c>
      <c r="B4" s="300" t="s">
        <v>94</v>
      </c>
      <c r="C4" s="300"/>
      <c r="D4" s="300"/>
      <c r="E4" s="300"/>
      <c r="F4" s="300"/>
    </row>
    <row r="5" spans="1:6" x14ac:dyDescent="0.2">
      <c r="A5" s="69" t="s">
        <v>23</v>
      </c>
      <c r="B5" s="236" t="s">
        <v>2</v>
      </c>
      <c r="C5" s="236" t="s">
        <v>3</v>
      </c>
      <c r="D5" s="236" t="s">
        <v>4</v>
      </c>
      <c r="E5" s="236" t="s">
        <v>5</v>
      </c>
      <c r="F5" s="235" t="s">
        <v>528</v>
      </c>
    </row>
    <row r="6" spans="1:6" x14ac:dyDescent="0.2">
      <c r="A6" s="68">
        <v>1951</v>
      </c>
      <c r="B6" s="67">
        <v>36615972</v>
      </c>
      <c r="C6" s="67">
        <v>3065439</v>
      </c>
      <c r="D6" s="67">
        <v>1290544</v>
      </c>
      <c r="E6" s="66">
        <v>187258</v>
      </c>
      <c r="F6" s="234">
        <f>SUM(C6:E6)</f>
        <v>4543241</v>
      </c>
    </row>
    <row r="7" spans="1:6" x14ac:dyDescent="0.2">
      <c r="A7" s="65">
        <v>1961</v>
      </c>
      <c r="B7" s="5">
        <v>38281789</v>
      </c>
      <c r="C7" s="5">
        <v>3310850</v>
      </c>
      <c r="D7" s="5">
        <v>1581352</v>
      </c>
      <c r="E7" s="6">
        <v>286534</v>
      </c>
      <c r="F7" s="234">
        <f t="shared" ref="F7:F12" si="0">SUM(C7:E7)</f>
        <v>5178736</v>
      </c>
    </row>
    <row r="8" spans="1:6" x14ac:dyDescent="0.2">
      <c r="A8" s="65">
        <v>1971</v>
      </c>
      <c r="B8" s="5">
        <v>39901710</v>
      </c>
      <c r="C8" s="5">
        <v>3928080</v>
      </c>
      <c r="D8" s="5">
        <v>1784950</v>
      </c>
      <c r="E8" s="6">
        <v>403620</v>
      </c>
      <c r="F8" s="234">
        <f t="shared" si="0"/>
        <v>6116650</v>
      </c>
    </row>
    <row r="9" spans="1:6" x14ac:dyDescent="0.2">
      <c r="A9" s="65">
        <v>1981</v>
      </c>
      <c r="B9" s="5">
        <v>38920247</v>
      </c>
      <c r="C9" s="5">
        <v>4224031</v>
      </c>
      <c r="D9" s="5">
        <v>2147869</v>
      </c>
      <c r="E9" s="6">
        <v>479809</v>
      </c>
      <c r="F9" s="234">
        <f t="shared" si="0"/>
        <v>6851709</v>
      </c>
    </row>
    <row r="10" spans="1:6" x14ac:dyDescent="0.2">
      <c r="A10" s="65">
        <v>1991</v>
      </c>
      <c r="B10" s="5">
        <v>39501733</v>
      </c>
      <c r="C10" s="5">
        <v>4221257</v>
      </c>
      <c r="D10" s="5">
        <v>2613336</v>
      </c>
      <c r="E10" s="6">
        <v>718878</v>
      </c>
      <c r="F10" s="234">
        <f t="shared" si="0"/>
        <v>7553471</v>
      </c>
    </row>
    <row r="11" spans="1:6" x14ac:dyDescent="0.2">
      <c r="A11" s="65">
        <v>2001</v>
      </c>
      <c r="B11" s="5">
        <v>41330831</v>
      </c>
      <c r="C11" s="5">
        <v>4102841</v>
      </c>
      <c r="D11" s="5">
        <v>2751135</v>
      </c>
      <c r="E11" s="6">
        <v>954024</v>
      </c>
      <c r="F11" s="234">
        <f t="shared" si="0"/>
        <v>7808000</v>
      </c>
    </row>
    <row r="12" spans="1:6" x14ac:dyDescent="0.2">
      <c r="A12" s="65">
        <v>2011</v>
      </c>
      <c r="B12" s="5">
        <v>44351927</v>
      </c>
      <c r="C12" s="5">
        <v>4552283</v>
      </c>
      <c r="D12" s="5">
        <v>2928118</v>
      </c>
      <c r="E12" s="6">
        <v>1180128</v>
      </c>
      <c r="F12" s="234">
        <f t="shared" si="0"/>
        <v>8660529</v>
      </c>
    </row>
    <row r="13" spans="1:6" s="181" customFormat="1" x14ac:dyDescent="0.2">
      <c r="A13" s="192"/>
      <c r="B13" s="172"/>
      <c r="C13" s="172"/>
      <c r="D13" s="172"/>
      <c r="E13" s="172"/>
    </row>
    <row r="14" spans="1:6" s="181" customFormat="1" x14ac:dyDescent="0.2">
      <c r="A14" s="192"/>
      <c r="B14" s="172"/>
      <c r="C14" s="172"/>
      <c r="D14" s="172"/>
      <c r="E14" s="172"/>
    </row>
    <row r="15" spans="1:6" s="181" customFormat="1" x14ac:dyDescent="0.2">
      <c r="A15" s="192"/>
      <c r="B15" s="193"/>
      <c r="C15" s="193"/>
      <c r="D15" s="193"/>
      <c r="E15" s="193"/>
    </row>
    <row r="30" spans="1:1" x14ac:dyDescent="0.2">
      <c r="A30" t="s">
        <v>501</v>
      </c>
    </row>
    <row r="31" spans="1:1" x14ac:dyDescent="0.2">
      <c r="A31" t="s">
        <v>498</v>
      </c>
    </row>
  </sheetData>
  <mergeCells count="1">
    <mergeCell ref="B4:F4"/>
  </mergeCells>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Normal="100" workbookViewId="0">
      <selection activeCell="D25" sqref="D25"/>
    </sheetView>
  </sheetViews>
  <sheetFormatPr defaultRowHeight="14.25" x14ac:dyDescent="0.2"/>
  <cols>
    <col min="1" max="1" width="11.25" style="10" customWidth="1"/>
    <col min="2" max="16384" width="9" style="10"/>
  </cols>
  <sheetData>
    <row r="1" spans="1:13" ht="20.25" x14ac:dyDescent="0.3">
      <c r="A1" s="20" t="s">
        <v>508</v>
      </c>
    </row>
    <row r="2" spans="1:13" ht="15.75" x14ac:dyDescent="0.25">
      <c r="A2" s="18" t="s">
        <v>87</v>
      </c>
    </row>
    <row r="3" spans="1:13" ht="132" customHeight="1" x14ac:dyDescent="0.2">
      <c r="A3" s="330" t="s">
        <v>86</v>
      </c>
      <c r="B3" s="330"/>
      <c r="C3" s="330"/>
      <c r="D3" s="330"/>
      <c r="E3" s="330"/>
      <c r="F3" s="330"/>
      <c r="G3" s="330"/>
      <c r="H3" s="330"/>
      <c r="I3" s="330"/>
      <c r="J3" s="330"/>
      <c r="K3" s="330"/>
      <c r="L3" s="330"/>
      <c r="M3" s="330"/>
    </row>
    <row r="4" spans="1:13" ht="15.75" x14ac:dyDescent="0.25">
      <c r="A4" s="47" t="s">
        <v>88</v>
      </c>
      <c r="B4" s="45"/>
    </row>
    <row r="5" spans="1:13" ht="18" x14ac:dyDescent="0.25">
      <c r="A5" s="48"/>
      <c r="B5" s="48"/>
      <c r="C5" s="41"/>
      <c r="D5" s="41"/>
      <c r="E5" s="41"/>
    </row>
    <row r="6" spans="1:13" ht="15" x14ac:dyDescent="0.25">
      <c r="A6" s="49" t="s">
        <v>76</v>
      </c>
      <c r="B6" s="273" t="s">
        <v>6</v>
      </c>
      <c r="C6" s="274" t="s">
        <v>0</v>
      </c>
      <c r="D6" s="41"/>
      <c r="E6" s="41"/>
    </row>
    <row r="7" spans="1:13" x14ac:dyDescent="0.2">
      <c r="A7" s="53" t="s">
        <v>77</v>
      </c>
      <c r="B7" s="54">
        <v>5.2098129927673158</v>
      </c>
      <c r="C7" s="55">
        <v>4.5720910915761062</v>
      </c>
      <c r="D7" s="41"/>
      <c r="E7" s="41"/>
    </row>
    <row r="8" spans="1:13" x14ac:dyDescent="0.2">
      <c r="A8" s="56" t="s">
        <v>78</v>
      </c>
      <c r="B8" s="54">
        <v>2.7827482741979481</v>
      </c>
      <c r="C8" s="55">
        <v>2.4979198884798848</v>
      </c>
      <c r="D8" s="41"/>
      <c r="E8" s="41"/>
    </row>
    <row r="9" spans="1:13" x14ac:dyDescent="0.2">
      <c r="A9" s="53" t="s">
        <v>79</v>
      </c>
      <c r="B9" s="54">
        <v>2.5417383327600045</v>
      </c>
      <c r="C9" s="55">
        <v>4.5542395331426491</v>
      </c>
      <c r="D9" s="41"/>
      <c r="E9" s="41"/>
    </row>
    <row r="10" spans="1:13" x14ac:dyDescent="0.2">
      <c r="A10" s="53" t="s">
        <v>80</v>
      </c>
      <c r="B10" s="54">
        <v>2.9487711144874429</v>
      </c>
      <c r="C10" s="55">
        <v>6.0204857264593095</v>
      </c>
      <c r="D10" s="41"/>
      <c r="E10" s="41"/>
    </row>
    <row r="11" spans="1:13" x14ac:dyDescent="0.2">
      <c r="A11" s="53" t="s">
        <v>81</v>
      </c>
      <c r="B11" s="54">
        <v>4.8851891443432196</v>
      </c>
      <c r="C11" s="55">
        <v>8.2738024737314095</v>
      </c>
      <c r="D11" s="41"/>
      <c r="E11" s="41"/>
    </row>
    <row r="12" spans="1:13" x14ac:dyDescent="0.2">
      <c r="A12" s="53" t="s">
        <v>82</v>
      </c>
      <c r="B12" s="54">
        <v>8.7127695591374099</v>
      </c>
      <c r="C12" s="55">
        <v>12.326290857413548</v>
      </c>
      <c r="D12" s="41"/>
      <c r="E12" s="41"/>
    </row>
    <row r="13" spans="1:13" x14ac:dyDescent="0.2">
      <c r="A13" s="53" t="s">
        <v>83</v>
      </c>
      <c r="B13" s="54">
        <v>16.6039274295768</v>
      </c>
      <c r="C13" s="55">
        <v>19.128071438298864</v>
      </c>
      <c r="D13" s="41"/>
      <c r="E13" s="41"/>
      <c r="G13" s="210"/>
    </row>
    <row r="14" spans="1:13" x14ac:dyDescent="0.2">
      <c r="A14" s="53" t="s">
        <v>3</v>
      </c>
      <c r="B14" s="54">
        <v>29.941209603604872</v>
      </c>
      <c r="C14" s="55">
        <v>30.410092979690678</v>
      </c>
      <c r="D14" s="41"/>
      <c r="E14" s="174"/>
    </row>
    <row r="15" spans="1:13" x14ac:dyDescent="0.2">
      <c r="A15" s="53" t="s">
        <v>84</v>
      </c>
      <c r="B15" s="54">
        <v>44.946292398939512</v>
      </c>
      <c r="C15" s="55">
        <v>48.484667998770362</v>
      </c>
      <c r="D15" s="41"/>
      <c r="E15" s="174"/>
      <c r="F15" s="174"/>
      <c r="G15" s="210"/>
      <c r="I15" s="211"/>
    </row>
    <row r="16" spans="1:13" x14ac:dyDescent="0.2">
      <c r="A16" s="52"/>
      <c r="B16" s="52"/>
      <c r="C16" s="52"/>
      <c r="D16" s="41"/>
      <c r="E16" s="41"/>
    </row>
    <row r="17" spans="1:6" ht="15" x14ac:dyDescent="0.25">
      <c r="A17" s="52" t="s">
        <v>89</v>
      </c>
      <c r="C17" s="52"/>
      <c r="D17" s="60">
        <f>SUM(B7:C15)</f>
        <v>254.84012083737733</v>
      </c>
      <c r="E17" s="59"/>
    </row>
    <row r="18" spans="1:6" ht="15" x14ac:dyDescent="0.25">
      <c r="A18" s="41" t="s">
        <v>91</v>
      </c>
      <c r="B18" s="41"/>
      <c r="C18" s="41"/>
      <c r="D18" s="59">
        <v>1030</v>
      </c>
      <c r="E18" s="59" t="s">
        <v>92</v>
      </c>
    </row>
    <row r="19" spans="1:6" ht="15" x14ac:dyDescent="0.25">
      <c r="A19" s="10" t="s">
        <v>90</v>
      </c>
      <c r="B19" s="41"/>
      <c r="C19" s="41"/>
      <c r="D19" s="61">
        <f>D18/D17</f>
        <v>4.0417497708584129</v>
      </c>
      <c r="E19" s="59" t="s">
        <v>92</v>
      </c>
    </row>
    <row r="20" spans="1:6" s="182" customFormat="1" ht="15" x14ac:dyDescent="0.25">
      <c r="B20" s="41"/>
      <c r="C20" s="41"/>
      <c r="D20" s="61"/>
      <c r="E20" s="59"/>
    </row>
    <row r="21" spans="1:6" s="182" customFormat="1" ht="15" x14ac:dyDescent="0.25">
      <c r="A21" s="271" t="s">
        <v>580</v>
      </c>
      <c r="B21" s="41"/>
      <c r="C21" s="41"/>
      <c r="D21" s="61"/>
      <c r="E21" s="59"/>
    </row>
    <row r="22" spans="1:6" x14ac:dyDescent="0.2">
      <c r="B22" s="41"/>
      <c r="C22" s="41"/>
      <c r="D22" s="41"/>
      <c r="E22" s="41"/>
    </row>
    <row r="23" spans="1:6" s="182" customFormat="1" ht="15" x14ac:dyDescent="0.25">
      <c r="A23" s="49" t="s">
        <v>76</v>
      </c>
      <c r="B23" s="273" t="s">
        <v>6</v>
      </c>
      <c r="C23" s="274" t="s">
        <v>0</v>
      </c>
      <c r="D23" s="41"/>
      <c r="E23" s="41"/>
    </row>
    <row r="24" spans="1:6" s="182" customFormat="1" x14ac:dyDescent="0.2">
      <c r="A24" s="53" t="s">
        <v>77</v>
      </c>
      <c r="B24" s="54">
        <f t="shared" ref="B24:C32" si="0">$D$19*B7</f>
        <v>21.056760469732481</v>
      </c>
      <c r="C24" s="55">
        <f t="shared" si="0"/>
        <v>18.479248121721518</v>
      </c>
      <c r="D24" s="41"/>
      <c r="E24" s="296"/>
      <c r="F24" s="296"/>
    </row>
    <row r="25" spans="1:6" s="182" customFormat="1" x14ac:dyDescent="0.2">
      <c r="A25" s="56" t="s">
        <v>78</v>
      </c>
      <c r="B25" s="54">
        <f t="shared" si="0"/>
        <v>11.2471721995962</v>
      </c>
      <c r="C25" s="55">
        <f t="shared" si="0"/>
        <v>10.095967136886246</v>
      </c>
      <c r="D25" s="41"/>
      <c r="E25" s="296"/>
      <c r="F25" s="296"/>
    </row>
    <row r="26" spans="1:6" s="182" customFormat="1" x14ac:dyDescent="0.2">
      <c r="A26" s="53" t="s">
        <v>79</v>
      </c>
      <c r="B26" s="54">
        <f t="shared" si="0"/>
        <v>10.273070324014792</v>
      </c>
      <c r="C26" s="55">
        <f t="shared" si="0"/>
        <v>18.407096589513628</v>
      </c>
      <c r="D26" s="41"/>
      <c r="E26" s="296"/>
      <c r="F26" s="296"/>
    </row>
    <row r="27" spans="1:6" s="182" customFormat="1" x14ac:dyDescent="0.2">
      <c r="A27" s="53" t="s">
        <v>80</v>
      </c>
      <c r="B27" s="54">
        <f t="shared" si="0"/>
        <v>11.918194976293529</v>
      </c>
      <c r="C27" s="55">
        <f t="shared" si="0"/>
        <v>24.333296805373259</v>
      </c>
      <c r="D27" s="41"/>
      <c r="E27" s="296"/>
      <c r="F27" s="296"/>
    </row>
    <row r="28" spans="1:6" s="182" customFormat="1" x14ac:dyDescent="0.2">
      <c r="A28" s="53" t="s">
        <v>81</v>
      </c>
      <c r="B28" s="54">
        <f t="shared" si="0"/>
        <v>19.744712104749215</v>
      </c>
      <c r="C28" s="55">
        <f t="shared" si="0"/>
        <v>33.440639252331692</v>
      </c>
      <c r="D28" s="41"/>
      <c r="E28" s="296"/>
      <c r="F28" s="296"/>
    </row>
    <row r="29" spans="1:6" s="182" customFormat="1" x14ac:dyDescent="0.2">
      <c r="A29" s="53" t="s">
        <v>82</v>
      </c>
      <c r="B29" s="54">
        <f t="shared" si="0"/>
        <v>35.21483436918578</v>
      </c>
      <c r="C29" s="55">
        <f t="shared" si="0"/>
        <v>49.819783248485358</v>
      </c>
      <c r="D29" s="41"/>
      <c r="E29" s="296"/>
      <c r="F29" s="296"/>
    </row>
    <row r="30" spans="1:6" s="182" customFormat="1" x14ac:dyDescent="0.2">
      <c r="A30" s="53" t="s">
        <v>83</v>
      </c>
      <c r="B30" s="54">
        <f t="shared" si="0"/>
        <v>67.10891988384175</v>
      </c>
      <c r="C30" s="55">
        <f t="shared" si="0"/>
        <v>77.310878352707789</v>
      </c>
      <c r="D30" s="41"/>
      <c r="E30" s="296"/>
      <c r="F30" s="296"/>
    </row>
    <row r="31" spans="1:6" x14ac:dyDescent="0.2">
      <c r="A31" s="53" t="s">
        <v>3</v>
      </c>
      <c r="B31" s="54">
        <f t="shared" si="0"/>
        <v>121.0148770545937</v>
      </c>
      <c r="C31" s="55">
        <f t="shared" si="0"/>
        <v>122.90998633244783</v>
      </c>
      <c r="D31" s="41"/>
      <c r="E31" s="296"/>
      <c r="F31" s="296"/>
    </row>
    <row r="32" spans="1:6" x14ac:dyDescent="0.2">
      <c r="A32" s="53" t="s">
        <v>84</v>
      </c>
      <c r="B32" s="54">
        <f t="shared" si="0"/>
        <v>181.661667004349</v>
      </c>
      <c r="C32" s="55">
        <f t="shared" si="0"/>
        <v>195.96289577417633</v>
      </c>
      <c r="D32" s="41"/>
      <c r="E32" s="296"/>
      <c r="F32" s="296"/>
    </row>
    <row r="33" spans="1:8" s="182" customFormat="1" x14ac:dyDescent="0.2">
      <c r="A33" s="52"/>
      <c r="B33" s="272"/>
      <c r="C33" s="272"/>
      <c r="D33" s="41"/>
      <c r="E33" s="41"/>
    </row>
    <row r="34" spans="1:8" x14ac:dyDescent="0.2">
      <c r="A34" s="41" t="s">
        <v>495</v>
      </c>
      <c r="B34" s="57"/>
      <c r="C34" s="57"/>
      <c r="D34" s="57"/>
      <c r="E34" s="57"/>
      <c r="F34" s="57"/>
      <c r="G34" s="57"/>
      <c r="H34" s="57"/>
    </row>
    <row r="35" spans="1:8" ht="15" x14ac:dyDescent="0.25">
      <c r="A35" s="36" t="s">
        <v>85</v>
      </c>
      <c r="B35" s="57"/>
      <c r="C35" s="57"/>
      <c r="D35" s="57"/>
      <c r="E35" s="57"/>
      <c r="F35" s="57"/>
      <c r="G35" s="57"/>
      <c r="H35" s="57"/>
    </row>
    <row r="36" spans="1:8" x14ac:dyDescent="0.2">
      <c r="A36" s="57"/>
      <c r="B36" s="57"/>
      <c r="C36" s="57"/>
      <c r="D36" s="57"/>
      <c r="E36" s="57"/>
      <c r="F36" s="57"/>
      <c r="G36" s="57"/>
      <c r="H36" s="57"/>
    </row>
    <row r="37" spans="1:8" x14ac:dyDescent="0.2">
      <c r="A37" s="57"/>
      <c r="B37" s="57"/>
      <c r="C37" s="57"/>
      <c r="D37" s="57"/>
      <c r="E37" s="57"/>
      <c r="F37" s="57"/>
      <c r="G37" s="57"/>
      <c r="H37" s="57"/>
    </row>
  </sheetData>
  <mergeCells count="1">
    <mergeCell ref="A3:M3"/>
  </mergeCells>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32"/>
  <sheetViews>
    <sheetView zoomScaleNormal="100" workbookViewId="0">
      <selection activeCell="M4" sqref="M4:M23"/>
    </sheetView>
  </sheetViews>
  <sheetFormatPr defaultRowHeight="14.25" x14ac:dyDescent="0.2"/>
  <cols>
    <col min="1" max="1" width="10.875" style="23" customWidth="1"/>
    <col min="2" max="3" width="10.375" style="23" bestFit="1" customWidth="1"/>
    <col min="4" max="6" width="9.875" style="23" bestFit="1" customWidth="1"/>
    <col min="7" max="14" width="9" style="23"/>
    <col min="15" max="15" width="9.875" style="23" bestFit="1" customWidth="1"/>
    <col min="16" max="16384" width="9" style="23"/>
  </cols>
  <sheetData>
    <row r="1" spans="1:17" ht="18" x14ac:dyDescent="0.25">
      <c r="A1" s="22" t="s">
        <v>492</v>
      </c>
    </row>
    <row r="3" spans="1:17" ht="15" x14ac:dyDescent="0.25">
      <c r="A3" s="24" t="s">
        <v>21</v>
      </c>
    </row>
    <row r="4" spans="1:17" x14ac:dyDescent="0.2">
      <c r="A4" s="25"/>
      <c r="B4" s="337" t="s">
        <v>23</v>
      </c>
      <c r="C4" s="337"/>
      <c r="D4" s="337"/>
      <c r="E4" s="337"/>
      <c r="F4" s="339"/>
    </row>
    <row r="5" spans="1:17" x14ac:dyDescent="0.2">
      <c r="A5" s="9" t="s">
        <v>1</v>
      </c>
      <c r="B5" s="21" t="s">
        <v>16</v>
      </c>
      <c r="C5" s="21" t="s">
        <v>17</v>
      </c>
      <c r="D5" s="21" t="s">
        <v>18</v>
      </c>
      <c r="E5" s="21" t="s">
        <v>19</v>
      </c>
      <c r="F5" s="26" t="s">
        <v>20</v>
      </c>
    </row>
    <row r="6" spans="1:17" x14ac:dyDescent="0.2">
      <c r="A6" s="14" t="s">
        <v>2</v>
      </c>
      <c r="B6" s="12">
        <v>54807172</v>
      </c>
      <c r="C6" s="12">
        <v>33488553</v>
      </c>
      <c r="D6" s="12">
        <v>26691143</v>
      </c>
      <c r="E6" s="12">
        <v>23648565</v>
      </c>
      <c r="F6" s="13">
        <v>21923991</v>
      </c>
      <c r="M6" s="64"/>
      <c r="N6" s="64"/>
    </row>
    <row r="7" spans="1:17" x14ac:dyDescent="0.2">
      <c r="A7" s="15" t="s">
        <v>3</v>
      </c>
      <c r="B7" s="16">
        <v>11715533</v>
      </c>
      <c r="C7" s="16">
        <v>9912275</v>
      </c>
      <c r="D7" s="16">
        <v>9357248</v>
      </c>
      <c r="E7" s="16">
        <v>7703698</v>
      </c>
      <c r="F7" s="17">
        <v>7083514</v>
      </c>
      <c r="M7" s="64"/>
      <c r="N7" s="64"/>
    </row>
    <row r="8" spans="1:17" x14ac:dyDescent="0.2">
      <c r="A8" s="15" t="s">
        <v>4</v>
      </c>
      <c r="B8" s="16">
        <v>15396231</v>
      </c>
      <c r="C8" s="16">
        <v>13110888</v>
      </c>
      <c r="D8" s="16">
        <v>13909133</v>
      </c>
      <c r="E8" s="16">
        <v>11440596</v>
      </c>
      <c r="F8" s="17">
        <v>10297050</v>
      </c>
      <c r="M8" s="64"/>
      <c r="N8" s="64"/>
    </row>
    <row r="9" spans="1:17" x14ac:dyDescent="0.2">
      <c r="A9" s="15" t="s">
        <v>5</v>
      </c>
      <c r="B9" s="16">
        <v>7915237</v>
      </c>
      <c r="C9" s="16">
        <v>7855705</v>
      </c>
      <c r="D9" s="16">
        <v>9156261</v>
      </c>
      <c r="E9" s="16">
        <v>8240750</v>
      </c>
      <c r="F9" s="17">
        <v>8724753</v>
      </c>
      <c r="M9" s="64"/>
      <c r="N9" s="64"/>
    </row>
    <row r="10" spans="1:17" x14ac:dyDescent="0.2">
      <c r="A10" s="241" t="s">
        <v>528</v>
      </c>
      <c r="B10" s="242">
        <f>SUM(B7:B9)</f>
        <v>35027001</v>
      </c>
      <c r="C10" s="242">
        <f>SUM(C7:C9)</f>
        <v>30878868</v>
      </c>
      <c r="D10" s="242">
        <f>SUM(D7:D9)</f>
        <v>32422642</v>
      </c>
      <c r="E10" s="242">
        <f>SUM(E7:E9)</f>
        <v>27385044</v>
      </c>
      <c r="F10" s="263">
        <f>SUM(F7:F9)</f>
        <v>26105317</v>
      </c>
      <c r="M10" s="64"/>
    </row>
    <row r="11" spans="1:17" x14ac:dyDescent="0.2">
      <c r="A11" s="23" t="s">
        <v>26</v>
      </c>
      <c r="E11" s="205"/>
      <c r="F11" s="64"/>
      <c r="M11" s="64"/>
    </row>
    <row r="12" spans="1:17" ht="72" customHeight="1" x14ac:dyDescent="0.2">
      <c r="A12" s="340" t="s">
        <v>27</v>
      </c>
      <c r="B12" s="340"/>
      <c r="C12" s="340"/>
      <c r="D12" s="340"/>
      <c r="E12" s="340"/>
      <c r="F12" s="340"/>
    </row>
    <row r="14" spans="1:17" ht="15" x14ac:dyDescent="0.25">
      <c r="A14" s="24" t="s">
        <v>22</v>
      </c>
    </row>
    <row r="15" spans="1:17" x14ac:dyDescent="0.2">
      <c r="A15" s="25"/>
      <c r="B15" s="337" t="s">
        <v>23</v>
      </c>
      <c r="C15" s="337"/>
      <c r="D15" s="337"/>
      <c r="E15" s="337"/>
      <c r="F15" s="339"/>
    </row>
    <row r="16" spans="1:17" x14ac:dyDescent="0.2">
      <c r="A16" s="9" t="s">
        <v>1</v>
      </c>
      <c r="B16" s="21" t="s">
        <v>16</v>
      </c>
      <c r="C16" s="21" t="s">
        <v>17</v>
      </c>
      <c r="D16" s="21" t="s">
        <v>18</v>
      </c>
      <c r="E16" s="21" t="s">
        <v>19</v>
      </c>
      <c r="F16" s="26" t="s">
        <v>20</v>
      </c>
      <c r="N16" s="214"/>
      <c r="O16" s="11"/>
      <c r="P16" s="11"/>
      <c r="Q16" s="11"/>
    </row>
    <row r="17" spans="1:17" x14ac:dyDescent="0.2">
      <c r="A17" s="14" t="s">
        <v>2</v>
      </c>
      <c r="B17" s="12">
        <v>1366655</v>
      </c>
      <c r="C17" s="12">
        <v>2156163</v>
      </c>
      <c r="D17" s="12">
        <v>2417706</v>
      </c>
      <c r="E17" s="12">
        <v>3003283</v>
      </c>
      <c r="F17" s="13">
        <v>3608331</v>
      </c>
      <c r="M17" s="64"/>
      <c r="N17" s="214"/>
      <c r="O17" s="11"/>
      <c r="P17" s="11"/>
      <c r="Q17" s="11"/>
    </row>
    <row r="18" spans="1:17" x14ac:dyDescent="0.2">
      <c r="A18" s="15" t="s">
        <v>3</v>
      </c>
      <c r="B18" s="16">
        <v>236483</v>
      </c>
      <c r="C18" s="16">
        <v>491794</v>
      </c>
      <c r="D18" s="16">
        <v>652896</v>
      </c>
      <c r="E18" s="16">
        <v>884173</v>
      </c>
      <c r="F18" s="17">
        <v>1247925</v>
      </c>
      <c r="M18" s="64"/>
      <c r="N18" s="214"/>
      <c r="O18" s="11"/>
      <c r="P18" s="11"/>
      <c r="Q18" s="11"/>
    </row>
    <row r="19" spans="1:17" x14ac:dyDescent="0.2">
      <c r="A19" s="15" t="s">
        <v>4</v>
      </c>
      <c r="B19" s="16">
        <v>131658</v>
      </c>
      <c r="C19" s="16">
        <v>310872</v>
      </c>
      <c r="D19" s="16">
        <v>491345</v>
      </c>
      <c r="E19" s="16">
        <v>674515</v>
      </c>
      <c r="F19" s="17">
        <v>905174</v>
      </c>
      <c r="M19" s="64"/>
      <c r="N19" s="214"/>
      <c r="O19" s="11"/>
      <c r="P19" s="11"/>
      <c r="Q19" s="11"/>
    </row>
    <row r="20" spans="1:17" x14ac:dyDescent="0.2">
      <c r="A20" s="15" t="s">
        <v>5</v>
      </c>
      <c r="B20" s="16">
        <v>23460</v>
      </c>
      <c r="C20" s="16">
        <v>71277</v>
      </c>
      <c r="D20" s="16">
        <v>123777</v>
      </c>
      <c r="E20" s="16">
        <v>185471</v>
      </c>
      <c r="F20" s="17">
        <v>260647</v>
      </c>
      <c r="M20" s="64"/>
      <c r="N20" s="214"/>
      <c r="O20" s="11"/>
      <c r="P20" s="11"/>
      <c r="Q20" s="11"/>
    </row>
    <row r="21" spans="1:17" x14ac:dyDescent="0.2">
      <c r="A21" s="241" t="s">
        <v>528</v>
      </c>
      <c r="B21" s="242">
        <f>SUM(B18:B20)</f>
        <v>391601</v>
      </c>
      <c r="C21" s="242">
        <f>SUM(C18:C20)</f>
        <v>873943</v>
      </c>
      <c r="D21" s="242">
        <f>SUM(D18:D20)</f>
        <v>1268018</v>
      </c>
      <c r="E21" s="242">
        <f>SUM(E18:E20)</f>
        <v>1744159</v>
      </c>
      <c r="F21" s="263">
        <f>SUM(F18:F20)</f>
        <v>2413746</v>
      </c>
      <c r="M21" s="64"/>
    </row>
    <row r="22" spans="1:17" x14ac:dyDescent="0.2">
      <c r="A22" s="23" t="s">
        <v>24</v>
      </c>
      <c r="M22" s="64"/>
    </row>
    <row r="23" spans="1:17" ht="75" customHeight="1" x14ac:dyDescent="0.2">
      <c r="A23" s="340" t="s">
        <v>25</v>
      </c>
      <c r="B23" s="340"/>
      <c r="C23" s="340"/>
      <c r="D23" s="340"/>
      <c r="E23" s="340"/>
      <c r="F23" s="340"/>
    </row>
    <row r="24" spans="1:17" x14ac:dyDescent="0.2">
      <c r="A24" s="32"/>
      <c r="B24" s="32"/>
      <c r="C24" s="32"/>
      <c r="D24" s="32"/>
      <c r="E24" s="32"/>
      <c r="F24" s="32"/>
    </row>
    <row r="25" spans="1:17" x14ac:dyDescent="0.2">
      <c r="A25" s="186" t="s">
        <v>542</v>
      </c>
      <c r="B25" s="187"/>
      <c r="C25" s="187"/>
      <c r="D25" s="187"/>
      <c r="E25" s="187"/>
      <c r="F25" s="187"/>
      <c r="G25" s="186"/>
      <c r="H25" s="186"/>
      <c r="I25" s="186"/>
      <c r="J25" s="186"/>
      <c r="K25" s="186"/>
      <c r="L25" s="186"/>
    </row>
    <row r="26" spans="1:17" ht="43.5" customHeight="1" x14ac:dyDescent="0.2">
      <c r="A26" s="338" t="s">
        <v>555</v>
      </c>
      <c r="B26" s="338"/>
      <c r="C26" s="338"/>
      <c r="D26" s="338"/>
      <c r="E26" s="338"/>
      <c r="F26" s="338"/>
      <c r="G26" s="338"/>
      <c r="H26" s="338"/>
      <c r="I26" s="338"/>
      <c r="J26" s="338"/>
      <c r="K26" s="338"/>
      <c r="L26" s="338"/>
    </row>
    <row r="27" spans="1:17" ht="29.25" customHeight="1" x14ac:dyDescent="0.2">
      <c r="A27" s="338" t="s">
        <v>554</v>
      </c>
      <c r="B27" s="338"/>
      <c r="C27" s="338"/>
      <c r="D27" s="338"/>
      <c r="E27" s="338"/>
      <c r="F27" s="338"/>
      <c r="G27" s="338"/>
      <c r="H27" s="338"/>
      <c r="I27" s="338"/>
      <c r="J27" s="338"/>
      <c r="K27" s="338"/>
      <c r="L27" s="338"/>
    </row>
    <row r="28" spans="1:17" ht="15" customHeight="1" x14ac:dyDescent="0.2">
      <c r="A28" s="186" t="s">
        <v>50</v>
      </c>
      <c r="B28" s="186"/>
      <c r="C28" s="186"/>
      <c r="D28" s="186"/>
      <c r="E28" s="186"/>
      <c r="F28" s="186"/>
      <c r="G28" s="186"/>
      <c r="H28" s="186"/>
      <c r="I28" s="186"/>
      <c r="J28" s="186"/>
      <c r="K28" s="186"/>
      <c r="L28" s="186"/>
    </row>
    <row r="29" spans="1:17" ht="58.5" customHeight="1" x14ac:dyDescent="0.2">
      <c r="A29" s="338" t="s">
        <v>556</v>
      </c>
      <c r="B29" s="338"/>
      <c r="C29" s="338"/>
      <c r="D29" s="338"/>
      <c r="E29" s="338"/>
      <c r="F29" s="338"/>
      <c r="G29" s="338"/>
      <c r="H29" s="338"/>
      <c r="I29" s="338"/>
      <c r="J29" s="338"/>
      <c r="K29" s="338"/>
      <c r="L29" s="338"/>
    </row>
    <row r="30" spans="1:17" x14ac:dyDescent="0.2">
      <c r="A30" s="186"/>
      <c r="B30" s="186"/>
      <c r="C30" s="186"/>
      <c r="D30" s="186"/>
      <c r="E30" s="186"/>
      <c r="F30" s="186"/>
      <c r="G30" s="186"/>
      <c r="H30" s="186"/>
      <c r="I30" s="186"/>
      <c r="J30" s="186"/>
      <c r="K30" s="186"/>
      <c r="L30" s="186"/>
    </row>
    <row r="31" spans="1:17" x14ac:dyDescent="0.2">
      <c r="A31" s="188" t="s">
        <v>493</v>
      </c>
      <c r="B31" s="186"/>
      <c r="C31" s="186"/>
      <c r="D31" s="186"/>
      <c r="E31" s="186"/>
      <c r="F31" s="186"/>
      <c r="G31" s="186"/>
      <c r="H31" s="186"/>
      <c r="I31" s="186"/>
      <c r="J31" s="186"/>
      <c r="K31" s="186"/>
      <c r="L31" s="186"/>
    </row>
    <row r="32" spans="1:17" ht="15" x14ac:dyDescent="0.25">
      <c r="A32" s="189" t="s">
        <v>28</v>
      </c>
      <c r="B32" s="186"/>
      <c r="C32" s="186"/>
      <c r="D32" s="186"/>
      <c r="E32" s="186"/>
      <c r="F32" s="186"/>
      <c r="G32" s="186"/>
      <c r="H32" s="186"/>
      <c r="I32" s="186"/>
      <c r="J32" s="186"/>
      <c r="K32" s="186"/>
      <c r="L32" s="186"/>
    </row>
  </sheetData>
  <mergeCells count="7">
    <mergeCell ref="A27:L27"/>
    <mergeCell ref="A29:L29"/>
    <mergeCell ref="B4:F4"/>
    <mergeCell ref="B15:F15"/>
    <mergeCell ref="A12:F12"/>
    <mergeCell ref="A23:F23"/>
    <mergeCell ref="A26:L26"/>
  </mergeCells>
  <pageMargins left="0.7" right="0.7" top="0.75" bottom="0.75"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6"/>
  <sheetViews>
    <sheetView zoomScaleNormal="100" workbookViewId="0">
      <selection activeCell="A2" sqref="A2"/>
    </sheetView>
  </sheetViews>
  <sheetFormatPr defaultRowHeight="14.25" x14ac:dyDescent="0.2"/>
  <cols>
    <col min="1" max="1" width="32.875" style="2" customWidth="1"/>
    <col min="2" max="3" width="16.75" style="2" customWidth="1"/>
    <col min="4" max="4" width="22.25" style="2" customWidth="1"/>
    <col min="5" max="5" width="16.75" style="2" customWidth="1"/>
    <col min="6" max="6" width="9" style="2"/>
    <col min="7" max="8" width="11.375" style="2" bestFit="1" customWidth="1"/>
    <col min="9" max="9" width="9" style="2"/>
    <col min="10" max="10" width="11.375" style="2" bestFit="1" customWidth="1"/>
    <col min="11" max="11" width="9" style="2"/>
    <col min="12" max="12" width="11.375" style="2" bestFit="1" customWidth="1"/>
    <col min="13" max="16384" width="9" style="2"/>
  </cols>
  <sheetData>
    <row r="1" spans="1:12" ht="46.5" customHeight="1" x14ac:dyDescent="0.25">
      <c r="A1" s="331" t="s">
        <v>511</v>
      </c>
      <c r="B1" s="331"/>
      <c r="C1" s="331"/>
      <c r="D1" s="331"/>
      <c r="E1" s="331"/>
    </row>
    <row r="3" spans="1:12" ht="28.5" x14ac:dyDescent="0.2">
      <c r="A3" s="27" t="s">
        <v>7</v>
      </c>
      <c r="B3" s="28" t="s">
        <v>15</v>
      </c>
      <c r="C3" s="28"/>
      <c r="D3" s="29"/>
    </row>
    <row r="4" spans="1:12" x14ac:dyDescent="0.2">
      <c r="A4" s="27" t="s">
        <v>572</v>
      </c>
      <c r="B4" s="28" t="s">
        <v>8</v>
      </c>
      <c r="C4" s="28" t="s">
        <v>9</v>
      </c>
      <c r="D4" s="29" t="s">
        <v>529</v>
      </c>
    </row>
    <row r="5" spans="1:12" x14ac:dyDescent="0.2">
      <c r="A5" s="30">
        <v>1993</v>
      </c>
      <c r="B5" s="31">
        <v>1996</v>
      </c>
      <c r="C5" s="31">
        <v>549</v>
      </c>
      <c r="D5" s="173">
        <v>1447</v>
      </c>
      <c r="G5" s="213"/>
    </row>
    <row r="6" spans="1:12" x14ac:dyDescent="0.2">
      <c r="A6" s="30">
        <v>2003</v>
      </c>
      <c r="B6" s="31">
        <v>2549</v>
      </c>
      <c r="C6" s="31">
        <v>849</v>
      </c>
      <c r="D6" s="173">
        <v>1700</v>
      </c>
      <c r="J6" s="212"/>
    </row>
    <row r="7" spans="1:12" x14ac:dyDescent="0.2">
      <c r="A7" s="30">
        <v>2013</v>
      </c>
      <c r="B7" s="31">
        <v>3524</v>
      </c>
      <c r="C7" s="31">
        <v>1058</v>
      </c>
      <c r="D7" s="173">
        <v>2466</v>
      </c>
      <c r="H7" s="212"/>
    </row>
    <row r="8" spans="1:12" x14ac:dyDescent="0.2">
      <c r="A8" s="3"/>
      <c r="B8" s="3"/>
      <c r="C8" s="3"/>
      <c r="D8" s="3"/>
      <c r="E8" s="3"/>
    </row>
    <row r="11" spans="1:12" ht="28.5" x14ac:dyDescent="0.2">
      <c r="A11" s="27" t="s">
        <v>7</v>
      </c>
      <c r="B11" s="28" t="s">
        <v>15</v>
      </c>
      <c r="C11" s="28"/>
      <c r="D11" s="29"/>
    </row>
    <row r="12" spans="1:12" x14ac:dyDescent="0.2">
      <c r="A12" s="27" t="s">
        <v>571</v>
      </c>
      <c r="B12" s="28" t="s">
        <v>8</v>
      </c>
      <c r="C12" s="28" t="s">
        <v>9</v>
      </c>
      <c r="D12" s="29" t="s">
        <v>529</v>
      </c>
    </row>
    <row r="13" spans="1:12" x14ac:dyDescent="0.2">
      <c r="A13" s="30">
        <v>1993</v>
      </c>
      <c r="B13" s="31">
        <v>257</v>
      </c>
      <c r="C13" s="31">
        <v>129</v>
      </c>
      <c r="D13" s="173">
        <v>128</v>
      </c>
      <c r="G13" s="213"/>
      <c r="L13" s="215" t="e">
        <f>SUM(J13/I13)</f>
        <v>#DIV/0!</v>
      </c>
    </row>
    <row r="14" spans="1:12" x14ac:dyDescent="0.2">
      <c r="A14" s="30">
        <v>2003</v>
      </c>
      <c r="B14" s="31">
        <v>910</v>
      </c>
      <c r="C14" s="31">
        <v>382</v>
      </c>
      <c r="D14" s="173">
        <v>528</v>
      </c>
    </row>
    <row r="15" spans="1:12" x14ac:dyDescent="0.2">
      <c r="A15" s="30">
        <v>2013</v>
      </c>
      <c r="B15" s="31">
        <v>1202</v>
      </c>
      <c r="C15" s="31">
        <v>600</v>
      </c>
      <c r="D15" s="173">
        <v>602</v>
      </c>
    </row>
    <row r="16" spans="1:12" x14ac:dyDescent="0.2">
      <c r="A16" s="3"/>
      <c r="B16" s="3"/>
      <c r="C16" s="3"/>
      <c r="D16" s="3"/>
      <c r="E16" s="3"/>
    </row>
    <row r="17" spans="1:5" x14ac:dyDescent="0.2">
      <c r="A17" s="3"/>
      <c r="B17" s="3"/>
      <c r="C17" s="3"/>
      <c r="D17" s="3"/>
      <c r="E17" s="3"/>
    </row>
    <row r="35" spans="1:5" ht="28.5" customHeight="1" x14ac:dyDescent="0.2">
      <c r="A35" s="341" t="s">
        <v>11</v>
      </c>
      <c r="B35" s="341"/>
      <c r="C35" s="341"/>
      <c r="D35" s="341"/>
      <c r="E35" s="341"/>
    </row>
    <row r="36" spans="1:5" x14ac:dyDescent="0.2">
      <c r="A36" s="3"/>
      <c r="B36" s="3"/>
      <c r="C36" s="3"/>
      <c r="D36" s="3"/>
      <c r="E36" s="3"/>
    </row>
    <row r="37" spans="1:5" x14ac:dyDescent="0.2">
      <c r="A37" s="341" t="s">
        <v>12</v>
      </c>
      <c r="B37" s="341"/>
      <c r="C37" s="341"/>
      <c r="D37" s="341"/>
      <c r="E37" s="341"/>
    </row>
    <row r="38" spans="1:5" x14ac:dyDescent="0.2">
      <c r="A38" s="341"/>
      <c r="B38" s="341"/>
      <c r="C38" s="341"/>
      <c r="D38" s="341"/>
      <c r="E38" s="341"/>
    </row>
    <row r="39" spans="1:5" ht="28.5" customHeight="1" x14ac:dyDescent="0.2">
      <c r="A39" s="341" t="s">
        <v>530</v>
      </c>
      <c r="B39" s="341"/>
      <c r="C39" s="341"/>
      <c r="D39" s="341"/>
      <c r="E39" s="341"/>
    </row>
    <row r="40" spans="1:5" ht="28.5" customHeight="1" x14ac:dyDescent="0.2">
      <c r="A40" s="4"/>
      <c r="B40" s="4"/>
      <c r="C40" s="4"/>
      <c r="D40" s="4"/>
      <c r="E40" s="4"/>
    </row>
    <row r="42" spans="1:5" x14ac:dyDescent="0.2">
      <c r="A42" s="330" t="s">
        <v>13</v>
      </c>
      <c r="B42" s="330"/>
      <c r="C42" s="330"/>
      <c r="D42" s="330"/>
      <c r="E42" s="330"/>
    </row>
    <row r="43" spans="1:5" ht="57" customHeight="1" x14ac:dyDescent="0.2">
      <c r="A43" s="330" t="s">
        <v>14</v>
      </c>
      <c r="B43" s="330"/>
      <c r="C43" s="330"/>
      <c r="D43" s="330"/>
      <c r="E43" s="330"/>
    </row>
    <row r="45" spans="1:5" x14ac:dyDescent="0.2">
      <c r="A45" s="341" t="s">
        <v>494</v>
      </c>
      <c r="B45" s="341"/>
      <c r="C45" s="341"/>
      <c r="D45" s="341"/>
      <c r="E45" s="341"/>
    </row>
    <row r="46" spans="1:5" ht="15" x14ac:dyDescent="0.25">
      <c r="A46" s="329" t="s">
        <v>10</v>
      </c>
      <c r="B46" s="329"/>
      <c r="C46" s="329"/>
      <c r="D46" s="329"/>
      <c r="E46" s="329"/>
    </row>
  </sheetData>
  <mergeCells count="9">
    <mergeCell ref="A43:E43"/>
    <mergeCell ref="A1:E1"/>
    <mergeCell ref="A46:E46"/>
    <mergeCell ref="A45:E45"/>
    <mergeCell ref="A35:E35"/>
    <mergeCell ref="A37:E37"/>
    <mergeCell ref="A38:E38"/>
    <mergeCell ref="A39:E39"/>
    <mergeCell ref="A42:E42"/>
  </mergeCells>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showGridLines="0" workbookViewId="0">
      <selection activeCell="A10" sqref="A10"/>
    </sheetView>
  </sheetViews>
  <sheetFormatPr defaultRowHeight="14.25" x14ac:dyDescent="0.2"/>
  <cols>
    <col min="1" max="1" width="29.875" bestFit="1" customWidth="1"/>
    <col min="2" max="2" width="10.375" bestFit="1" customWidth="1"/>
    <col min="3" max="3" width="9.625" bestFit="1" customWidth="1"/>
    <col min="4" max="4" width="10.375" bestFit="1" customWidth="1"/>
    <col min="5" max="5" width="9.625" bestFit="1" customWidth="1"/>
  </cols>
  <sheetData>
    <row r="1" spans="1:9" ht="18" x14ac:dyDescent="0.25">
      <c r="A1" s="321" t="s">
        <v>570</v>
      </c>
      <c r="B1" s="321"/>
      <c r="C1" s="321"/>
      <c r="D1" s="321"/>
      <c r="E1" s="321"/>
      <c r="F1" s="321"/>
    </row>
    <row r="2" spans="1:9" s="195" customFormat="1" ht="18" x14ac:dyDescent="0.25">
      <c r="A2" s="203"/>
      <c r="B2" s="203"/>
      <c r="C2" s="203"/>
      <c r="D2" s="203"/>
      <c r="E2" s="203"/>
      <c r="F2" s="203"/>
    </row>
    <row r="3" spans="1:9" ht="15" x14ac:dyDescent="0.25">
      <c r="A3" s="275"/>
      <c r="B3" s="342" t="s">
        <v>43</v>
      </c>
      <c r="C3" s="342"/>
      <c r="D3" s="342" t="s">
        <v>575</v>
      </c>
      <c r="E3" s="342"/>
    </row>
    <row r="4" spans="1:9" ht="15" x14ac:dyDescent="0.25">
      <c r="A4" s="276" t="s">
        <v>567</v>
      </c>
      <c r="B4" s="277" t="s">
        <v>577</v>
      </c>
      <c r="C4" s="277" t="s">
        <v>561</v>
      </c>
      <c r="D4" s="277" t="s">
        <v>577</v>
      </c>
      <c r="E4" s="277" t="s">
        <v>561</v>
      </c>
    </row>
    <row r="5" spans="1:9" ht="15" x14ac:dyDescent="0.25">
      <c r="A5" s="227" t="s">
        <v>562</v>
      </c>
      <c r="B5" s="269">
        <v>16505</v>
      </c>
      <c r="C5" s="229">
        <v>0.23095867791724389</v>
      </c>
      <c r="D5" s="269">
        <v>57206</v>
      </c>
      <c r="E5" s="228">
        <v>0.14566241438138161</v>
      </c>
      <c r="G5" s="195"/>
      <c r="I5" s="195"/>
    </row>
    <row r="6" spans="1:9" ht="15" x14ac:dyDescent="0.25">
      <c r="A6" s="227" t="s">
        <v>563</v>
      </c>
      <c r="B6" s="269">
        <v>6182</v>
      </c>
      <c r="C6" s="229">
        <v>8.650630396149056E-2</v>
      </c>
      <c r="D6" s="269">
        <v>16820</v>
      </c>
      <c r="E6" s="228">
        <v>4.2828406284215616E-2</v>
      </c>
      <c r="I6" s="195"/>
    </row>
    <row r="7" spans="1:9" ht="15" x14ac:dyDescent="0.25">
      <c r="A7" s="227" t="s">
        <v>564</v>
      </c>
      <c r="B7" s="269">
        <v>622</v>
      </c>
      <c r="C7" s="229">
        <v>8.7038047661027393E-3</v>
      </c>
      <c r="D7" s="269">
        <v>32977</v>
      </c>
      <c r="E7" s="228">
        <v>8.396862984747791E-2</v>
      </c>
      <c r="G7" s="195"/>
      <c r="I7" s="195"/>
    </row>
    <row r="8" spans="1:9" ht="15" x14ac:dyDescent="0.25">
      <c r="A8" s="227" t="s">
        <v>565</v>
      </c>
      <c r="B8" s="269">
        <v>4635</v>
      </c>
      <c r="C8" s="229">
        <v>6.4858738088241469E-2</v>
      </c>
      <c r="D8" s="269">
        <v>61420</v>
      </c>
      <c r="E8" s="228">
        <v>0.15639243245995976</v>
      </c>
      <c r="G8" s="195"/>
      <c r="I8" s="195"/>
    </row>
    <row r="9" spans="1:9" ht="15" x14ac:dyDescent="0.25">
      <c r="A9" s="227" t="s">
        <v>566</v>
      </c>
      <c r="B9" s="269">
        <v>14454</v>
      </c>
      <c r="C9" s="229">
        <v>0.20225851139750639</v>
      </c>
      <c r="D9" s="269">
        <v>117205</v>
      </c>
      <c r="E9" s="228">
        <v>0.29843658493112318</v>
      </c>
      <c r="G9" s="195"/>
      <c r="I9" s="195"/>
    </row>
    <row r="10" spans="1:9" ht="15" x14ac:dyDescent="0.25">
      <c r="A10" s="225" t="s">
        <v>576</v>
      </c>
      <c r="B10" s="270">
        <v>29065</v>
      </c>
      <c r="C10" s="229">
        <v>0.40671396386941494</v>
      </c>
      <c r="D10" s="270">
        <v>107102</v>
      </c>
      <c r="E10" s="226">
        <v>0.27271153209584192</v>
      </c>
      <c r="G10" s="195"/>
      <c r="I10" s="195"/>
    </row>
    <row r="15" spans="1:9" ht="15" x14ac:dyDescent="0.25">
      <c r="C15" s="230">
        <v>-0.23095867791724389</v>
      </c>
    </row>
    <row r="16" spans="1:9" ht="15" x14ac:dyDescent="0.25">
      <c r="C16" s="230">
        <v>-8.650630396149056E-2</v>
      </c>
    </row>
    <row r="17" spans="2:8" ht="15" x14ac:dyDescent="0.25">
      <c r="C17" s="230">
        <v>-8.7038047661027393E-3</v>
      </c>
    </row>
    <row r="18" spans="2:8" ht="15" x14ac:dyDescent="0.25">
      <c r="C18" s="230">
        <v>-6.4858738088241469E-2</v>
      </c>
    </row>
    <row r="19" spans="2:8" ht="15" x14ac:dyDescent="0.25">
      <c r="B19" s="83"/>
      <c r="C19" s="230">
        <v>-0.20225851139750639</v>
      </c>
      <c r="D19" s="83"/>
      <c r="H19" s="83"/>
    </row>
    <row r="20" spans="2:8" ht="15" x14ac:dyDescent="0.25">
      <c r="B20" s="83"/>
      <c r="C20" s="230">
        <v>-0.40671396386941494</v>
      </c>
      <c r="D20" s="83"/>
      <c r="H20" s="83"/>
    </row>
    <row r="21" spans="2:8" x14ac:dyDescent="0.2">
      <c r="B21" s="83"/>
      <c r="D21" s="83"/>
      <c r="H21" s="83"/>
    </row>
    <row r="22" spans="2:8" x14ac:dyDescent="0.2">
      <c r="B22" s="83"/>
      <c r="D22" s="83"/>
      <c r="H22" s="83"/>
    </row>
    <row r="23" spans="2:8" x14ac:dyDescent="0.2">
      <c r="B23" s="83"/>
      <c r="D23" s="83"/>
      <c r="H23" s="83"/>
    </row>
    <row r="24" spans="2:8" x14ac:dyDescent="0.2">
      <c r="B24" s="83"/>
      <c r="D24" s="83"/>
      <c r="H24" s="83"/>
    </row>
    <row r="40" spans="1:1" x14ac:dyDescent="0.2">
      <c r="A40" s="278" t="s">
        <v>581</v>
      </c>
    </row>
    <row r="41" spans="1:1" x14ac:dyDescent="0.2">
      <c r="A41" s="278" t="s">
        <v>498</v>
      </c>
    </row>
    <row r="84" spans="1:2" x14ac:dyDescent="0.2">
      <c r="A84" t="s">
        <v>12</v>
      </c>
    </row>
    <row r="85" spans="1:2" x14ac:dyDescent="0.2">
      <c r="A85" t="s">
        <v>568</v>
      </c>
    </row>
    <row r="87" spans="1:2" x14ac:dyDescent="0.2">
      <c r="A87" t="s">
        <v>569</v>
      </c>
    </row>
    <row r="88" spans="1:2" x14ac:dyDescent="0.2">
      <c r="A88" s="195" t="s">
        <v>498</v>
      </c>
      <c r="B88" s="195"/>
    </row>
  </sheetData>
  <mergeCells count="3">
    <mergeCell ref="A1:F1"/>
    <mergeCell ref="B3:C3"/>
    <mergeCell ref="D3:E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zoomScaleNormal="100" workbookViewId="0">
      <selection activeCell="F16" sqref="F16"/>
    </sheetView>
  </sheetViews>
  <sheetFormatPr defaultRowHeight="14.25" x14ac:dyDescent="0.2"/>
  <cols>
    <col min="1" max="1" width="32.25" bestFit="1" customWidth="1"/>
    <col min="2" max="2" width="12.375" bestFit="1" customWidth="1"/>
    <col min="3" max="5" width="11.375" bestFit="1" customWidth="1"/>
    <col min="6" max="6" width="10.375" bestFit="1" customWidth="1"/>
    <col min="7" max="7" width="11.375" bestFit="1" customWidth="1"/>
    <col min="9" max="9" width="9.875" bestFit="1" customWidth="1"/>
  </cols>
  <sheetData>
    <row r="1" spans="1:9" ht="18" x14ac:dyDescent="0.25">
      <c r="A1" s="46" t="s">
        <v>506</v>
      </c>
    </row>
    <row r="4" spans="1:9" ht="15" x14ac:dyDescent="0.25">
      <c r="A4" s="69" t="s">
        <v>96</v>
      </c>
      <c r="B4" s="301" t="s">
        <v>94</v>
      </c>
      <c r="C4" s="301"/>
      <c r="D4" s="301"/>
      <c r="E4" s="301"/>
      <c r="F4" s="301"/>
    </row>
    <row r="5" spans="1:9" x14ac:dyDescent="0.2">
      <c r="A5" s="78" t="s">
        <v>23</v>
      </c>
      <c r="B5" s="77" t="s">
        <v>2</v>
      </c>
      <c r="C5" s="77" t="s">
        <v>3</v>
      </c>
      <c r="D5" s="77" t="s">
        <v>4</v>
      </c>
      <c r="E5" s="76" t="s">
        <v>5</v>
      </c>
      <c r="F5" s="235" t="s">
        <v>528</v>
      </c>
    </row>
    <row r="6" spans="1:9" x14ac:dyDescent="0.2">
      <c r="A6" s="65" t="s">
        <v>483</v>
      </c>
      <c r="B6" s="75">
        <v>44351927</v>
      </c>
      <c r="C6" s="75">
        <v>4552283</v>
      </c>
      <c r="D6" s="75">
        <v>2928118</v>
      </c>
      <c r="E6" s="74">
        <v>1180128</v>
      </c>
      <c r="F6" s="234">
        <f>SUM(C6:E6)</f>
        <v>8660529</v>
      </c>
    </row>
    <row r="7" spans="1:9" x14ac:dyDescent="0.2">
      <c r="A7" s="65" t="s">
        <v>484</v>
      </c>
      <c r="B7" s="73">
        <v>46088837</v>
      </c>
      <c r="C7" s="73">
        <v>5622854</v>
      </c>
      <c r="D7" s="73">
        <v>3630698</v>
      </c>
      <c r="E7" s="72">
        <v>1619745.9999999998</v>
      </c>
      <c r="F7" s="234">
        <f>SUM(C7:E7)</f>
        <v>10873298</v>
      </c>
    </row>
    <row r="8" spans="1:9" x14ac:dyDescent="0.2">
      <c r="A8" s="65" t="s">
        <v>485</v>
      </c>
      <c r="B8" s="73">
        <v>46888615.999999993</v>
      </c>
      <c r="C8" s="73">
        <v>6528674.9999999991</v>
      </c>
      <c r="D8" s="73">
        <v>4598233</v>
      </c>
      <c r="E8" s="72">
        <v>2403226</v>
      </c>
      <c r="F8" s="234">
        <f>SUM(C8:E8)</f>
        <v>13530134</v>
      </c>
    </row>
    <row r="9" spans="1:9" x14ac:dyDescent="0.2">
      <c r="A9" s="65" t="s">
        <v>486</v>
      </c>
      <c r="B9" s="73">
        <v>47840515.999999985</v>
      </c>
      <c r="C9" s="73">
        <v>6583964</v>
      </c>
      <c r="D9" s="73">
        <v>5502309.9999999991</v>
      </c>
      <c r="E9" s="72">
        <v>3337806.0000000005</v>
      </c>
      <c r="F9" s="234">
        <f>SUM(C9:E9)</f>
        <v>15424080</v>
      </c>
      <c r="G9" s="1"/>
    </row>
    <row r="10" spans="1:9" x14ac:dyDescent="0.2">
      <c r="A10" s="65" t="s">
        <v>487</v>
      </c>
      <c r="B10" s="73">
        <v>49321979</v>
      </c>
      <c r="C10" s="73">
        <v>6539164.0000000009</v>
      </c>
      <c r="D10" s="73">
        <v>5626058.9999999991</v>
      </c>
      <c r="E10" s="72">
        <v>4395671</v>
      </c>
      <c r="F10" s="234">
        <f>SUM(C10:E10)</f>
        <v>16560894</v>
      </c>
      <c r="G10" s="1"/>
      <c r="H10" s="1"/>
      <c r="I10" s="1"/>
    </row>
    <row r="11" spans="1:9" x14ac:dyDescent="0.2">
      <c r="A11" s="91" t="s">
        <v>482</v>
      </c>
      <c r="F11" s="217"/>
      <c r="G11" s="83"/>
    </row>
    <row r="12" spans="1:9" x14ac:dyDescent="0.2">
      <c r="F12" s="216"/>
      <c r="G12" s="195"/>
    </row>
    <row r="30" spans="1:1" x14ac:dyDescent="0.2">
      <c r="A30" t="s">
        <v>574</v>
      </c>
    </row>
    <row r="31" spans="1:1" x14ac:dyDescent="0.2">
      <c r="A31" t="s">
        <v>498</v>
      </c>
    </row>
  </sheetData>
  <mergeCells count="1">
    <mergeCell ref="B4:F4"/>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Normal="100" workbookViewId="0">
      <selection activeCell="F5" sqref="F5"/>
    </sheetView>
  </sheetViews>
  <sheetFormatPr defaultRowHeight="14.25" x14ac:dyDescent="0.2"/>
  <cols>
    <col min="1" max="1" width="34.75" bestFit="1" customWidth="1"/>
    <col min="2" max="2" width="15.75" bestFit="1" customWidth="1"/>
    <col min="3" max="3" width="17.25" bestFit="1" customWidth="1"/>
    <col min="4" max="5" width="16.75" bestFit="1" customWidth="1"/>
  </cols>
  <sheetData>
    <row r="1" spans="1:10" ht="18" x14ac:dyDescent="0.25">
      <c r="A1" s="46" t="s">
        <v>505</v>
      </c>
    </row>
    <row r="4" spans="1:10" x14ac:dyDescent="0.2">
      <c r="A4" s="135"/>
      <c r="B4" s="300" t="s">
        <v>94</v>
      </c>
      <c r="C4" s="300"/>
      <c r="D4" s="300"/>
      <c r="E4" s="300"/>
    </row>
    <row r="5" spans="1:10" x14ac:dyDescent="0.2">
      <c r="A5" s="78" t="s">
        <v>106</v>
      </c>
      <c r="B5" s="77" t="s">
        <v>105</v>
      </c>
      <c r="C5" s="77" t="s">
        <v>104</v>
      </c>
      <c r="D5" s="77" t="s">
        <v>103</v>
      </c>
      <c r="E5" s="76" t="s">
        <v>102</v>
      </c>
    </row>
    <row r="6" spans="1:10" x14ac:dyDescent="0.2">
      <c r="A6" s="65" t="s">
        <v>101</v>
      </c>
      <c r="B6" s="80">
        <v>0.83492737530885641</v>
      </c>
      <c r="C6" s="80">
        <v>0.94520639424218578</v>
      </c>
      <c r="D6" s="80">
        <v>0.95463400040572133</v>
      </c>
      <c r="E6" s="79">
        <v>0.9764839068304455</v>
      </c>
      <c r="H6" s="181"/>
      <c r="I6" s="181"/>
      <c r="J6" s="181"/>
    </row>
    <row r="7" spans="1:10" x14ac:dyDescent="0.2">
      <c r="A7" s="65" t="s">
        <v>100</v>
      </c>
      <c r="B7" s="80">
        <v>2.613257367599834E-2</v>
      </c>
      <c r="C7" s="80">
        <v>4.2734601517524281E-3</v>
      </c>
      <c r="D7" s="80">
        <v>3.7310654830167364E-3</v>
      </c>
      <c r="E7" s="79">
        <v>2.9403590119037935E-3</v>
      </c>
      <c r="G7" s="181"/>
      <c r="H7" s="181"/>
      <c r="I7" s="181"/>
      <c r="J7" s="181"/>
    </row>
    <row r="8" spans="1:10" x14ac:dyDescent="0.2">
      <c r="A8" s="65" t="s">
        <v>99</v>
      </c>
      <c r="B8" s="80">
        <v>8.8093759714205883E-2</v>
      </c>
      <c r="C8" s="80">
        <v>3.2311260086422572E-2</v>
      </c>
      <c r="D8" s="80">
        <v>2.540300629960951E-2</v>
      </c>
      <c r="E8" s="79">
        <v>1.2542707231757912E-2</v>
      </c>
      <c r="G8" s="181"/>
      <c r="H8" s="181"/>
      <c r="I8" s="181"/>
      <c r="J8" s="181"/>
    </row>
    <row r="9" spans="1:10" x14ac:dyDescent="0.2">
      <c r="A9" s="65" t="s">
        <v>98</v>
      </c>
      <c r="B9" s="80">
        <v>3.9052170157116282E-2</v>
      </c>
      <c r="C9" s="80">
        <v>1.4739637232570997E-2</v>
      </c>
      <c r="D9" s="80">
        <v>1.3651772230490711E-2</v>
      </c>
      <c r="E9" s="79">
        <v>6.3569375525366744E-3</v>
      </c>
      <c r="G9" s="181"/>
      <c r="H9" s="181"/>
      <c r="I9" s="181"/>
      <c r="J9" s="181"/>
    </row>
    <row r="10" spans="1:10" x14ac:dyDescent="0.2">
      <c r="A10" s="65" t="s">
        <v>97</v>
      </c>
      <c r="B10" s="80">
        <v>1.1794121143823132E-2</v>
      </c>
      <c r="C10" s="80">
        <v>3.4692482870682688E-3</v>
      </c>
      <c r="D10" s="80">
        <v>2.580155581161688E-3</v>
      </c>
      <c r="E10" s="79">
        <v>1.6760893733561105E-3</v>
      </c>
      <c r="G10" s="181"/>
      <c r="H10" s="181"/>
      <c r="I10" s="181"/>
      <c r="J10" s="181"/>
    </row>
    <row r="11" spans="1:10" x14ac:dyDescent="0.2">
      <c r="B11" s="172"/>
      <c r="C11" s="207"/>
      <c r="D11" s="207"/>
      <c r="E11" s="207"/>
    </row>
    <row r="12" spans="1:10" s="181" customFormat="1" x14ac:dyDescent="0.2">
      <c r="B12" s="190"/>
      <c r="C12" s="190"/>
      <c r="D12" s="190"/>
      <c r="E12" s="191"/>
    </row>
    <row r="31" spans="1:1" x14ac:dyDescent="0.2">
      <c r="A31" s="10" t="s">
        <v>500</v>
      </c>
    </row>
    <row r="32" spans="1:1" x14ac:dyDescent="0.2">
      <c r="A32" s="10" t="s">
        <v>498</v>
      </c>
    </row>
  </sheetData>
  <mergeCells count="1">
    <mergeCell ref="B4:E4"/>
  </mergeCells>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zoomScaleNormal="100" workbookViewId="0">
      <selection activeCell="E1" sqref="E1"/>
    </sheetView>
  </sheetViews>
  <sheetFormatPr defaultRowHeight="14.25" x14ac:dyDescent="0.2"/>
  <cols>
    <col min="1" max="1" width="8.25" style="10" customWidth="1"/>
    <col min="2" max="2" width="26.25" style="10" bestFit="1" customWidth="1"/>
    <col min="3" max="4" width="14" style="10" bestFit="1" customWidth="1"/>
    <col min="5" max="5" width="18.75" style="10" bestFit="1" customWidth="1"/>
    <col min="6" max="6" width="19.625" style="10" bestFit="1" customWidth="1"/>
    <col min="7" max="16384" width="9" style="10"/>
  </cols>
  <sheetData>
    <row r="1" spans="1:7" ht="18" x14ac:dyDescent="0.25">
      <c r="A1" s="19" t="s">
        <v>509</v>
      </c>
    </row>
    <row r="2" spans="1:7" x14ac:dyDescent="0.2">
      <c r="A2" s="10" t="s">
        <v>500</v>
      </c>
    </row>
    <row r="3" spans="1:7" x14ac:dyDescent="0.2">
      <c r="A3" s="10" t="s">
        <v>498</v>
      </c>
    </row>
    <row r="7" spans="1:7" ht="15" x14ac:dyDescent="0.25">
      <c r="A7" s="49" t="s">
        <v>432</v>
      </c>
      <c r="B7" s="50" t="s">
        <v>433</v>
      </c>
      <c r="C7" s="50" t="s">
        <v>434</v>
      </c>
      <c r="D7" s="50" t="s">
        <v>429</v>
      </c>
      <c r="E7" s="50" t="s">
        <v>430</v>
      </c>
      <c r="F7" s="51" t="s">
        <v>431</v>
      </c>
    </row>
    <row r="8" spans="1:7" x14ac:dyDescent="0.2">
      <c r="A8" s="15">
        <v>2011</v>
      </c>
      <c r="B8" s="33" t="s">
        <v>423</v>
      </c>
      <c r="C8" s="33" t="s">
        <v>424</v>
      </c>
      <c r="D8" s="16">
        <v>412905</v>
      </c>
      <c r="E8" s="16">
        <v>104145</v>
      </c>
      <c r="F8" s="93">
        <v>0.25</v>
      </c>
      <c r="G8" s="182"/>
    </row>
    <row r="9" spans="1:7" x14ac:dyDescent="0.2">
      <c r="A9" s="15">
        <v>2011</v>
      </c>
      <c r="B9" s="33" t="s">
        <v>363</v>
      </c>
      <c r="C9" s="33" t="s">
        <v>364</v>
      </c>
      <c r="D9" s="16">
        <v>138265</v>
      </c>
      <c r="E9" s="16">
        <v>32954</v>
      </c>
      <c r="F9" s="93">
        <f t="shared" ref="F9:F40" si="0">E9/D9</f>
        <v>0.23833942067768416</v>
      </c>
      <c r="G9" s="182"/>
    </row>
    <row r="10" spans="1:7" x14ac:dyDescent="0.2">
      <c r="A10" s="15">
        <v>2011</v>
      </c>
      <c r="B10" s="33" t="s">
        <v>417</v>
      </c>
      <c r="C10" s="33" t="s">
        <v>418</v>
      </c>
      <c r="D10" s="16">
        <v>130959</v>
      </c>
      <c r="E10" s="16">
        <v>30854</v>
      </c>
      <c r="F10" s="93">
        <f t="shared" si="0"/>
        <v>0.23560045510426927</v>
      </c>
    </row>
    <row r="11" spans="1:7" x14ac:dyDescent="0.2">
      <c r="A11" s="15">
        <v>2011</v>
      </c>
      <c r="B11" s="33" t="s">
        <v>405</v>
      </c>
      <c r="C11" s="33" t="s">
        <v>406</v>
      </c>
      <c r="D11" s="16">
        <v>2203</v>
      </c>
      <c r="E11" s="16">
        <v>506</v>
      </c>
      <c r="F11" s="93">
        <f t="shared" si="0"/>
        <v>0.22968679073990014</v>
      </c>
      <c r="G11" s="182"/>
    </row>
    <row r="12" spans="1:7" x14ac:dyDescent="0.2">
      <c r="A12" s="15">
        <v>2011</v>
      </c>
      <c r="B12" s="33" t="s">
        <v>385</v>
      </c>
      <c r="C12" s="33" t="s">
        <v>386</v>
      </c>
      <c r="D12" s="16">
        <v>526671</v>
      </c>
      <c r="E12" s="16">
        <v>119763</v>
      </c>
      <c r="F12" s="93">
        <f t="shared" si="0"/>
        <v>0.22739623028418121</v>
      </c>
      <c r="G12" s="182"/>
    </row>
    <row r="13" spans="1:7" x14ac:dyDescent="0.2">
      <c r="A13" s="15">
        <v>2011</v>
      </c>
      <c r="B13" s="33" t="s">
        <v>421</v>
      </c>
      <c r="C13" s="33" t="s">
        <v>422</v>
      </c>
      <c r="D13" s="16">
        <v>746399</v>
      </c>
      <c r="E13" s="16">
        <v>168426</v>
      </c>
      <c r="F13" s="93">
        <f t="shared" si="0"/>
        <v>0.22565142772163413</v>
      </c>
      <c r="G13" s="182"/>
    </row>
    <row r="14" spans="1:7" x14ac:dyDescent="0.2">
      <c r="A14" s="15">
        <v>2011</v>
      </c>
      <c r="B14" s="33" t="s">
        <v>403</v>
      </c>
      <c r="C14" s="33" t="s">
        <v>404</v>
      </c>
      <c r="D14" s="16">
        <v>532273</v>
      </c>
      <c r="E14" s="16">
        <v>115241</v>
      </c>
      <c r="F14" s="93">
        <f t="shared" si="0"/>
        <v>0.21650731861281711</v>
      </c>
      <c r="G14" s="182"/>
    </row>
    <row r="15" spans="1:7" x14ac:dyDescent="0.2">
      <c r="A15" s="15">
        <v>2011</v>
      </c>
      <c r="B15" s="33" t="s">
        <v>289</v>
      </c>
      <c r="C15" s="33" t="s">
        <v>290</v>
      </c>
      <c r="D15" s="16">
        <v>857888</v>
      </c>
      <c r="E15" s="16">
        <v>185231</v>
      </c>
      <c r="F15" s="93">
        <f t="shared" si="0"/>
        <v>0.21591513111268604</v>
      </c>
      <c r="G15" s="182"/>
    </row>
    <row r="16" spans="1:7" x14ac:dyDescent="0.2">
      <c r="A16" s="15">
        <v>2011</v>
      </c>
      <c r="B16" s="33" t="s">
        <v>195</v>
      </c>
      <c r="C16" s="33" t="s">
        <v>196</v>
      </c>
      <c r="D16" s="16">
        <v>334179</v>
      </c>
      <c r="E16" s="16">
        <v>71455</v>
      </c>
      <c r="F16" s="93">
        <f t="shared" si="0"/>
        <v>0.21382253223571798</v>
      </c>
      <c r="G16" s="182"/>
    </row>
    <row r="17" spans="1:7" x14ac:dyDescent="0.2">
      <c r="A17" s="15">
        <v>2011</v>
      </c>
      <c r="B17" s="33" t="s">
        <v>243</v>
      </c>
      <c r="C17" s="33" t="s">
        <v>244</v>
      </c>
      <c r="D17" s="16">
        <v>183477</v>
      </c>
      <c r="E17" s="16">
        <v>39016</v>
      </c>
      <c r="F17" s="93">
        <f t="shared" si="0"/>
        <v>0.21264790682210849</v>
      </c>
      <c r="G17" s="182"/>
    </row>
    <row r="18" spans="1:7" x14ac:dyDescent="0.2">
      <c r="A18" s="15">
        <v>2011</v>
      </c>
      <c r="B18" s="33" t="s">
        <v>427</v>
      </c>
      <c r="C18" s="33" t="s">
        <v>428</v>
      </c>
      <c r="D18" s="16">
        <v>529972</v>
      </c>
      <c r="E18" s="16">
        <v>111660</v>
      </c>
      <c r="F18" s="93">
        <f t="shared" si="0"/>
        <v>0.21069037609534089</v>
      </c>
      <c r="G18" s="182"/>
    </row>
    <row r="19" spans="1:7" x14ac:dyDescent="0.2">
      <c r="A19" s="15">
        <v>2011</v>
      </c>
      <c r="B19" s="33" t="s">
        <v>407</v>
      </c>
      <c r="C19" s="33" t="s">
        <v>408</v>
      </c>
      <c r="D19" s="16">
        <v>202566</v>
      </c>
      <c r="E19" s="16">
        <v>42633</v>
      </c>
      <c r="F19" s="93">
        <f t="shared" si="0"/>
        <v>0.2104647374189153</v>
      </c>
      <c r="G19" s="182"/>
    </row>
    <row r="20" spans="1:7" x14ac:dyDescent="0.2">
      <c r="A20" s="15">
        <v>2011</v>
      </c>
      <c r="B20" s="33" t="s">
        <v>231</v>
      </c>
      <c r="C20" s="33" t="s">
        <v>232</v>
      </c>
      <c r="D20" s="16">
        <v>37369</v>
      </c>
      <c r="E20" s="16">
        <v>7849</v>
      </c>
      <c r="F20" s="93">
        <f t="shared" si="0"/>
        <v>0.21004040782466751</v>
      </c>
      <c r="G20" s="182"/>
    </row>
    <row r="21" spans="1:7" x14ac:dyDescent="0.2">
      <c r="A21" s="15">
        <v>2011</v>
      </c>
      <c r="B21" s="33" t="s">
        <v>189</v>
      </c>
      <c r="C21" s="33" t="s">
        <v>190</v>
      </c>
      <c r="D21" s="16">
        <v>273790</v>
      </c>
      <c r="E21" s="16">
        <v>57011</v>
      </c>
      <c r="F21" s="93">
        <f t="shared" si="0"/>
        <v>0.20822893458490083</v>
      </c>
      <c r="G21" s="182"/>
    </row>
    <row r="22" spans="1:7" x14ac:dyDescent="0.2">
      <c r="A22" s="15">
        <v>2011</v>
      </c>
      <c r="B22" s="33" t="s">
        <v>237</v>
      </c>
      <c r="C22" s="33" t="s">
        <v>238</v>
      </c>
      <c r="D22" s="16">
        <v>713653</v>
      </c>
      <c r="E22" s="16">
        <v>147851</v>
      </c>
      <c r="F22" s="93">
        <f t="shared" si="0"/>
        <v>0.20717491554018549</v>
      </c>
    </row>
    <row r="23" spans="1:7" x14ac:dyDescent="0.2">
      <c r="A23" s="15">
        <v>2011</v>
      </c>
      <c r="B23" s="33" t="s">
        <v>245</v>
      </c>
      <c r="C23" s="33" t="s">
        <v>246</v>
      </c>
      <c r="D23" s="16">
        <v>306129</v>
      </c>
      <c r="E23" s="16">
        <v>63299</v>
      </c>
      <c r="F23" s="93">
        <f t="shared" si="0"/>
        <v>0.20677230840593344</v>
      </c>
    </row>
    <row r="24" spans="1:7" x14ac:dyDescent="0.2">
      <c r="A24" s="15">
        <v>2011</v>
      </c>
      <c r="B24" s="33" t="s">
        <v>395</v>
      </c>
      <c r="C24" s="33" t="s">
        <v>396</v>
      </c>
      <c r="D24" s="16">
        <v>806892</v>
      </c>
      <c r="E24" s="16">
        <v>166575</v>
      </c>
      <c r="F24" s="93">
        <f t="shared" si="0"/>
        <v>0.20644026709894261</v>
      </c>
    </row>
    <row r="25" spans="1:7" x14ac:dyDescent="0.2">
      <c r="A25" s="15">
        <v>2011</v>
      </c>
      <c r="B25" s="33" t="s">
        <v>205</v>
      </c>
      <c r="C25" s="33" t="s">
        <v>206</v>
      </c>
      <c r="D25" s="16">
        <v>598376</v>
      </c>
      <c r="E25" s="16">
        <v>123199</v>
      </c>
      <c r="F25" s="93">
        <f t="shared" si="0"/>
        <v>0.20588893939596509</v>
      </c>
    </row>
    <row r="26" spans="1:7" x14ac:dyDescent="0.2">
      <c r="A26" s="15">
        <v>2011</v>
      </c>
      <c r="B26" s="33" t="s">
        <v>161</v>
      </c>
      <c r="C26" s="33" t="s">
        <v>162</v>
      </c>
      <c r="D26" s="16">
        <v>499858</v>
      </c>
      <c r="E26" s="16">
        <v>102889</v>
      </c>
      <c r="F26" s="93">
        <f t="shared" si="0"/>
        <v>0.20583645755394531</v>
      </c>
    </row>
    <row r="27" spans="1:7" x14ac:dyDescent="0.2">
      <c r="A27" s="15">
        <v>2011</v>
      </c>
      <c r="B27" s="33" t="s">
        <v>411</v>
      </c>
      <c r="C27" s="33" t="s">
        <v>412</v>
      </c>
      <c r="D27" s="16">
        <v>147645</v>
      </c>
      <c r="E27" s="16">
        <v>30158</v>
      </c>
      <c r="F27" s="93">
        <f t="shared" si="0"/>
        <v>0.20426021876799078</v>
      </c>
    </row>
    <row r="28" spans="1:7" x14ac:dyDescent="0.2">
      <c r="A28" s="15">
        <v>2011</v>
      </c>
      <c r="B28" s="33" t="s">
        <v>133</v>
      </c>
      <c r="C28" s="33" t="s">
        <v>134</v>
      </c>
      <c r="D28" s="16">
        <v>316028</v>
      </c>
      <c r="E28" s="16">
        <v>63304</v>
      </c>
      <c r="F28" s="93">
        <f t="shared" si="0"/>
        <v>0.20031136481577583</v>
      </c>
    </row>
    <row r="29" spans="1:7" x14ac:dyDescent="0.2">
      <c r="A29" s="15">
        <v>2011</v>
      </c>
      <c r="B29" s="33" t="s">
        <v>291</v>
      </c>
      <c r="C29" s="33" t="s">
        <v>292</v>
      </c>
      <c r="D29" s="16">
        <v>728163</v>
      </c>
      <c r="E29" s="16">
        <v>145039</v>
      </c>
      <c r="F29" s="93">
        <f t="shared" si="0"/>
        <v>0.19918479790925933</v>
      </c>
    </row>
    <row r="30" spans="1:7" x14ac:dyDescent="0.2">
      <c r="A30" s="15">
        <v>2011</v>
      </c>
      <c r="B30" s="33" t="s">
        <v>135</v>
      </c>
      <c r="C30" s="33" t="s">
        <v>136</v>
      </c>
      <c r="D30" s="16">
        <v>135177</v>
      </c>
      <c r="E30" s="16">
        <v>26252</v>
      </c>
      <c r="F30" s="93">
        <f t="shared" si="0"/>
        <v>0.19420463540395186</v>
      </c>
    </row>
    <row r="31" spans="1:7" x14ac:dyDescent="0.2">
      <c r="A31" s="15">
        <v>2011</v>
      </c>
      <c r="B31" s="33" t="s">
        <v>153</v>
      </c>
      <c r="C31" s="33" t="s">
        <v>154</v>
      </c>
      <c r="D31" s="16">
        <v>370127</v>
      </c>
      <c r="E31" s="16">
        <v>71372</v>
      </c>
      <c r="F31" s="93">
        <f t="shared" si="0"/>
        <v>0.19283110932193545</v>
      </c>
    </row>
    <row r="32" spans="1:7" x14ac:dyDescent="0.2">
      <c r="A32" s="15">
        <v>2011</v>
      </c>
      <c r="B32" s="33" t="s">
        <v>269</v>
      </c>
      <c r="C32" s="33" t="s">
        <v>270</v>
      </c>
      <c r="D32" s="16">
        <v>566169</v>
      </c>
      <c r="E32" s="16">
        <v>109087</v>
      </c>
      <c r="F32" s="93">
        <f t="shared" si="0"/>
        <v>0.19267568517527453</v>
      </c>
    </row>
    <row r="33" spans="1:6" x14ac:dyDescent="0.2">
      <c r="A33" s="15">
        <v>2011</v>
      </c>
      <c r="B33" s="33" t="s">
        <v>151</v>
      </c>
      <c r="C33" s="33" t="s">
        <v>152</v>
      </c>
      <c r="D33" s="16">
        <v>142065</v>
      </c>
      <c r="E33" s="16">
        <v>27239</v>
      </c>
      <c r="F33" s="93">
        <f t="shared" si="0"/>
        <v>0.19173617710203075</v>
      </c>
    </row>
    <row r="34" spans="1:6" x14ac:dyDescent="0.2">
      <c r="A34" s="15">
        <v>2011</v>
      </c>
      <c r="B34" s="33" t="s">
        <v>263</v>
      </c>
      <c r="C34" s="33" t="s">
        <v>264</v>
      </c>
      <c r="D34" s="16">
        <v>206674</v>
      </c>
      <c r="E34" s="16">
        <v>39596</v>
      </c>
      <c r="F34" s="93">
        <f t="shared" si="0"/>
        <v>0.1915867501475754</v>
      </c>
    </row>
    <row r="35" spans="1:6" x14ac:dyDescent="0.2">
      <c r="A35" s="15">
        <v>2011</v>
      </c>
      <c r="B35" s="33" t="s">
        <v>193</v>
      </c>
      <c r="C35" s="33" t="s">
        <v>194</v>
      </c>
      <c r="D35" s="16">
        <v>319783</v>
      </c>
      <c r="E35" s="16">
        <v>60966</v>
      </c>
      <c r="F35" s="93">
        <f t="shared" si="0"/>
        <v>0.19064803319751206</v>
      </c>
    </row>
    <row r="36" spans="1:6" x14ac:dyDescent="0.2">
      <c r="A36" s="15">
        <v>2011</v>
      </c>
      <c r="B36" s="33" t="s">
        <v>425</v>
      </c>
      <c r="C36" s="33" t="s">
        <v>426</v>
      </c>
      <c r="D36" s="16">
        <v>596984</v>
      </c>
      <c r="E36" s="16">
        <v>111355</v>
      </c>
      <c r="F36" s="93">
        <f t="shared" si="0"/>
        <v>0.18652928721707784</v>
      </c>
    </row>
    <row r="37" spans="1:6" x14ac:dyDescent="0.2">
      <c r="A37" s="15">
        <v>2011</v>
      </c>
      <c r="B37" s="33" t="s">
        <v>259</v>
      </c>
      <c r="C37" s="33" t="s">
        <v>260</v>
      </c>
      <c r="D37" s="16">
        <v>312925</v>
      </c>
      <c r="E37" s="16">
        <v>58197</v>
      </c>
      <c r="F37" s="93">
        <f t="shared" si="0"/>
        <v>0.1859774706399297</v>
      </c>
    </row>
    <row r="38" spans="1:6" x14ac:dyDescent="0.2">
      <c r="A38" s="15">
        <v>2011</v>
      </c>
      <c r="B38" s="33" t="s">
        <v>233</v>
      </c>
      <c r="C38" s="33" t="s">
        <v>234</v>
      </c>
      <c r="D38" s="16">
        <v>769686</v>
      </c>
      <c r="E38" s="16">
        <v>142891</v>
      </c>
      <c r="F38" s="93">
        <f t="shared" si="0"/>
        <v>0.1856484332571984</v>
      </c>
    </row>
    <row r="39" spans="1:6" x14ac:dyDescent="0.2">
      <c r="A39" s="15">
        <v>2011</v>
      </c>
      <c r="B39" s="33" t="s">
        <v>155</v>
      </c>
      <c r="C39" s="33" t="s">
        <v>156</v>
      </c>
      <c r="D39" s="16">
        <v>329608</v>
      </c>
      <c r="E39" s="16">
        <v>61100</v>
      </c>
      <c r="F39" s="93">
        <f t="shared" si="0"/>
        <v>0.18537171427877963</v>
      </c>
    </row>
    <row r="40" spans="1:6" x14ac:dyDescent="0.2">
      <c r="A40" s="15">
        <v>2011</v>
      </c>
      <c r="B40" s="33" t="s">
        <v>251</v>
      </c>
      <c r="C40" s="33" t="s">
        <v>252</v>
      </c>
      <c r="D40" s="16">
        <v>848489</v>
      </c>
      <c r="E40" s="16">
        <v>156854</v>
      </c>
      <c r="F40" s="93">
        <f t="shared" si="0"/>
        <v>0.18486273835017308</v>
      </c>
    </row>
    <row r="41" spans="1:6" x14ac:dyDescent="0.2">
      <c r="A41" s="15">
        <v>2011</v>
      </c>
      <c r="B41" s="33" t="s">
        <v>387</v>
      </c>
      <c r="C41" s="33" t="s">
        <v>388</v>
      </c>
      <c r="D41" s="16">
        <v>1317788</v>
      </c>
      <c r="E41" s="16">
        <v>243372</v>
      </c>
      <c r="F41" s="93">
        <f t="shared" ref="F41:F72" si="1">E41/D41</f>
        <v>0.1846822098850498</v>
      </c>
    </row>
    <row r="42" spans="1:6" x14ac:dyDescent="0.2">
      <c r="A42" s="15">
        <v>2011</v>
      </c>
      <c r="B42" s="33" t="s">
        <v>285</v>
      </c>
      <c r="C42" s="33" t="s">
        <v>286</v>
      </c>
      <c r="D42" s="16">
        <v>1393587</v>
      </c>
      <c r="E42" s="16">
        <v>255433</v>
      </c>
      <c r="F42" s="93">
        <f t="shared" si="1"/>
        <v>0.18329174999479761</v>
      </c>
    </row>
    <row r="43" spans="1:6" x14ac:dyDescent="0.2">
      <c r="A43" s="15">
        <v>2011</v>
      </c>
      <c r="B43" s="33" t="s">
        <v>253</v>
      </c>
      <c r="C43" s="33" t="s">
        <v>254</v>
      </c>
      <c r="D43" s="16">
        <v>545474</v>
      </c>
      <c r="E43" s="16">
        <v>99271</v>
      </c>
      <c r="F43" s="93">
        <f t="shared" si="1"/>
        <v>0.18199034234445638</v>
      </c>
    </row>
    <row r="44" spans="1:6" x14ac:dyDescent="0.2">
      <c r="A44" s="15">
        <v>2011</v>
      </c>
      <c r="B44" s="33" t="s">
        <v>419</v>
      </c>
      <c r="C44" s="33" t="s">
        <v>420</v>
      </c>
      <c r="D44" s="16">
        <v>470981</v>
      </c>
      <c r="E44" s="16">
        <v>85488</v>
      </c>
      <c r="F44" s="93">
        <f t="shared" si="1"/>
        <v>0.18151050679326766</v>
      </c>
    </row>
    <row r="45" spans="1:6" x14ac:dyDescent="0.2">
      <c r="A45" s="15">
        <v>2011</v>
      </c>
      <c r="B45" s="33" t="s">
        <v>145</v>
      </c>
      <c r="C45" s="33" t="s">
        <v>146</v>
      </c>
      <c r="D45" s="16">
        <v>148127</v>
      </c>
      <c r="E45" s="16">
        <v>26853</v>
      </c>
      <c r="F45" s="93">
        <f t="shared" si="1"/>
        <v>0.18128362823793095</v>
      </c>
    </row>
    <row r="46" spans="1:6" x14ac:dyDescent="0.2">
      <c r="A46" s="15">
        <v>2011</v>
      </c>
      <c r="B46" s="33" t="s">
        <v>241</v>
      </c>
      <c r="C46" s="33" t="s">
        <v>242</v>
      </c>
      <c r="D46" s="16">
        <v>785802</v>
      </c>
      <c r="E46" s="16">
        <v>142447</v>
      </c>
      <c r="F46" s="93">
        <f t="shared" si="1"/>
        <v>0.18127594483088616</v>
      </c>
    </row>
    <row r="47" spans="1:6" x14ac:dyDescent="0.2">
      <c r="A47" s="15">
        <v>2011</v>
      </c>
      <c r="B47" s="33" t="s">
        <v>397</v>
      </c>
      <c r="C47" s="33" t="s">
        <v>398</v>
      </c>
      <c r="D47" s="16">
        <v>176016</v>
      </c>
      <c r="E47" s="16">
        <v>31817</v>
      </c>
      <c r="F47" s="93">
        <f t="shared" si="1"/>
        <v>0.18076197618398326</v>
      </c>
    </row>
    <row r="48" spans="1:6" x14ac:dyDescent="0.2">
      <c r="A48" s="15">
        <v>2011</v>
      </c>
      <c r="B48" s="33" t="s">
        <v>183</v>
      </c>
      <c r="C48" s="33" t="s">
        <v>184</v>
      </c>
      <c r="D48" s="16">
        <v>1171339</v>
      </c>
      <c r="E48" s="16">
        <v>211193</v>
      </c>
      <c r="F48" s="93">
        <f t="shared" si="1"/>
        <v>0.18030049370848233</v>
      </c>
    </row>
    <row r="49" spans="1:6" x14ac:dyDescent="0.2">
      <c r="A49" s="15">
        <v>2011</v>
      </c>
      <c r="B49" s="33" t="s">
        <v>175</v>
      </c>
      <c r="C49" s="33" t="s">
        <v>176</v>
      </c>
      <c r="D49" s="16">
        <v>283275</v>
      </c>
      <c r="E49" s="16">
        <v>51027</v>
      </c>
      <c r="F49" s="93">
        <f t="shared" si="1"/>
        <v>0.1801323801959227</v>
      </c>
    </row>
    <row r="50" spans="1:6" x14ac:dyDescent="0.2">
      <c r="A50" s="15">
        <v>2011</v>
      </c>
      <c r="B50" s="33" t="s">
        <v>127</v>
      </c>
      <c r="C50" s="33" t="s">
        <v>128</v>
      </c>
      <c r="D50" s="16">
        <v>513242</v>
      </c>
      <c r="E50" s="16">
        <v>92345</v>
      </c>
      <c r="F50" s="93">
        <f t="shared" si="1"/>
        <v>0.17992486974955285</v>
      </c>
    </row>
    <row r="51" spans="1:6" x14ac:dyDescent="0.2">
      <c r="A51" s="15">
        <v>2011</v>
      </c>
      <c r="B51" s="33" t="s">
        <v>201</v>
      </c>
      <c r="C51" s="33" t="s">
        <v>202</v>
      </c>
      <c r="D51" s="16">
        <v>167446</v>
      </c>
      <c r="E51" s="16">
        <v>30039</v>
      </c>
      <c r="F51" s="93">
        <f t="shared" si="1"/>
        <v>0.17939514828661179</v>
      </c>
    </row>
    <row r="52" spans="1:6" x14ac:dyDescent="0.2">
      <c r="A52" s="15">
        <v>2011</v>
      </c>
      <c r="B52" s="33" t="s">
        <v>389</v>
      </c>
      <c r="C52" s="33" t="s">
        <v>390</v>
      </c>
      <c r="D52" s="16">
        <v>1463740</v>
      </c>
      <c r="E52" s="16">
        <v>262306</v>
      </c>
      <c r="F52" s="93">
        <f t="shared" si="1"/>
        <v>0.17920259062401792</v>
      </c>
    </row>
    <row r="53" spans="1:6" x14ac:dyDescent="0.2">
      <c r="A53" s="15">
        <v>2011</v>
      </c>
      <c r="B53" s="33" t="s">
        <v>191</v>
      </c>
      <c r="C53" s="33" t="s">
        <v>192</v>
      </c>
      <c r="D53" s="16">
        <v>175308</v>
      </c>
      <c r="E53" s="16">
        <v>31400</v>
      </c>
      <c r="F53" s="93">
        <f t="shared" si="1"/>
        <v>0.17911333196431423</v>
      </c>
    </row>
    <row r="54" spans="1:6" x14ac:dyDescent="0.2">
      <c r="A54" s="15">
        <v>2011</v>
      </c>
      <c r="B54" s="33" t="s">
        <v>341</v>
      </c>
      <c r="C54" s="33" t="s">
        <v>342</v>
      </c>
      <c r="D54" s="16">
        <v>237232</v>
      </c>
      <c r="E54" s="16">
        <v>42277</v>
      </c>
      <c r="F54" s="93">
        <f t="shared" si="1"/>
        <v>0.1782095164227423</v>
      </c>
    </row>
    <row r="55" spans="1:6" x14ac:dyDescent="0.2">
      <c r="A55" s="15">
        <v>2011</v>
      </c>
      <c r="B55" s="33" t="s">
        <v>235</v>
      </c>
      <c r="C55" s="33" t="s">
        <v>236</v>
      </c>
      <c r="D55" s="16">
        <v>650489</v>
      </c>
      <c r="E55" s="16">
        <v>115437</v>
      </c>
      <c r="F55" s="93">
        <f t="shared" si="1"/>
        <v>0.17746187867896307</v>
      </c>
    </row>
    <row r="56" spans="1:6" x14ac:dyDescent="0.2">
      <c r="A56" s="15">
        <v>2011</v>
      </c>
      <c r="B56" s="33" t="s">
        <v>279</v>
      </c>
      <c r="C56" s="33" t="s">
        <v>280</v>
      </c>
      <c r="D56" s="16">
        <v>173658</v>
      </c>
      <c r="E56" s="16">
        <v>30798</v>
      </c>
      <c r="F56" s="93">
        <f t="shared" si="1"/>
        <v>0.1773485816950558</v>
      </c>
    </row>
    <row r="57" spans="1:6" x14ac:dyDescent="0.2">
      <c r="A57" s="15">
        <v>2011</v>
      </c>
      <c r="B57" s="33" t="s">
        <v>199</v>
      </c>
      <c r="C57" s="33" t="s">
        <v>200</v>
      </c>
      <c r="D57" s="16">
        <v>159616</v>
      </c>
      <c r="E57" s="16">
        <v>28287</v>
      </c>
      <c r="F57" s="93">
        <f t="shared" si="1"/>
        <v>0.17721907578187651</v>
      </c>
    </row>
    <row r="58" spans="1:6" x14ac:dyDescent="0.2">
      <c r="A58" s="15">
        <v>2011</v>
      </c>
      <c r="B58" s="33" t="s">
        <v>399</v>
      </c>
      <c r="C58" s="33" t="s">
        <v>400</v>
      </c>
      <c r="D58" s="16">
        <v>183491</v>
      </c>
      <c r="E58" s="16">
        <v>32311</v>
      </c>
      <c r="F58" s="93">
        <f t="shared" si="1"/>
        <v>0.17609038045462722</v>
      </c>
    </row>
    <row r="59" spans="1:6" x14ac:dyDescent="0.2">
      <c r="A59" s="15">
        <v>2011</v>
      </c>
      <c r="B59" s="33" t="s">
        <v>139</v>
      </c>
      <c r="C59" s="33" t="s">
        <v>140</v>
      </c>
      <c r="D59" s="16">
        <v>200214</v>
      </c>
      <c r="E59" s="16">
        <v>35245</v>
      </c>
      <c r="F59" s="93">
        <f t="shared" si="1"/>
        <v>0.17603664079435005</v>
      </c>
    </row>
    <row r="60" spans="1:6" x14ac:dyDescent="0.2">
      <c r="A60" s="15">
        <v>2011</v>
      </c>
      <c r="B60" s="33" t="s">
        <v>143</v>
      </c>
      <c r="C60" s="33" t="s">
        <v>144</v>
      </c>
      <c r="D60" s="16">
        <v>200801</v>
      </c>
      <c r="E60" s="16">
        <v>35295</v>
      </c>
      <c r="F60" s="93">
        <f t="shared" si="1"/>
        <v>0.1757710369968277</v>
      </c>
    </row>
    <row r="61" spans="1:6" x14ac:dyDescent="0.2">
      <c r="A61" s="15">
        <v>2011</v>
      </c>
      <c r="B61" s="33" t="s">
        <v>125</v>
      </c>
      <c r="C61" s="33" t="s">
        <v>126</v>
      </c>
      <c r="D61" s="16">
        <v>105564</v>
      </c>
      <c r="E61" s="16">
        <v>18439</v>
      </c>
      <c r="F61" s="93">
        <f t="shared" si="1"/>
        <v>0.17467128945473837</v>
      </c>
    </row>
    <row r="62" spans="1:6" x14ac:dyDescent="0.2">
      <c r="A62" s="15">
        <v>2011</v>
      </c>
      <c r="B62" s="33" t="s">
        <v>211</v>
      </c>
      <c r="C62" s="33" t="s">
        <v>212</v>
      </c>
      <c r="D62" s="16">
        <v>257280</v>
      </c>
      <c r="E62" s="16">
        <v>44842</v>
      </c>
      <c r="F62" s="93">
        <f t="shared" si="1"/>
        <v>0.17429259950248757</v>
      </c>
    </row>
    <row r="63" spans="1:6" x14ac:dyDescent="0.2">
      <c r="A63" s="15">
        <v>2011</v>
      </c>
      <c r="B63" s="33" t="s">
        <v>207</v>
      </c>
      <c r="C63" s="33" t="s">
        <v>208</v>
      </c>
      <c r="D63" s="16">
        <v>231221</v>
      </c>
      <c r="E63" s="16">
        <v>40010</v>
      </c>
      <c r="F63" s="93">
        <f t="shared" si="1"/>
        <v>0.17303791610623603</v>
      </c>
    </row>
    <row r="64" spans="1:6" x14ac:dyDescent="0.2">
      <c r="A64" s="15">
        <v>2011</v>
      </c>
      <c r="B64" s="33" t="s">
        <v>393</v>
      </c>
      <c r="C64" s="33" t="s">
        <v>394</v>
      </c>
      <c r="D64" s="16">
        <v>1132390</v>
      </c>
      <c r="E64" s="16">
        <v>194466</v>
      </c>
      <c r="F64" s="93">
        <f t="shared" si="1"/>
        <v>0.17173058751843445</v>
      </c>
    </row>
    <row r="65" spans="1:6" x14ac:dyDescent="0.2">
      <c r="A65" s="15">
        <v>2011</v>
      </c>
      <c r="B65" s="33" t="s">
        <v>265</v>
      </c>
      <c r="C65" s="33" t="s">
        <v>266</v>
      </c>
      <c r="D65" s="16">
        <v>269323</v>
      </c>
      <c r="E65" s="16">
        <v>45815</v>
      </c>
      <c r="F65" s="93">
        <f t="shared" si="1"/>
        <v>0.17011172458349269</v>
      </c>
    </row>
    <row r="66" spans="1:6" x14ac:dyDescent="0.2">
      <c r="A66" s="15">
        <v>2011</v>
      </c>
      <c r="B66" s="33" t="s">
        <v>147</v>
      </c>
      <c r="C66" s="33" t="s">
        <v>148</v>
      </c>
      <c r="D66" s="16">
        <v>275506</v>
      </c>
      <c r="E66" s="16">
        <v>46793</v>
      </c>
      <c r="F66" s="93">
        <f t="shared" si="1"/>
        <v>0.16984385095061449</v>
      </c>
    </row>
    <row r="67" spans="1:6" x14ac:dyDescent="0.2">
      <c r="A67" s="15">
        <v>2011</v>
      </c>
      <c r="B67" s="33" t="s">
        <v>129</v>
      </c>
      <c r="C67" s="33" t="s">
        <v>130</v>
      </c>
      <c r="D67" s="16">
        <v>92028</v>
      </c>
      <c r="E67" s="16">
        <v>15598</v>
      </c>
      <c r="F67" s="93">
        <f t="shared" si="1"/>
        <v>0.16949189377146087</v>
      </c>
    </row>
    <row r="68" spans="1:6" x14ac:dyDescent="0.2">
      <c r="A68" s="15">
        <v>2011</v>
      </c>
      <c r="B68" s="33" t="s">
        <v>223</v>
      </c>
      <c r="C68" s="33" t="s">
        <v>224</v>
      </c>
      <c r="D68" s="16">
        <v>325837</v>
      </c>
      <c r="E68" s="16">
        <v>55142</v>
      </c>
      <c r="F68" s="93">
        <f t="shared" si="1"/>
        <v>0.16923185519139938</v>
      </c>
    </row>
    <row r="69" spans="1:6" x14ac:dyDescent="0.2">
      <c r="A69" s="15">
        <v>2011</v>
      </c>
      <c r="B69" s="33" t="s">
        <v>209</v>
      </c>
      <c r="C69" s="33" t="s">
        <v>210</v>
      </c>
      <c r="D69" s="16">
        <v>302402</v>
      </c>
      <c r="E69" s="16">
        <v>51141</v>
      </c>
      <c r="F69" s="93">
        <f t="shared" si="1"/>
        <v>0.16911594500036375</v>
      </c>
    </row>
    <row r="70" spans="1:6" x14ac:dyDescent="0.2">
      <c r="A70" s="15">
        <v>2011</v>
      </c>
      <c r="B70" s="33" t="s">
        <v>413</v>
      </c>
      <c r="C70" s="33" t="s">
        <v>414</v>
      </c>
      <c r="D70" s="16">
        <v>262767</v>
      </c>
      <c r="E70" s="16">
        <v>44409</v>
      </c>
      <c r="F70" s="93">
        <f t="shared" si="1"/>
        <v>0.1690052403840665</v>
      </c>
    </row>
    <row r="71" spans="1:6" x14ac:dyDescent="0.2">
      <c r="A71" s="15">
        <v>2011</v>
      </c>
      <c r="B71" s="33" t="s">
        <v>203</v>
      </c>
      <c r="C71" s="33" t="s">
        <v>204</v>
      </c>
      <c r="D71" s="16">
        <v>198051</v>
      </c>
      <c r="E71" s="16">
        <v>33415</v>
      </c>
      <c r="F71" s="93">
        <f t="shared" si="1"/>
        <v>0.16871916829503511</v>
      </c>
    </row>
    <row r="72" spans="1:6" x14ac:dyDescent="0.2">
      <c r="A72" s="15">
        <v>2011</v>
      </c>
      <c r="B72" s="33" t="s">
        <v>329</v>
      </c>
      <c r="C72" s="33" t="s">
        <v>330</v>
      </c>
      <c r="D72" s="16">
        <v>309392</v>
      </c>
      <c r="E72" s="16">
        <v>52037</v>
      </c>
      <c r="F72" s="93">
        <f t="shared" si="1"/>
        <v>0.16819116202099602</v>
      </c>
    </row>
    <row r="73" spans="1:6" x14ac:dyDescent="0.2">
      <c r="A73" s="15">
        <v>2011</v>
      </c>
      <c r="B73" s="33" t="s">
        <v>379</v>
      </c>
      <c r="C73" s="33" t="s">
        <v>380</v>
      </c>
      <c r="D73" s="16">
        <v>144560</v>
      </c>
      <c r="E73" s="16">
        <v>24077</v>
      </c>
      <c r="F73" s="93">
        <f t="shared" ref="F73:F104" si="2">E73/D73</f>
        <v>0.16655368013281682</v>
      </c>
    </row>
    <row r="74" spans="1:6" x14ac:dyDescent="0.2">
      <c r="A74" s="15">
        <v>2011</v>
      </c>
      <c r="B74" s="33" t="s">
        <v>383</v>
      </c>
      <c r="C74" s="33" t="s">
        <v>384</v>
      </c>
      <c r="D74" s="16">
        <v>505283</v>
      </c>
      <c r="E74" s="16">
        <v>84151</v>
      </c>
      <c r="F74" s="93">
        <f t="shared" si="2"/>
        <v>0.1665423139112141</v>
      </c>
    </row>
    <row r="75" spans="1:6" x14ac:dyDescent="0.2">
      <c r="A75" s="15">
        <v>2011</v>
      </c>
      <c r="B75" s="33" t="s">
        <v>267</v>
      </c>
      <c r="C75" s="33" t="s">
        <v>268</v>
      </c>
      <c r="D75" s="16">
        <v>249470</v>
      </c>
      <c r="E75" s="16">
        <v>40629</v>
      </c>
      <c r="F75" s="93">
        <f t="shared" si="2"/>
        <v>0.16286126588367339</v>
      </c>
    </row>
    <row r="76" spans="1:6" x14ac:dyDescent="0.2">
      <c r="A76" s="15">
        <v>2011</v>
      </c>
      <c r="B76" s="33" t="s">
        <v>409</v>
      </c>
      <c r="C76" s="33" t="s">
        <v>410</v>
      </c>
      <c r="D76" s="16">
        <v>256384</v>
      </c>
      <c r="E76" s="16">
        <v>41715</v>
      </c>
      <c r="F76" s="93">
        <f t="shared" si="2"/>
        <v>0.16270516100848728</v>
      </c>
    </row>
    <row r="77" spans="1:6" x14ac:dyDescent="0.2">
      <c r="A77" s="15">
        <v>2011</v>
      </c>
      <c r="B77" s="33" t="s">
        <v>181</v>
      </c>
      <c r="C77" s="33" t="s">
        <v>182</v>
      </c>
      <c r="D77" s="16">
        <v>317849</v>
      </c>
      <c r="E77" s="16">
        <v>51649</v>
      </c>
      <c r="F77" s="93">
        <f t="shared" si="2"/>
        <v>0.16249539875853</v>
      </c>
    </row>
    <row r="78" spans="1:6" x14ac:dyDescent="0.2">
      <c r="A78" s="15">
        <v>2011</v>
      </c>
      <c r="B78" s="33" t="s">
        <v>283</v>
      </c>
      <c r="C78" s="33" t="s">
        <v>284</v>
      </c>
      <c r="D78" s="16">
        <v>621210</v>
      </c>
      <c r="E78" s="16">
        <v>100229</v>
      </c>
      <c r="F78" s="93">
        <f t="shared" si="2"/>
        <v>0.16134479483588479</v>
      </c>
    </row>
    <row r="79" spans="1:6" x14ac:dyDescent="0.2">
      <c r="A79" s="15">
        <v>2011</v>
      </c>
      <c r="B79" s="33" t="s">
        <v>325</v>
      </c>
      <c r="C79" s="33" t="s">
        <v>326</v>
      </c>
      <c r="D79" s="16">
        <v>231997</v>
      </c>
      <c r="E79" s="16">
        <v>37212</v>
      </c>
      <c r="F79" s="93">
        <f t="shared" si="2"/>
        <v>0.1603986258442997</v>
      </c>
    </row>
    <row r="80" spans="1:6" x14ac:dyDescent="0.2">
      <c r="A80" s="15">
        <v>2011</v>
      </c>
      <c r="B80" s="33" t="s">
        <v>179</v>
      </c>
      <c r="C80" s="33" t="s">
        <v>180</v>
      </c>
      <c r="D80" s="16">
        <v>226578</v>
      </c>
      <c r="E80" s="16">
        <v>36273</v>
      </c>
      <c r="F80" s="93">
        <f t="shared" si="2"/>
        <v>0.16009056483859863</v>
      </c>
    </row>
    <row r="81" spans="1:6" x14ac:dyDescent="0.2">
      <c r="A81" s="15">
        <v>2011</v>
      </c>
      <c r="B81" s="33" t="s">
        <v>165</v>
      </c>
      <c r="C81" s="33" t="s">
        <v>166</v>
      </c>
      <c r="D81" s="16">
        <v>185060</v>
      </c>
      <c r="E81" s="16">
        <v>29540</v>
      </c>
      <c r="F81" s="93">
        <f t="shared" si="2"/>
        <v>0.15962390576029395</v>
      </c>
    </row>
    <row r="82" spans="1:6" x14ac:dyDescent="0.2">
      <c r="A82" s="15">
        <v>2011</v>
      </c>
      <c r="B82" s="33" t="s">
        <v>217</v>
      </c>
      <c r="C82" s="33" t="s">
        <v>218</v>
      </c>
      <c r="D82" s="16">
        <v>203826</v>
      </c>
      <c r="E82" s="16">
        <v>32472</v>
      </c>
      <c r="F82" s="93">
        <f t="shared" si="2"/>
        <v>0.15931235465544141</v>
      </c>
    </row>
    <row r="83" spans="1:6" x14ac:dyDescent="0.2">
      <c r="A83" s="15">
        <v>2011</v>
      </c>
      <c r="B83" s="33" t="s">
        <v>159</v>
      </c>
      <c r="C83" s="33" t="s">
        <v>160</v>
      </c>
      <c r="D83" s="16">
        <v>202228</v>
      </c>
      <c r="E83" s="16">
        <v>32214</v>
      </c>
      <c r="F83" s="93">
        <f t="shared" si="2"/>
        <v>0.15929544870146567</v>
      </c>
    </row>
    <row r="84" spans="1:6" x14ac:dyDescent="0.2">
      <c r="A84" s="15">
        <v>2011</v>
      </c>
      <c r="B84" s="33" t="s">
        <v>391</v>
      </c>
      <c r="C84" s="33" t="s">
        <v>392</v>
      </c>
      <c r="D84" s="16">
        <v>653798</v>
      </c>
      <c r="E84" s="16">
        <v>103742</v>
      </c>
      <c r="F84" s="93">
        <f t="shared" si="2"/>
        <v>0.15867592130902816</v>
      </c>
    </row>
    <row r="85" spans="1:6" x14ac:dyDescent="0.2">
      <c r="A85" s="15">
        <v>2011</v>
      </c>
      <c r="B85" s="33" t="s">
        <v>271</v>
      </c>
      <c r="C85" s="33" t="s">
        <v>272</v>
      </c>
      <c r="D85" s="16">
        <v>157479</v>
      </c>
      <c r="E85" s="16">
        <v>24868</v>
      </c>
      <c r="F85" s="93">
        <f t="shared" si="2"/>
        <v>0.1579131185745401</v>
      </c>
    </row>
    <row r="86" spans="1:6" x14ac:dyDescent="0.2">
      <c r="A86" s="15">
        <v>2011</v>
      </c>
      <c r="B86" s="33" t="s">
        <v>185</v>
      </c>
      <c r="C86" s="33" t="s">
        <v>186</v>
      </c>
      <c r="D86" s="16">
        <v>145893</v>
      </c>
      <c r="E86" s="16">
        <v>23014</v>
      </c>
      <c r="F86" s="93">
        <f t="shared" si="2"/>
        <v>0.15774574516940498</v>
      </c>
    </row>
    <row r="87" spans="1:6" x14ac:dyDescent="0.2">
      <c r="A87" s="15">
        <v>2011</v>
      </c>
      <c r="B87" s="33" t="s">
        <v>273</v>
      </c>
      <c r="C87" s="33" t="s">
        <v>274</v>
      </c>
      <c r="D87" s="16">
        <v>254381</v>
      </c>
      <c r="E87" s="16">
        <v>39889</v>
      </c>
      <c r="F87" s="93">
        <f t="shared" si="2"/>
        <v>0.15680809494419787</v>
      </c>
    </row>
    <row r="88" spans="1:6" x14ac:dyDescent="0.2">
      <c r="A88" s="15">
        <v>2011</v>
      </c>
      <c r="B88" s="33" t="s">
        <v>137</v>
      </c>
      <c r="C88" s="33" t="s">
        <v>138</v>
      </c>
      <c r="D88" s="16">
        <v>191610</v>
      </c>
      <c r="E88" s="16">
        <v>29951</v>
      </c>
      <c r="F88" s="93">
        <f t="shared" si="2"/>
        <v>0.15631230102813007</v>
      </c>
    </row>
    <row r="89" spans="1:6" x14ac:dyDescent="0.2">
      <c r="A89" s="15">
        <v>2011</v>
      </c>
      <c r="B89" s="33" t="s">
        <v>177</v>
      </c>
      <c r="C89" s="33" t="s">
        <v>178</v>
      </c>
      <c r="D89" s="16">
        <v>219324</v>
      </c>
      <c r="E89" s="16">
        <v>34201</v>
      </c>
      <c r="F89" s="93">
        <f t="shared" si="2"/>
        <v>0.15593824661231784</v>
      </c>
    </row>
    <row r="90" spans="1:6" x14ac:dyDescent="0.2">
      <c r="A90" s="15">
        <v>2011</v>
      </c>
      <c r="B90" s="33" t="s">
        <v>247</v>
      </c>
      <c r="C90" s="33" t="s">
        <v>248</v>
      </c>
      <c r="D90" s="16">
        <v>249008</v>
      </c>
      <c r="E90" s="16">
        <v>38818</v>
      </c>
      <c r="F90" s="93">
        <f t="shared" si="2"/>
        <v>0.1558905737968258</v>
      </c>
    </row>
    <row r="91" spans="1:6" x14ac:dyDescent="0.2">
      <c r="A91" s="15">
        <v>2011</v>
      </c>
      <c r="B91" s="33" t="s">
        <v>287</v>
      </c>
      <c r="C91" s="33" t="s">
        <v>288</v>
      </c>
      <c r="D91" s="16">
        <v>1116062</v>
      </c>
      <c r="E91" s="16">
        <v>173915</v>
      </c>
      <c r="F91" s="93">
        <f t="shared" si="2"/>
        <v>0.15582915644471365</v>
      </c>
    </row>
    <row r="92" spans="1:6" x14ac:dyDescent="0.2">
      <c r="A92" s="15">
        <v>2011</v>
      </c>
      <c r="B92" s="33" t="s">
        <v>213</v>
      </c>
      <c r="C92" s="33" t="s">
        <v>214</v>
      </c>
      <c r="D92" s="16">
        <v>552698</v>
      </c>
      <c r="E92" s="16">
        <v>85698</v>
      </c>
      <c r="F92" s="93">
        <f t="shared" si="2"/>
        <v>0.15505393542223783</v>
      </c>
    </row>
    <row r="93" spans="1:6" x14ac:dyDescent="0.2">
      <c r="A93" s="15">
        <v>2011</v>
      </c>
      <c r="B93" s="33" t="s">
        <v>381</v>
      </c>
      <c r="C93" s="33" t="s">
        <v>382</v>
      </c>
      <c r="D93" s="16">
        <v>154380</v>
      </c>
      <c r="E93" s="16">
        <v>23789</v>
      </c>
      <c r="F93" s="93">
        <f t="shared" si="2"/>
        <v>0.15409379453297059</v>
      </c>
    </row>
    <row r="94" spans="1:6" x14ac:dyDescent="0.2">
      <c r="A94" s="15">
        <v>2011</v>
      </c>
      <c r="B94" s="33" t="s">
        <v>163</v>
      </c>
      <c r="C94" s="33" t="s">
        <v>164</v>
      </c>
      <c r="D94" s="16">
        <v>276786</v>
      </c>
      <c r="E94" s="16">
        <v>42540</v>
      </c>
      <c r="F94" s="93">
        <f t="shared" si="2"/>
        <v>0.15369274457523141</v>
      </c>
    </row>
    <row r="95" spans="1:6" x14ac:dyDescent="0.2">
      <c r="A95" s="15">
        <v>2011</v>
      </c>
      <c r="B95" s="33" t="s">
        <v>377</v>
      </c>
      <c r="C95" s="33" t="s">
        <v>378</v>
      </c>
      <c r="D95" s="16">
        <v>153822</v>
      </c>
      <c r="E95" s="16">
        <v>23626</v>
      </c>
      <c r="F95" s="93">
        <f t="shared" si="2"/>
        <v>0.15359311411891666</v>
      </c>
    </row>
    <row r="96" spans="1:6" x14ac:dyDescent="0.2">
      <c r="A96" s="15">
        <v>2011</v>
      </c>
      <c r="B96" s="33" t="s">
        <v>239</v>
      </c>
      <c r="C96" s="33" t="s">
        <v>240</v>
      </c>
      <c r="D96" s="16">
        <v>691952</v>
      </c>
      <c r="E96" s="16">
        <v>106036</v>
      </c>
      <c r="F96" s="93">
        <f t="shared" si="2"/>
        <v>0.15324184336485769</v>
      </c>
    </row>
    <row r="97" spans="1:6" x14ac:dyDescent="0.2">
      <c r="A97" s="15">
        <v>2011</v>
      </c>
      <c r="B97" s="33" t="s">
        <v>261</v>
      </c>
      <c r="C97" s="33" t="s">
        <v>262</v>
      </c>
      <c r="D97" s="16">
        <v>308063</v>
      </c>
      <c r="E97" s="16">
        <v>46841</v>
      </c>
      <c r="F97" s="93">
        <f t="shared" si="2"/>
        <v>0.15205006768096135</v>
      </c>
    </row>
    <row r="98" spans="1:6" x14ac:dyDescent="0.2">
      <c r="A98" s="15">
        <v>2011</v>
      </c>
      <c r="B98" s="33" t="s">
        <v>219</v>
      </c>
      <c r="C98" s="33" t="s">
        <v>220</v>
      </c>
      <c r="D98" s="16">
        <v>422458</v>
      </c>
      <c r="E98" s="16">
        <v>64150</v>
      </c>
      <c r="F98" s="93">
        <f t="shared" si="2"/>
        <v>0.15184941461636423</v>
      </c>
    </row>
    <row r="99" spans="1:6" x14ac:dyDescent="0.2">
      <c r="A99" s="15">
        <v>2011</v>
      </c>
      <c r="B99" s="33" t="s">
        <v>225</v>
      </c>
      <c r="C99" s="33" t="s">
        <v>226</v>
      </c>
      <c r="D99" s="16">
        <v>248752</v>
      </c>
      <c r="E99" s="16">
        <v>37669</v>
      </c>
      <c r="F99" s="93">
        <f t="shared" si="2"/>
        <v>0.15143194828584292</v>
      </c>
    </row>
    <row r="100" spans="1:6" x14ac:dyDescent="0.2">
      <c r="A100" s="15">
        <v>2011</v>
      </c>
      <c r="B100" s="33" t="s">
        <v>131</v>
      </c>
      <c r="C100" s="33" t="s">
        <v>132</v>
      </c>
      <c r="D100" s="16">
        <v>138412</v>
      </c>
      <c r="E100" s="16">
        <v>20691</v>
      </c>
      <c r="F100" s="93">
        <f t="shared" si="2"/>
        <v>0.14948848365748635</v>
      </c>
    </row>
    <row r="101" spans="1:6" x14ac:dyDescent="0.2">
      <c r="A101" s="15">
        <v>2011</v>
      </c>
      <c r="B101" s="33" t="s">
        <v>157</v>
      </c>
      <c r="C101" s="33" t="s">
        <v>158</v>
      </c>
      <c r="D101" s="16">
        <v>125746</v>
      </c>
      <c r="E101" s="16">
        <v>18481</v>
      </c>
      <c r="F101" s="93">
        <f t="shared" si="2"/>
        <v>0.14697087780128196</v>
      </c>
    </row>
    <row r="102" spans="1:6" x14ac:dyDescent="0.2">
      <c r="A102" s="15">
        <v>2011</v>
      </c>
      <c r="B102" s="33" t="s">
        <v>169</v>
      </c>
      <c r="C102" s="33" t="s">
        <v>170</v>
      </c>
      <c r="D102" s="16">
        <v>224897</v>
      </c>
      <c r="E102" s="16">
        <v>32953</v>
      </c>
      <c r="F102" s="93">
        <f t="shared" si="2"/>
        <v>0.14652485359964784</v>
      </c>
    </row>
    <row r="103" spans="1:6" x14ac:dyDescent="0.2">
      <c r="A103" s="15">
        <v>2011</v>
      </c>
      <c r="B103" s="33" t="s">
        <v>257</v>
      </c>
      <c r="C103" s="33" t="s">
        <v>258</v>
      </c>
      <c r="D103" s="16">
        <v>316960</v>
      </c>
      <c r="E103" s="16">
        <v>46250</v>
      </c>
      <c r="F103" s="93">
        <f t="shared" si="2"/>
        <v>0.14591746592629984</v>
      </c>
    </row>
    <row r="104" spans="1:6" x14ac:dyDescent="0.2">
      <c r="A104" s="15">
        <v>2011</v>
      </c>
      <c r="B104" s="33" t="s">
        <v>221</v>
      </c>
      <c r="C104" s="33" t="s">
        <v>222</v>
      </c>
      <c r="D104" s="16">
        <v>751485</v>
      </c>
      <c r="E104" s="16">
        <v>109598</v>
      </c>
      <c r="F104" s="93">
        <f t="shared" si="2"/>
        <v>0.14584189970525027</v>
      </c>
    </row>
    <row r="105" spans="1:6" x14ac:dyDescent="0.2">
      <c r="A105" s="15">
        <v>2011</v>
      </c>
      <c r="B105" s="33" t="s">
        <v>171</v>
      </c>
      <c r="C105" s="33" t="s">
        <v>172</v>
      </c>
      <c r="D105" s="16">
        <v>211699</v>
      </c>
      <c r="E105" s="16">
        <v>30816</v>
      </c>
      <c r="F105" s="93">
        <f t="shared" ref="F105:F136" si="3">E105/D105</f>
        <v>0.14556516563611543</v>
      </c>
    </row>
    <row r="106" spans="1:6" x14ac:dyDescent="0.2">
      <c r="A106" s="15">
        <v>2011</v>
      </c>
      <c r="B106" s="33" t="s">
        <v>249</v>
      </c>
      <c r="C106" s="33" t="s">
        <v>250</v>
      </c>
      <c r="D106" s="16">
        <v>166641</v>
      </c>
      <c r="E106" s="16">
        <v>24089</v>
      </c>
      <c r="F106" s="93">
        <f t="shared" si="3"/>
        <v>0.1445562616642963</v>
      </c>
    </row>
    <row r="107" spans="1:6" x14ac:dyDescent="0.2">
      <c r="A107" s="15">
        <v>2011</v>
      </c>
      <c r="B107" s="33" t="s">
        <v>355</v>
      </c>
      <c r="C107" s="33" t="s">
        <v>356</v>
      </c>
      <c r="D107" s="16">
        <v>190146</v>
      </c>
      <c r="E107" s="16">
        <v>27233</v>
      </c>
      <c r="F107" s="93">
        <f t="shared" si="3"/>
        <v>0.14322152451274284</v>
      </c>
    </row>
    <row r="108" spans="1:6" x14ac:dyDescent="0.2">
      <c r="A108" s="15">
        <v>2011</v>
      </c>
      <c r="B108" s="33" t="s">
        <v>173</v>
      </c>
      <c r="C108" s="33" t="s">
        <v>174</v>
      </c>
      <c r="D108" s="16">
        <v>233933</v>
      </c>
      <c r="E108" s="16">
        <v>33206</v>
      </c>
      <c r="F108" s="93">
        <f t="shared" si="3"/>
        <v>0.14194662574326838</v>
      </c>
    </row>
    <row r="109" spans="1:6" x14ac:dyDescent="0.2">
      <c r="A109" s="15">
        <v>2011</v>
      </c>
      <c r="B109" s="33" t="s">
        <v>339</v>
      </c>
      <c r="C109" s="33" t="s">
        <v>340</v>
      </c>
      <c r="D109" s="16">
        <v>239056</v>
      </c>
      <c r="E109" s="16">
        <v>33667</v>
      </c>
      <c r="F109" s="93">
        <f t="shared" si="3"/>
        <v>0.14083311023358544</v>
      </c>
    </row>
    <row r="110" spans="1:6" x14ac:dyDescent="0.2">
      <c r="A110" s="15">
        <v>2011</v>
      </c>
      <c r="B110" s="33" t="s">
        <v>187</v>
      </c>
      <c r="C110" s="33" t="s">
        <v>188</v>
      </c>
      <c r="D110" s="16">
        <v>466415</v>
      </c>
      <c r="E110" s="16">
        <v>65466</v>
      </c>
      <c r="F110" s="93">
        <f t="shared" si="3"/>
        <v>0.14035997984627424</v>
      </c>
    </row>
    <row r="111" spans="1:6" x14ac:dyDescent="0.2">
      <c r="A111" s="15">
        <v>2011</v>
      </c>
      <c r="B111" s="33" t="s">
        <v>295</v>
      </c>
      <c r="C111" s="33" t="s">
        <v>296</v>
      </c>
      <c r="D111" s="16">
        <v>7375</v>
      </c>
      <c r="E111" s="16">
        <v>1035</v>
      </c>
      <c r="F111" s="93">
        <f t="shared" si="3"/>
        <v>0.14033898305084747</v>
      </c>
    </row>
    <row r="112" spans="1:6" x14ac:dyDescent="0.2">
      <c r="A112" s="15">
        <v>2011</v>
      </c>
      <c r="B112" s="33" t="s">
        <v>365</v>
      </c>
      <c r="C112" s="33" t="s">
        <v>366</v>
      </c>
      <c r="D112" s="16">
        <v>263925</v>
      </c>
      <c r="E112" s="16">
        <v>37005</v>
      </c>
      <c r="F112" s="93">
        <f t="shared" si="3"/>
        <v>0.14021028701335606</v>
      </c>
    </row>
    <row r="113" spans="1:6" x14ac:dyDescent="0.2">
      <c r="A113" s="15">
        <v>2011</v>
      </c>
      <c r="B113" s="33" t="s">
        <v>197</v>
      </c>
      <c r="C113" s="33" t="s">
        <v>198</v>
      </c>
      <c r="D113" s="16">
        <v>256406</v>
      </c>
      <c r="E113" s="16">
        <v>35731</v>
      </c>
      <c r="F113" s="93">
        <f t="shared" si="3"/>
        <v>0.13935321326334016</v>
      </c>
    </row>
    <row r="114" spans="1:6" x14ac:dyDescent="0.2">
      <c r="A114" s="15">
        <v>2011</v>
      </c>
      <c r="B114" s="33" t="s">
        <v>141</v>
      </c>
      <c r="C114" s="33" t="s">
        <v>142</v>
      </c>
      <c r="D114" s="16">
        <v>280177</v>
      </c>
      <c r="E114" s="16">
        <v>38719</v>
      </c>
      <c r="F114" s="93">
        <f t="shared" si="3"/>
        <v>0.13819478401153557</v>
      </c>
    </row>
    <row r="115" spans="1:6" x14ac:dyDescent="0.2">
      <c r="A115" s="15">
        <v>2011</v>
      </c>
      <c r="B115" s="33" t="s">
        <v>415</v>
      </c>
      <c r="C115" s="33" t="s">
        <v>416</v>
      </c>
      <c r="D115" s="16">
        <v>209156</v>
      </c>
      <c r="E115" s="16">
        <v>28854</v>
      </c>
      <c r="F115" s="93">
        <f t="shared" si="3"/>
        <v>0.13795444548566621</v>
      </c>
    </row>
    <row r="116" spans="1:6" x14ac:dyDescent="0.2">
      <c r="A116" s="15">
        <v>2011</v>
      </c>
      <c r="B116" s="33" t="s">
        <v>277</v>
      </c>
      <c r="C116" s="33" t="s">
        <v>278</v>
      </c>
      <c r="D116" s="16">
        <v>183631</v>
      </c>
      <c r="E116" s="16">
        <v>24878</v>
      </c>
      <c r="F116" s="93">
        <f t="shared" si="3"/>
        <v>0.13547821446269964</v>
      </c>
    </row>
    <row r="117" spans="1:6" x14ac:dyDescent="0.2">
      <c r="A117" s="15">
        <v>2011</v>
      </c>
      <c r="B117" s="33" t="s">
        <v>353</v>
      </c>
      <c r="C117" s="33" t="s">
        <v>354</v>
      </c>
      <c r="D117" s="16">
        <v>186990</v>
      </c>
      <c r="E117" s="16">
        <v>25296</v>
      </c>
      <c r="F117" s="93">
        <f t="shared" si="3"/>
        <v>0.13527996149526714</v>
      </c>
    </row>
    <row r="118" spans="1:6" x14ac:dyDescent="0.2">
      <c r="A118" s="15">
        <v>2011</v>
      </c>
      <c r="B118" s="33" t="s">
        <v>369</v>
      </c>
      <c r="C118" s="33" t="s">
        <v>370</v>
      </c>
      <c r="D118" s="16">
        <v>205056</v>
      </c>
      <c r="E118" s="16">
        <v>27412</v>
      </c>
      <c r="F118" s="93">
        <f t="shared" si="3"/>
        <v>0.13368055555555555</v>
      </c>
    </row>
    <row r="119" spans="1:6" x14ac:dyDescent="0.2">
      <c r="A119" s="15">
        <v>2011</v>
      </c>
      <c r="B119" s="33" t="s">
        <v>323</v>
      </c>
      <c r="C119" s="33" t="s">
        <v>324</v>
      </c>
      <c r="D119" s="16">
        <v>356386</v>
      </c>
      <c r="E119" s="16">
        <v>47432</v>
      </c>
      <c r="F119" s="93">
        <f t="shared" si="3"/>
        <v>0.13309164782006028</v>
      </c>
    </row>
    <row r="120" spans="1:6" x14ac:dyDescent="0.2">
      <c r="A120" s="15">
        <v>2011</v>
      </c>
      <c r="B120" s="33" t="s">
        <v>215</v>
      </c>
      <c r="C120" s="33" t="s">
        <v>216</v>
      </c>
      <c r="D120" s="16">
        <v>522452</v>
      </c>
      <c r="E120" s="16">
        <v>69392</v>
      </c>
      <c r="F120" s="93">
        <f t="shared" si="3"/>
        <v>0.13281985713520095</v>
      </c>
    </row>
    <row r="121" spans="1:6" x14ac:dyDescent="0.2">
      <c r="A121" s="15">
        <v>2011</v>
      </c>
      <c r="B121" s="33" t="s">
        <v>361</v>
      </c>
      <c r="C121" s="33" t="s">
        <v>362</v>
      </c>
      <c r="D121" s="16">
        <v>273369</v>
      </c>
      <c r="E121" s="16">
        <v>35692</v>
      </c>
      <c r="F121" s="93">
        <f t="shared" si="3"/>
        <v>0.13056345086677715</v>
      </c>
    </row>
    <row r="122" spans="1:6" x14ac:dyDescent="0.2">
      <c r="A122" s="15">
        <v>2011</v>
      </c>
      <c r="B122" s="33" t="s">
        <v>401</v>
      </c>
      <c r="C122" s="33" t="s">
        <v>402</v>
      </c>
      <c r="D122" s="16">
        <v>428234</v>
      </c>
      <c r="E122" s="16">
        <v>55872</v>
      </c>
      <c r="F122" s="93">
        <f t="shared" si="3"/>
        <v>0.13047072394998996</v>
      </c>
    </row>
    <row r="123" spans="1:6" x14ac:dyDescent="0.2">
      <c r="A123" s="15">
        <v>2011</v>
      </c>
      <c r="B123" s="33" t="s">
        <v>375</v>
      </c>
      <c r="C123" s="33" t="s">
        <v>376</v>
      </c>
      <c r="D123" s="16">
        <v>236882</v>
      </c>
      <c r="E123" s="16">
        <v>30776</v>
      </c>
      <c r="F123" s="93">
        <f t="shared" si="3"/>
        <v>0.12992122660227454</v>
      </c>
    </row>
    <row r="124" spans="1:6" x14ac:dyDescent="0.2">
      <c r="A124" s="15">
        <v>2011</v>
      </c>
      <c r="B124" s="33" t="s">
        <v>149</v>
      </c>
      <c r="C124" s="33" t="s">
        <v>150</v>
      </c>
      <c r="D124" s="16">
        <v>147489</v>
      </c>
      <c r="E124" s="16">
        <v>19061</v>
      </c>
      <c r="F124" s="93">
        <f t="shared" si="3"/>
        <v>0.1292367566394782</v>
      </c>
    </row>
    <row r="125" spans="1:6" x14ac:dyDescent="0.2">
      <c r="A125" s="15">
        <v>2011</v>
      </c>
      <c r="B125" s="33" t="s">
        <v>255</v>
      </c>
      <c r="C125" s="33" t="s">
        <v>256</v>
      </c>
      <c r="D125" s="16">
        <v>1073045</v>
      </c>
      <c r="E125" s="16">
        <v>138213</v>
      </c>
      <c r="F125" s="93">
        <f t="shared" si="3"/>
        <v>0.12880447697906425</v>
      </c>
    </row>
    <row r="126" spans="1:6" x14ac:dyDescent="0.2">
      <c r="A126" s="15">
        <v>2011</v>
      </c>
      <c r="B126" s="33" t="s">
        <v>343</v>
      </c>
      <c r="C126" s="33" t="s">
        <v>344</v>
      </c>
      <c r="D126" s="16">
        <v>273936</v>
      </c>
      <c r="E126" s="16">
        <v>35178</v>
      </c>
      <c r="F126" s="93">
        <f t="shared" si="3"/>
        <v>0.12841685649202733</v>
      </c>
    </row>
    <row r="127" spans="1:6" x14ac:dyDescent="0.2">
      <c r="A127" s="15">
        <v>2011</v>
      </c>
      <c r="B127" s="33" t="s">
        <v>347</v>
      </c>
      <c r="C127" s="33" t="s">
        <v>348</v>
      </c>
      <c r="D127" s="16">
        <v>160060</v>
      </c>
      <c r="E127" s="16">
        <v>20358</v>
      </c>
      <c r="F127" s="93">
        <f t="shared" si="3"/>
        <v>0.12718980382356615</v>
      </c>
    </row>
    <row r="128" spans="1:6" x14ac:dyDescent="0.2">
      <c r="A128" s="15">
        <v>2011</v>
      </c>
      <c r="B128" s="33" t="s">
        <v>281</v>
      </c>
      <c r="C128" s="33" t="s">
        <v>282</v>
      </c>
      <c r="D128" s="16">
        <v>157705</v>
      </c>
      <c r="E128" s="16">
        <v>20021</v>
      </c>
      <c r="F128" s="93">
        <f t="shared" si="3"/>
        <v>0.12695222091880409</v>
      </c>
    </row>
    <row r="129" spans="1:6" x14ac:dyDescent="0.2">
      <c r="A129" s="15">
        <v>2011</v>
      </c>
      <c r="B129" s="33" t="s">
        <v>359</v>
      </c>
      <c r="C129" s="33" t="s">
        <v>360</v>
      </c>
      <c r="D129" s="16">
        <v>113205</v>
      </c>
      <c r="E129" s="16">
        <v>14147</v>
      </c>
      <c r="F129" s="93">
        <f t="shared" si="3"/>
        <v>0.12496797844618171</v>
      </c>
    </row>
    <row r="130" spans="1:6" x14ac:dyDescent="0.2">
      <c r="A130" s="15">
        <v>2011</v>
      </c>
      <c r="B130" s="33" t="s">
        <v>335</v>
      </c>
      <c r="C130" s="33" t="s">
        <v>336</v>
      </c>
      <c r="D130" s="16">
        <v>312466</v>
      </c>
      <c r="E130" s="16">
        <v>38833</v>
      </c>
      <c r="F130" s="93">
        <f t="shared" si="3"/>
        <v>0.12427912156842665</v>
      </c>
    </row>
    <row r="131" spans="1:6" x14ac:dyDescent="0.2">
      <c r="A131" s="15">
        <v>2011</v>
      </c>
      <c r="B131" s="33" t="s">
        <v>331</v>
      </c>
      <c r="C131" s="33" t="s">
        <v>332</v>
      </c>
      <c r="D131" s="16">
        <v>363378</v>
      </c>
      <c r="E131" s="16">
        <v>44375</v>
      </c>
      <c r="F131" s="93">
        <f t="shared" si="3"/>
        <v>0.12211801484955061</v>
      </c>
    </row>
    <row r="132" spans="1:6" x14ac:dyDescent="0.2">
      <c r="A132" s="15">
        <v>2011</v>
      </c>
      <c r="B132" s="33" t="s">
        <v>305</v>
      </c>
      <c r="C132" s="33" t="s">
        <v>306</v>
      </c>
      <c r="D132" s="16">
        <v>158649</v>
      </c>
      <c r="E132" s="16">
        <v>19115</v>
      </c>
      <c r="F132" s="93">
        <f t="shared" si="3"/>
        <v>0.12048610454525399</v>
      </c>
    </row>
    <row r="133" spans="1:6" x14ac:dyDescent="0.2">
      <c r="A133" s="15">
        <v>2011</v>
      </c>
      <c r="B133" s="33" t="s">
        <v>351</v>
      </c>
      <c r="C133" s="33" t="s">
        <v>352</v>
      </c>
      <c r="D133" s="16">
        <v>278970</v>
      </c>
      <c r="E133" s="16">
        <v>33385</v>
      </c>
      <c r="F133" s="93">
        <f t="shared" si="3"/>
        <v>0.11967236620425135</v>
      </c>
    </row>
    <row r="134" spans="1:6" x14ac:dyDescent="0.2">
      <c r="A134" s="15">
        <v>2011</v>
      </c>
      <c r="B134" s="33" t="s">
        <v>275</v>
      </c>
      <c r="C134" s="33" t="s">
        <v>276</v>
      </c>
      <c r="D134" s="16">
        <v>203201</v>
      </c>
      <c r="E134" s="16">
        <v>23881</v>
      </c>
      <c r="F134" s="93">
        <f t="shared" si="3"/>
        <v>0.1175240279329334</v>
      </c>
    </row>
    <row r="135" spans="1:6" x14ac:dyDescent="0.2">
      <c r="A135" s="15">
        <v>2011</v>
      </c>
      <c r="B135" s="33" t="s">
        <v>229</v>
      </c>
      <c r="C135" s="33" t="s">
        <v>230</v>
      </c>
      <c r="D135" s="16">
        <v>305680</v>
      </c>
      <c r="E135" s="16">
        <v>35552</v>
      </c>
      <c r="F135" s="93">
        <f t="shared" si="3"/>
        <v>0.11630463229521068</v>
      </c>
    </row>
    <row r="136" spans="1:6" x14ac:dyDescent="0.2">
      <c r="A136" s="15">
        <v>2011</v>
      </c>
      <c r="B136" s="33" t="s">
        <v>349</v>
      </c>
      <c r="C136" s="33" t="s">
        <v>350</v>
      </c>
      <c r="D136" s="16">
        <v>199693</v>
      </c>
      <c r="E136" s="16">
        <v>23122</v>
      </c>
      <c r="F136" s="93">
        <f t="shared" si="3"/>
        <v>0.11578773417195395</v>
      </c>
    </row>
    <row r="137" spans="1:6" x14ac:dyDescent="0.2">
      <c r="A137" s="15">
        <v>2011</v>
      </c>
      <c r="B137" s="33" t="s">
        <v>371</v>
      </c>
      <c r="C137" s="33" t="s">
        <v>372</v>
      </c>
      <c r="D137" s="16">
        <v>155698</v>
      </c>
      <c r="E137" s="16">
        <v>17832</v>
      </c>
      <c r="F137" s="93">
        <f t="shared" ref="F137:F159" si="4">E137/D137</f>
        <v>0.11452940949787409</v>
      </c>
    </row>
    <row r="138" spans="1:6" x14ac:dyDescent="0.2">
      <c r="A138" s="15">
        <v>2011</v>
      </c>
      <c r="B138" s="33" t="s">
        <v>227</v>
      </c>
      <c r="C138" s="33" t="s">
        <v>228</v>
      </c>
      <c r="D138" s="16">
        <v>329839</v>
      </c>
      <c r="E138" s="16">
        <v>37216</v>
      </c>
      <c r="F138" s="93">
        <f t="shared" si="4"/>
        <v>0.11283080533229849</v>
      </c>
    </row>
    <row r="139" spans="1:6" x14ac:dyDescent="0.2">
      <c r="A139" s="15">
        <v>2011</v>
      </c>
      <c r="B139" s="33" t="s">
        <v>319</v>
      </c>
      <c r="C139" s="33" t="s">
        <v>320</v>
      </c>
      <c r="D139" s="16">
        <v>219396</v>
      </c>
      <c r="E139" s="16">
        <v>24514</v>
      </c>
      <c r="F139" s="93">
        <f t="shared" si="4"/>
        <v>0.11173403343725501</v>
      </c>
    </row>
    <row r="140" spans="1:6" x14ac:dyDescent="0.2">
      <c r="A140" s="15">
        <v>2011</v>
      </c>
      <c r="B140" s="33" t="s">
        <v>367</v>
      </c>
      <c r="C140" s="33" t="s">
        <v>368</v>
      </c>
      <c r="D140" s="16">
        <v>248821</v>
      </c>
      <c r="E140" s="16">
        <v>27511</v>
      </c>
      <c r="F140" s="93">
        <f t="shared" si="4"/>
        <v>0.11056542655161743</v>
      </c>
    </row>
    <row r="141" spans="1:6" x14ac:dyDescent="0.2">
      <c r="A141" s="15">
        <v>2011</v>
      </c>
      <c r="B141" s="33" t="s">
        <v>293</v>
      </c>
      <c r="C141" s="33" t="s">
        <v>294</v>
      </c>
      <c r="D141" s="16">
        <v>220338</v>
      </c>
      <c r="E141" s="16">
        <v>23977</v>
      </c>
      <c r="F141" s="93">
        <f t="shared" si="4"/>
        <v>0.10881917780863945</v>
      </c>
    </row>
    <row r="142" spans="1:6" x14ac:dyDescent="0.2">
      <c r="A142" s="15">
        <v>2011</v>
      </c>
      <c r="B142" s="33" t="s">
        <v>333</v>
      </c>
      <c r="C142" s="33" t="s">
        <v>334</v>
      </c>
      <c r="D142" s="16">
        <v>338449</v>
      </c>
      <c r="E142" s="16">
        <v>36227</v>
      </c>
      <c r="F142" s="93">
        <f t="shared" si="4"/>
        <v>0.10703828346368285</v>
      </c>
    </row>
    <row r="143" spans="1:6" x14ac:dyDescent="0.2">
      <c r="A143" s="15">
        <v>2011</v>
      </c>
      <c r="B143" s="33" t="s">
        <v>345</v>
      </c>
      <c r="C143" s="33" t="s">
        <v>346</v>
      </c>
      <c r="D143" s="16">
        <v>253957</v>
      </c>
      <c r="E143" s="16">
        <v>26859</v>
      </c>
      <c r="F143" s="93">
        <f t="shared" si="4"/>
        <v>0.10576199907858418</v>
      </c>
    </row>
    <row r="144" spans="1:6" x14ac:dyDescent="0.2">
      <c r="A144" s="15">
        <v>2011</v>
      </c>
      <c r="B144" s="33" t="s">
        <v>327</v>
      </c>
      <c r="C144" s="33" t="s">
        <v>328</v>
      </c>
      <c r="D144" s="16">
        <v>311215</v>
      </c>
      <c r="E144" s="16">
        <v>32676</v>
      </c>
      <c r="F144" s="93">
        <f t="shared" si="4"/>
        <v>0.10499493918994907</v>
      </c>
    </row>
    <row r="145" spans="1:7" x14ac:dyDescent="0.2">
      <c r="A145" s="15">
        <v>2011</v>
      </c>
      <c r="B145" s="33" t="s">
        <v>321</v>
      </c>
      <c r="C145" s="33" t="s">
        <v>322</v>
      </c>
      <c r="D145" s="16">
        <v>185911</v>
      </c>
      <c r="E145" s="16">
        <v>19321</v>
      </c>
      <c r="F145" s="93">
        <f t="shared" si="4"/>
        <v>0.10392607215280431</v>
      </c>
    </row>
    <row r="146" spans="1:7" x14ac:dyDescent="0.2">
      <c r="A146" s="15">
        <v>2011</v>
      </c>
      <c r="B146" s="33" t="s">
        <v>337</v>
      </c>
      <c r="C146" s="33" t="s">
        <v>338</v>
      </c>
      <c r="D146" s="16">
        <v>254557</v>
      </c>
      <c r="E146" s="16">
        <v>26116</v>
      </c>
      <c r="F146" s="93">
        <f t="shared" si="4"/>
        <v>0.10259391806157364</v>
      </c>
    </row>
    <row r="147" spans="1:7" x14ac:dyDescent="0.2">
      <c r="A147" s="15">
        <v>2011</v>
      </c>
      <c r="B147" s="33" t="s">
        <v>357</v>
      </c>
      <c r="C147" s="33" t="s">
        <v>358</v>
      </c>
      <c r="D147" s="16">
        <v>258249</v>
      </c>
      <c r="E147" s="16">
        <v>25566</v>
      </c>
      <c r="F147" s="93">
        <f t="shared" si="4"/>
        <v>9.8997479177073286E-2</v>
      </c>
    </row>
    <row r="148" spans="1:7" x14ac:dyDescent="0.2">
      <c r="A148" s="15">
        <v>2011</v>
      </c>
      <c r="B148" s="33" t="s">
        <v>309</v>
      </c>
      <c r="C148" s="33" t="s">
        <v>310</v>
      </c>
      <c r="D148" s="16">
        <v>275885</v>
      </c>
      <c r="E148" s="16">
        <v>26135</v>
      </c>
      <c r="F148" s="93">
        <f t="shared" si="4"/>
        <v>9.473150044402559E-2</v>
      </c>
    </row>
    <row r="149" spans="1:7" x14ac:dyDescent="0.2">
      <c r="A149" s="15">
        <v>2011</v>
      </c>
      <c r="B149" s="33" t="s">
        <v>167</v>
      </c>
      <c r="C149" s="33" t="s">
        <v>168</v>
      </c>
      <c r="D149" s="16">
        <v>503127</v>
      </c>
      <c r="E149" s="16">
        <v>47544</v>
      </c>
      <c r="F149" s="93">
        <f t="shared" si="4"/>
        <v>9.4497015664037107E-2</v>
      </c>
    </row>
    <row r="150" spans="1:7" x14ac:dyDescent="0.2">
      <c r="A150" s="15">
        <v>2011</v>
      </c>
      <c r="B150" s="33" t="s">
        <v>373</v>
      </c>
      <c r="C150" s="33" t="s">
        <v>374</v>
      </c>
      <c r="D150" s="16">
        <v>140205</v>
      </c>
      <c r="E150" s="16">
        <v>12824</v>
      </c>
      <c r="F150" s="93">
        <f t="shared" si="4"/>
        <v>9.1466067543953491E-2</v>
      </c>
    </row>
    <row r="151" spans="1:7" x14ac:dyDescent="0.2">
      <c r="A151" s="15">
        <v>2011</v>
      </c>
      <c r="B151" s="33" t="s">
        <v>299</v>
      </c>
      <c r="C151" s="33" t="s">
        <v>300</v>
      </c>
      <c r="D151" s="16">
        <v>182493</v>
      </c>
      <c r="E151" s="16">
        <v>16413</v>
      </c>
      <c r="F151" s="93">
        <f t="shared" si="4"/>
        <v>8.9937696240403736E-2</v>
      </c>
    </row>
    <row r="152" spans="1:7" x14ac:dyDescent="0.2">
      <c r="A152" s="15">
        <v>2011</v>
      </c>
      <c r="B152" s="33" t="s">
        <v>301</v>
      </c>
      <c r="C152" s="33" t="s">
        <v>302</v>
      </c>
      <c r="D152" s="16">
        <v>254926</v>
      </c>
      <c r="E152" s="16">
        <v>22369</v>
      </c>
      <c r="F152" s="93">
        <f t="shared" si="4"/>
        <v>8.774703247216839E-2</v>
      </c>
    </row>
    <row r="153" spans="1:7" x14ac:dyDescent="0.2">
      <c r="A153" s="15">
        <v>2011</v>
      </c>
      <c r="B153" s="33" t="s">
        <v>317</v>
      </c>
      <c r="C153" s="33" t="s">
        <v>318</v>
      </c>
      <c r="D153" s="16">
        <v>306995</v>
      </c>
      <c r="E153" s="16">
        <v>26911</v>
      </c>
      <c r="F153" s="93">
        <f t="shared" si="4"/>
        <v>8.7659408133682962E-2</v>
      </c>
    </row>
    <row r="154" spans="1:7" x14ac:dyDescent="0.2">
      <c r="A154" s="15">
        <v>2011</v>
      </c>
      <c r="B154" s="33" t="s">
        <v>303</v>
      </c>
      <c r="C154" s="33" t="s">
        <v>304</v>
      </c>
      <c r="D154" s="16">
        <v>206125</v>
      </c>
      <c r="E154" s="16">
        <v>18036</v>
      </c>
      <c r="F154" s="93">
        <f t="shared" si="4"/>
        <v>8.7500303214069139E-2</v>
      </c>
    </row>
    <row r="155" spans="1:7" x14ac:dyDescent="0.2">
      <c r="A155" s="15">
        <v>2011</v>
      </c>
      <c r="B155" s="33" t="s">
        <v>313</v>
      </c>
      <c r="C155" s="33" t="s">
        <v>314</v>
      </c>
      <c r="D155" s="16">
        <v>288283</v>
      </c>
      <c r="E155" s="16">
        <v>22329</v>
      </c>
      <c r="F155" s="93">
        <f t="shared" si="4"/>
        <v>7.7455139567716449E-2</v>
      </c>
    </row>
    <row r="156" spans="1:7" x14ac:dyDescent="0.2">
      <c r="A156" s="15">
        <v>2011</v>
      </c>
      <c r="B156" s="33" t="s">
        <v>307</v>
      </c>
      <c r="C156" s="33" t="s">
        <v>308</v>
      </c>
      <c r="D156" s="16">
        <v>303086</v>
      </c>
      <c r="E156" s="16">
        <v>23187</v>
      </c>
      <c r="F156" s="93">
        <f t="shared" si="4"/>
        <v>7.6503038741479318E-2</v>
      </c>
    </row>
    <row r="157" spans="1:7" x14ac:dyDescent="0.2">
      <c r="A157" s="15">
        <v>2011</v>
      </c>
      <c r="B157" s="33" t="s">
        <v>297</v>
      </c>
      <c r="C157" s="33" t="s">
        <v>298</v>
      </c>
      <c r="D157" s="16">
        <v>246270</v>
      </c>
      <c r="E157" s="16">
        <v>17395</v>
      </c>
      <c r="F157" s="93">
        <f t="shared" si="4"/>
        <v>7.0633857148657983E-2</v>
      </c>
      <c r="G157" s="182"/>
    </row>
    <row r="158" spans="1:7" x14ac:dyDescent="0.2">
      <c r="A158" s="15">
        <v>2011</v>
      </c>
      <c r="B158" s="33" t="s">
        <v>311</v>
      </c>
      <c r="C158" s="33" t="s">
        <v>312</v>
      </c>
      <c r="D158" s="16">
        <v>307984</v>
      </c>
      <c r="E158" s="16">
        <v>20593</v>
      </c>
      <c r="F158" s="93">
        <f t="shared" si="4"/>
        <v>6.6863863057821188E-2</v>
      </c>
      <c r="G158" s="182"/>
    </row>
    <row r="159" spans="1:7" x14ac:dyDescent="0.2">
      <c r="A159" s="15">
        <v>2011</v>
      </c>
      <c r="B159" s="33" t="s">
        <v>315</v>
      </c>
      <c r="C159" s="33" t="s">
        <v>316</v>
      </c>
      <c r="D159" s="16">
        <v>254096</v>
      </c>
      <c r="E159" s="16">
        <v>15570</v>
      </c>
      <c r="F159" s="93">
        <f t="shared" si="4"/>
        <v>6.1276053145267934E-2</v>
      </c>
    </row>
  </sheetData>
  <sortState ref="A8:F159">
    <sortCondition descending="1" ref="F7"/>
  </sortState>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zoomScaleNormal="100" workbookViewId="0">
      <selection activeCell="G13" sqref="G13"/>
    </sheetView>
  </sheetViews>
  <sheetFormatPr defaultRowHeight="14.25" x14ac:dyDescent="0.2"/>
  <cols>
    <col min="1" max="1" width="75" bestFit="1" customWidth="1"/>
    <col min="2" max="2" width="9.5" bestFit="1" customWidth="1"/>
    <col min="3" max="3" width="5.875" bestFit="1" customWidth="1"/>
    <col min="4" max="4" width="8" bestFit="1" customWidth="1"/>
  </cols>
  <sheetData>
    <row r="1" spans="1:7" ht="18" x14ac:dyDescent="0.25">
      <c r="A1" s="46" t="s">
        <v>481</v>
      </c>
    </row>
    <row r="3" spans="1:7" x14ac:dyDescent="0.2">
      <c r="A3" s="175"/>
      <c r="B3" s="175"/>
      <c r="C3" s="302" t="s">
        <v>44</v>
      </c>
      <c r="D3" s="302"/>
    </row>
    <row r="4" spans="1:7" x14ac:dyDescent="0.2">
      <c r="A4" s="303" t="s">
        <v>109</v>
      </c>
      <c r="B4" s="303"/>
      <c r="C4" s="176" t="s">
        <v>108</v>
      </c>
      <c r="D4" s="176" t="s">
        <v>107</v>
      </c>
    </row>
    <row r="5" spans="1:7" x14ac:dyDescent="0.2">
      <c r="A5" s="304" t="s">
        <v>540</v>
      </c>
      <c r="B5" s="177" t="s">
        <v>535</v>
      </c>
      <c r="C5" s="204">
        <v>78.069999999999993</v>
      </c>
      <c r="D5" s="291">
        <v>82.039999999999992</v>
      </c>
      <c r="F5" s="181"/>
      <c r="G5" s="181"/>
    </row>
    <row r="6" spans="1:7" x14ac:dyDescent="0.2">
      <c r="A6" s="305"/>
      <c r="B6" s="178" t="s">
        <v>536</v>
      </c>
      <c r="C6" s="204">
        <v>79.25</v>
      </c>
      <c r="D6" s="291">
        <v>83.019999999999982</v>
      </c>
    </row>
    <row r="7" spans="1:7" x14ac:dyDescent="0.2">
      <c r="A7" s="305"/>
      <c r="B7" s="178" t="s">
        <v>537</v>
      </c>
      <c r="C7" s="204">
        <v>81.050000000000011</v>
      </c>
      <c r="D7" s="291">
        <v>84.15</v>
      </c>
    </row>
    <row r="8" spans="1:7" x14ac:dyDescent="0.2">
      <c r="A8" s="306"/>
      <c r="B8" s="178" t="s">
        <v>538</v>
      </c>
      <c r="C8" s="204">
        <v>83.34</v>
      </c>
      <c r="D8" s="291">
        <v>85.91</v>
      </c>
      <c r="G8" s="181"/>
    </row>
    <row r="27" spans="1:1" x14ac:dyDescent="0.2">
      <c r="A27" t="s">
        <v>499</v>
      </c>
    </row>
    <row r="28" spans="1:1" x14ac:dyDescent="0.2">
      <c r="A28" t="s">
        <v>498</v>
      </c>
    </row>
  </sheetData>
  <mergeCells count="3">
    <mergeCell ref="C3:D3"/>
    <mergeCell ref="A4:B4"/>
    <mergeCell ref="A5:A8"/>
  </mergeCells>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2"/>
  <sheetViews>
    <sheetView topLeftCell="A12" zoomScale="70" zoomScaleNormal="70" workbookViewId="0">
      <selection activeCell="C27" sqref="B27:C27"/>
    </sheetView>
  </sheetViews>
  <sheetFormatPr defaultRowHeight="14.25" x14ac:dyDescent="0.2"/>
  <cols>
    <col min="1" max="1" width="17" style="94" bestFit="1" customWidth="1"/>
    <col min="2" max="2" width="28.125" style="94" bestFit="1" customWidth="1"/>
    <col min="3" max="3" width="24.625" style="95" bestFit="1" customWidth="1"/>
    <col min="4" max="4" width="12.875" style="95" customWidth="1"/>
    <col min="5" max="6" width="12.875" style="94" customWidth="1"/>
    <col min="7" max="7" width="12.875" style="94" bestFit="1" customWidth="1"/>
    <col min="8" max="8" width="9" style="95"/>
    <col min="9" max="10" width="9" style="94"/>
    <col min="11" max="11" width="12.875" style="94" bestFit="1" customWidth="1"/>
    <col min="12" max="16384" width="9" style="94"/>
  </cols>
  <sheetData>
    <row r="1" spans="1:11" ht="18" x14ac:dyDescent="0.25">
      <c r="A1" s="37" t="s">
        <v>488</v>
      </c>
    </row>
    <row r="3" spans="1:11" ht="15" x14ac:dyDescent="0.2">
      <c r="A3" s="58" t="s">
        <v>436</v>
      </c>
      <c r="B3" s="58"/>
      <c r="C3" s="58"/>
      <c r="D3" s="218"/>
      <c r="E3" s="58"/>
      <c r="F3" s="58"/>
      <c r="G3" s="58"/>
    </row>
    <row r="4" spans="1:11" ht="15" x14ac:dyDescent="0.2">
      <c r="A4" s="58" t="s">
        <v>435</v>
      </c>
      <c r="B4" s="58"/>
      <c r="C4" s="58"/>
      <c r="D4" s="218"/>
      <c r="E4" s="58"/>
      <c r="F4" s="58"/>
      <c r="G4" s="58"/>
    </row>
    <row r="5" spans="1:11" x14ac:dyDescent="0.2">
      <c r="C5" s="94"/>
    </row>
    <row r="6" spans="1:11" s="10" customFormat="1" ht="15" x14ac:dyDescent="0.2">
      <c r="A6" s="310" t="s">
        <v>456</v>
      </c>
      <c r="B6" s="310"/>
      <c r="C6" s="310"/>
      <c r="D6" s="310"/>
      <c r="E6" s="310"/>
      <c r="F6" s="310"/>
      <c r="G6" s="310"/>
      <c r="H6" s="310"/>
      <c r="I6" s="310"/>
      <c r="J6" s="310"/>
      <c r="K6" s="310"/>
    </row>
    <row r="7" spans="1:11" s="10" customFormat="1" ht="15" x14ac:dyDescent="0.2">
      <c r="A7" s="311" t="s">
        <v>457</v>
      </c>
      <c r="B7" s="311"/>
      <c r="C7" s="311"/>
      <c r="D7" s="311"/>
      <c r="E7" s="311"/>
      <c r="F7" s="311"/>
      <c r="G7" s="311"/>
      <c r="H7" s="311"/>
      <c r="I7" s="311"/>
      <c r="J7" s="102"/>
      <c r="K7" s="102"/>
    </row>
    <row r="8" spans="1:11" s="10" customFormat="1" ht="15" x14ac:dyDescent="0.2">
      <c r="A8" s="312"/>
      <c r="B8" s="312"/>
      <c r="C8" s="312"/>
      <c r="D8" s="312"/>
      <c r="E8" s="312"/>
      <c r="F8" s="312"/>
      <c r="G8" s="312"/>
      <c r="H8" s="312"/>
      <c r="I8" s="312"/>
      <c r="J8" s="312"/>
      <c r="K8" s="312"/>
    </row>
    <row r="9" spans="1:11" s="10" customFormat="1" ht="60.75" customHeight="1" x14ac:dyDescent="0.2">
      <c r="A9" s="313" t="s">
        <v>458</v>
      </c>
      <c r="B9" s="313"/>
      <c r="C9" s="313"/>
      <c r="D9" s="313"/>
      <c r="E9" s="313"/>
      <c r="F9" s="313"/>
      <c r="G9" s="313"/>
      <c r="H9" s="313"/>
      <c r="I9" s="313"/>
      <c r="J9" s="313"/>
      <c r="K9" s="313"/>
    </row>
    <row r="10" spans="1:11" s="10" customFormat="1" ht="15" customHeight="1" x14ac:dyDescent="0.2">
      <c r="A10" s="313"/>
      <c r="B10" s="313"/>
      <c r="C10" s="313"/>
      <c r="D10" s="313"/>
      <c r="E10" s="313"/>
      <c r="F10" s="313"/>
      <c r="G10" s="313"/>
      <c r="H10" s="313"/>
      <c r="I10" s="313"/>
      <c r="J10" s="313"/>
      <c r="K10" s="313"/>
    </row>
    <row r="11" spans="1:11" s="10" customFormat="1" ht="15" x14ac:dyDescent="0.2">
      <c r="A11" s="104" t="s">
        <v>459</v>
      </c>
      <c r="B11" s="104"/>
      <c r="C11" s="104"/>
      <c r="D11" s="219"/>
      <c r="E11" s="104"/>
      <c r="F11" s="104"/>
      <c r="G11" s="104"/>
      <c r="H11" s="219"/>
      <c r="I11" s="104"/>
      <c r="J11" s="104"/>
      <c r="K11" s="104"/>
    </row>
    <row r="12" spans="1:11" s="10" customFormat="1" ht="15" x14ac:dyDescent="0.2">
      <c r="A12" s="140" t="s">
        <v>460</v>
      </c>
      <c r="B12" s="108"/>
      <c r="C12" s="108"/>
      <c r="D12" s="220"/>
      <c r="E12" s="108"/>
      <c r="F12" s="108"/>
      <c r="G12" s="108"/>
      <c r="H12" s="220"/>
      <c r="I12" s="108"/>
      <c r="J12" s="108"/>
      <c r="K12" s="108"/>
    </row>
    <row r="13" spans="1:11" s="10" customFormat="1" ht="15" x14ac:dyDescent="0.2">
      <c r="A13" s="105"/>
      <c r="B13" s="106"/>
      <c r="C13" s="106"/>
      <c r="D13" s="221"/>
      <c r="E13" s="106"/>
      <c r="F13" s="106"/>
      <c r="G13" s="106"/>
      <c r="H13" s="221"/>
      <c r="I13" s="106"/>
      <c r="J13" s="106"/>
      <c r="K13" s="106"/>
    </row>
    <row r="14" spans="1:11" s="10" customFormat="1" ht="15" x14ac:dyDescent="0.2">
      <c r="A14" s="107" t="s">
        <v>461</v>
      </c>
      <c r="B14" s="103"/>
      <c r="C14" s="103"/>
      <c r="D14" s="222"/>
      <c r="E14" s="103"/>
      <c r="F14" s="103"/>
      <c r="G14" s="103"/>
      <c r="H14" s="222"/>
      <c r="I14" s="103"/>
      <c r="J14" s="103"/>
      <c r="K14" s="103"/>
    </row>
    <row r="15" spans="1:11" s="10" customFormat="1" ht="15" x14ac:dyDescent="0.2">
      <c r="A15" s="107"/>
      <c r="B15" s="103"/>
      <c r="C15" s="103"/>
      <c r="D15" s="222"/>
      <c r="E15" s="103"/>
      <c r="F15" s="103"/>
      <c r="G15" s="103"/>
      <c r="H15" s="222"/>
      <c r="I15" s="103"/>
      <c r="J15" s="103"/>
      <c r="K15" s="103"/>
    </row>
    <row r="16" spans="1:11" s="10" customFormat="1" ht="15.75" x14ac:dyDescent="0.25">
      <c r="A16" s="316" t="s">
        <v>42</v>
      </c>
      <c r="B16" s="316"/>
      <c r="C16" s="316"/>
      <c r="D16" s="316"/>
      <c r="E16" s="316"/>
      <c r="F16" s="316"/>
      <c r="G16" s="316"/>
      <c r="H16" s="316"/>
      <c r="I16" s="316"/>
      <c r="J16" s="316"/>
      <c r="K16" s="316"/>
    </row>
    <row r="17" spans="1:11" s="10" customFormat="1" ht="15" x14ac:dyDescent="0.2">
      <c r="A17" s="312" t="s">
        <v>462</v>
      </c>
      <c r="B17" s="312"/>
      <c r="C17" s="312"/>
      <c r="D17" s="312"/>
      <c r="E17" s="312"/>
      <c r="F17" s="312"/>
      <c r="G17" s="312"/>
      <c r="H17" s="312"/>
      <c r="I17" s="312"/>
      <c r="J17" s="312"/>
      <c r="K17" s="312"/>
    </row>
    <row r="18" spans="1:11" s="10" customFormat="1" ht="15" x14ac:dyDescent="0.2">
      <c r="A18" s="312" t="s">
        <v>463</v>
      </c>
      <c r="B18" s="312"/>
      <c r="C18" s="312"/>
      <c r="D18" s="312"/>
      <c r="E18" s="312"/>
      <c r="F18" s="312"/>
      <c r="G18" s="312"/>
      <c r="H18" s="312"/>
      <c r="I18" s="312"/>
      <c r="J18" s="312"/>
      <c r="K18" s="312"/>
    </row>
    <row r="19" spans="1:11" s="10" customFormat="1" ht="15" x14ac:dyDescent="0.2">
      <c r="A19" s="312" t="s">
        <v>464</v>
      </c>
      <c r="B19" s="312"/>
      <c r="C19" s="312"/>
      <c r="D19" s="312"/>
      <c r="E19" s="312"/>
      <c r="F19" s="312"/>
      <c r="G19" s="312"/>
      <c r="H19" s="312"/>
      <c r="I19" s="312"/>
      <c r="J19" s="312"/>
      <c r="K19" s="312"/>
    </row>
    <row r="20" spans="1:11" s="10" customFormat="1" ht="15" customHeight="1" x14ac:dyDescent="0.2">
      <c r="A20" s="317" t="s">
        <v>465</v>
      </c>
      <c r="B20" s="317"/>
      <c r="C20" s="317"/>
      <c r="D20" s="317"/>
      <c r="E20" s="317"/>
      <c r="F20" s="317"/>
      <c r="G20" s="317"/>
      <c r="H20" s="317"/>
      <c r="I20" s="317"/>
      <c r="J20" s="317"/>
      <c r="K20" s="317"/>
    </row>
    <row r="21" spans="1:11" s="10" customFormat="1" ht="15" x14ac:dyDescent="0.2">
      <c r="A21" s="58" t="s">
        <v>466</v>
      </c>
      <c r="B21" s="58"/>
      <c r="C21" s="58"/>
      <c r="D21" s="218"/>
      <c r="E21" s="58"/>
      <c r="F21" s="58"/>
      <c r="G21" s="58"/>
      <c r="H21" s="218"/>
      <c r="I21" s="58"/>
      <c r="J21" s="58"/>
      <c r="K21" s="58"/>
    </row>
    <row r="22" spans="1:11" s="10" customFormat="1" ht="60" customHeight="1" x14ac:dyDescent="0.2">
      <c r="A22" s="314" t="s">
        <v>467</v>
      </c>
      <c r="B22" s="314"/>
      <c r="C22" s="314"/>
      <c r="D22" s="314"/>
      <c r="E22" s="314"/>
      <c r="F22" s="314"/>
      <c r="G22" s="314"/>
      <c r="H22" s="314"/>
      <c r="I22" s="314"/>
      <c r="J22" s="314"/>
      <c r="K22" s="314"/>
    </row>
    <row r="23" spans="1:11" s="10" customFormat="1" ht="15" x14ac:dyDescent="0.2">
      <c r="A23" s="315" t="s">
        <v>468</v>
      </c>
      <c r="B23" s="315"/>
      <c r="C23" s="315"/>
      <c r="D23" s="315"/>
      <c r="E23" s="315"/>
      <c r="F23" s="315"/>
      <c r="G23" s="315"/>
      <c r="H23" s="315"/>
      <c r="I23" s="315"/>
      <c r="J23" s="315"/>
      <c r="K23" s="315"/>
    </row>
    <row r="24" spans="1:11" s="10" customFormat="1" ht="15" x14ac:dyDescent="0.2">
      <c r="A24" s="108" t="s">
        <v>469</v>
      </c>
      <c r="B24" s="58"/>
      <c r="C24" s="58"/>
      <c r="D24" s="218"/>
      <c r="E24" s="58"/>
      <c r="F24" s="58"/>
      <c r="G24" s="58"/>
      <c r="H24" s="218"/>
      <c r="I24" s="58"/>
      <c r="J24" s="58"/>
      <c r="K24" s="58"/>
    </row>
    <row r="25" spans="1:11" s="10" customFormat="1" ht="15" x14ac:dyDescent="0.2">
      <c r="A25" s="108"/>
      <c r="B25" s="58"/>
      <c r="C25" s="58"/>
      <c r="D25" s="218"/>
      <c r="E25" s="58"/>
      <c r="F25" s="58"/>
      <c r="G25" s="58"/>
      <c r="H25" s="218"/>
      <c r="I25" s="58"/>
      <c r="J25" s="58"/>
      <c r="K25" s="58"/>
    </row>
    <row r="26" spans="1:11" ht="21.75" customHeight="1" thickBot="1" x14ac:dyDescent="0.3">
      <c r="A26" s="128" t="s">
        <v>33</v>
      </c>
      <c r="B26" s="129"/>
      <c r="C26" s="130"/>
      <c r="D26" s="307" t="s">
        <v>108</v>
      </c>
      <c r="E26" s="308"/>
      <c r="F26" s="308"/>
      <c r="G26" s="309"/>
      <c r="H26" s="307" t="s">
        <v>107</v>
      </c>
      <c r="I26" s="308"/>
      <c r="J26" s="308"/>
      <c r="K26" s="309"/>
    </row>
    <row r="27" spans="1:11" ht="95.25" thickBot="1" x14ac:dyDescent="0.3">
      <c r="A27" s="131" t="s">
        <v>454</v>
      </c>
      <c r="B27" s="99" t="s">
        <v>453</v>
      </c>
      <c r="C27" s="100" t="s">
        <v>452</v>
      </c>
      <c r="D27" s="120" t="s">
        <v>451</v>
      </c>
      <c r="E27" s="101" t="s">
        <v>450</v>
      </c>
      <c r="F27" s="101" t="s">
        <v>449</v>
      </c>
      <c r="G27" s="121" t="s">
        <v>455</v>
      </c>
      <c r="H27" s="127" t="s">
        <v>451</v>
      </c>
      <c r="I27" s="98" t="s">
        <v>450</v>
      </c>
      <c r="J27" s="98" t="s">
        <v>449</v>
      </c>
      <c r="K27" s="121" t="s">
        <v>455</v>
      </c>
    </row>
    <row r="28" spans="1:11" ht="15" x14ac:dyDescent="0.2">
      <c r="A28" s="132" t="s">
        <v>130</v>
      </c>
      <c r="B28" s="96" t="s">
        <v>129</v>
      </c>
      <c r="C28" s="97" t="s">
        <v>446</v>
      </c>
      <c r="D28" s="122">
        <v>6.2488099999999998</v>
      </c>
      <c r="E28" s="97">
        <v>4.8352599999999999</v>
      </c>
      <c r="F28" s="97">
        <v>7.6623700000000001</v>
      </c>
      <c r="G28" s="123" t="s">
        <v>443</v>
      </c>
      <c r="H28" s="122">
        <v>9.0319800000000008</v>
      </c>
      <c r="I28" s="97">
        <v>7.6315200000000001</v>
      </c>
      <c r="J28" s="97">
        <v>10.432449999999999</v>
      </c>
      <c r="K28" s="123" t="s">
        <v>443</v>
      </c>
    </row>
    <row r="29" spans="1:11" ht="15" x14ac:dyDescent="0.2">
      <c r="A29" s="132" t="s">
        <v>132</v>
      </c>
      <c r="B29" s="96" t="s">
        <v>131</v>
      </c>
      <c r="C29" s="97" t="s">
        <v>446</v>
      </c>
      <c r="D29" s="122">
        <v>8.66845</v>
      </c>
      <c r="E29" s="97">
        <v>7.4178600000000001</v>
      </c>
      <c r="F29" s="97">
        <v>9.9190299999999993</v>
      </c>
      <c r="G29" s="123" t="s">
        <v>443</v>
      </c>
      <c r="H29" s="122">
        <v>9.7769600000000008</v>
      </c>
      <c r="I29" s="97">
        <v>8.4335900000000006</v>
      </c>
      <c r="J29" s="97">
        <v>11.12032</v>
      </c>
      <c r="K29" s="123" t="s">
        <v>443</v>
      </c>
    </row>
    <row r="30" spans="1:11" ht="15" x14ac:dyDescent="0.2">
      <c r="A30" s="132" t="s">
        <v>136</v>
      </c>
      <c r="B30" s="96" t="s">
        <v>135</v>
      </c>
      <c r="C30" s="97" t="s">
        <v>446</v>
      </c>
      <c r="D30" s="122">
        <v>10.160069999999999</v>
      </c>
      <c r="E30" s="97">
        <v>8.7527600000000003</v>
      </c>
      <c r="F30" s="97">
        <v>11.56738</v>
      </c>
      <c r="G30" s="123"/>
      <c r="H30" s="122">
        <v>9.2631999999999994</v>
      </c>
      <c r="I30" s="97">
        <v>7.7567199999999996</v>
      </c>
      <c r="J30" s="97">
        <v>10.769679999999999</v>
      </c>
      <c r="K30" s="123" t="s">
        <v>443</v>
      </c>
    </row>
    <row r="31" spans="1:11" ht="15" x14ac:dyDescent="0.2">
      <c r="A31" s="132" t="s">
        <v>138</v>
      </c>
      <c r="B31" s="96" t="s">
        <v>137</v>
      </c>
      <c r="C31" s="97" t="s">
        <v>446</v>
      </c>
      <c r="D31" s="122">
        <v>8.8995499999999996</v>
      </c>
      <c r="E31" s="97">
        <v>7.5573300000000003</v>
      </c>
      <c r="F31" s="97">
        <v>10.241770000000001</v>
      </c>
      <c r="G31" s="123" t="s">
        <v>443</v>
      </c>
      <c r="H31" s="122">
        <v>9.5732199999999992</v>
      </c>
      <c r="I31" s="97">
        <v>8.1102100000000004</v>
      </c>
      <c r="J31" s="97">
        <v>11.036239999999999</v>
      </c>
      <c r="K31" s="123" t="s">
        <v>443</v>
      </c>
    </row>
    <row r="32" spans="1:11" ht="15" x14ac:dyDescent="0.2">
      <c r="A32" s="132" t="s">
        <v>126</v>
      </c>
      <c r="B32" s="96" t="s">
        <v>125</v>
      </c>
      <c r="C32" s="97" t="s">
        <v>446</v>
      </c>
      <c r="D32" s="122">
        <v>9.5298099999999994</v>
      </c>
      <c r="E32" s="97">
        <v>8.1218500000000002</v>
      </c>
      <c r="F32" s="97">
        <v>10.937760000000001</v>
      </c>
      <c r="G32" s="123"/>
      <c r="H32" s="122">
        <v>10.12837</v>
      </c>
      <c r="I32" s="97">
        <v>8.6440300000000008</v>
      </c>
      <c r="J32" s="97">
        <v>11.6127</v>
      </c>
      <c r="K32" s="123"/>
    </row>
    <row r="33" spans="1:11" ht="15" x14ac:dyDescent="0.2">
      <c r="A33" s="132" t="s">
        <v>158</v>
      </c>
      <c r="B33" s="96" t="s">
        <v>157</v>
      </c>
      <c r="C33" s="97" t="s">
        <v>441</v>
      </c>
      <c r="D33" s="122">
        <v>7.2233599999999996</v>
      </c>
      <c r="E33" s="97">
        <v>5.8464200000000002</v>
      </c>
      <c r="F33" s="97">
        <v>8.6003000000000007</v>
      </c>
      <c r="G33" s="123" t="s">
        <v>443</v>
      </c>
      <c r="H33" s="122">
        <v>9.1579800000000002</v>
      </c>
      <c r="I33" s="97">
        <v>7.7513500000000004</v>
      </c>
      <c r="J33" s="97">
        <v>10.5646</v>
      </c>
      <c r="K33" s="123" t="s">
        <v>443</v>
      </c>
    </row>
    <row r="34" spans="1:11" ht="15" x14ac:dyDescent="0.2">
      <c r="A34" s="132" t="s">
        <v>160</v>
      </c>
      <c r="B34" s="96" t="s">
        <v>159</v>
      </c>
      <c r="C34" s="97" t="s">
        <v>441</v>
      </c>
      <c r="D34" s="122">
        <v>10.29152</v>
      </c>
      <c r="E34" s="97">
        <v>8.9024300000000007</v>
      </c>
      <c r="F34" s="97">
        <v>11.68061</v>
      </c>
      <c r="G34" s="123"/>
      <c r="H34" s="122">
        <v>10.25292</v>
      </c>
      <c r="I34" s="97">
        <v>8.8001299999999993</v>
      </c>
      <c r="J34" s="97">
        <v>11.70571</v>
      </c>
      <c r="K34" s="123"/>
    </row>
    <row r="35" spans="1:11" ht="15" x14ac:dyDescent="0.2">
      <c r="A35" s="132" t="s">
        <v>150</v>
      </c>
      <c r="B35" s="96" t="s">
        <v>149</v>
      </c>
      <c r="C35" s="97" t="s">
        <v>441</v>
      </c>
      <c r="D35" s="122">
        <v>8.7824500000000008</v>
      </c>
      <c r="E35" s="97">
        <v>7.4397700000000002</v>
      </c>
      <c r="F35" s="97">
        <v>10.125120000000001</v>
      </c>
      <c r="G35" s="123" t="s">
        <v>443</v>
      </c>
      <c r="H35" s="122">
        <v>8.5329999999999995</v>
      </c>
      <c r="I35" s="97">
        <v>7.1469800000000001</v>
      </c>
      <c r="J35" s="97">
        <v>9.9190100000000001</v>
      </c>
      <c r="K35" s="123" t="s">
        <v>443</v>
      </c>
    </row>
    <row r="36" spans="1:11" ht="15" x14ac:dyDescent="0.2">
      <c r="A36" s="132" t="s">
        <v>152</v>
      </c>
      <c r="B36" s="96" t="s">
        <v>151</v>
      </c>
      <c r="C36" s="97" t="s">
        <v>441</v>
      </c>
      <c r="D36" s="122">
        <v>7.9845899999999999</v>
      </c>
      <c r="E36" s="97">
        <v>6.8491299999999997</v>
      </c>
      <c r="F36" s="97">
        <v>9.1200600000000005</v>
      </c>
      <c r="G36" s="123" t="s">
        <v>443</v>
      </c>
      <c r="H36" s="122">
        <v>9.4997199999999999</v>
      </c>
      <c r="I36" s="97">
        <v>8.2837599999999991</v>
      </c>
      <c r="J36" s="97">
        <v>10.71569</v>
      </c>
      <c r="K36" s="123" t="s">
        <v>443</v>
      </c>
    </row>
    <row r="37" spans="1:11" ht="15" x14ac:dyDescent="0.2">
      <c r="A37" s="132" t="s">
        <v>198</v>
      </c>
      <c r="B37" s="96" t="s">
        <v>197</v>
      </c>
      <c r="C37" s="97" t="s">
        <v>437</v>
      </c>
      <c r="D37" s="122">
        <v>6.9644500000000003</v>
      </c>
      <c r="E37" s="97">
        <v>5.8031899999999998</v>
      </c>
      <c r="F37" s="97">
        <v>8.1257000000000001</v>
      </c>
      <c r="G37" s="123" t="s">
        <v>443</v>
      </c>
      <c r="H37" s="122">
        <v>7.6703900000000003</v>
      </c>
      <c r="I37" s="97">
        <v>6.2997300000000003</v>
      </c>
      <c r="J37" s="97">
        <v>9.0410500000000003</v>
      </c>
      <c r="K37" s="123" t="s">
        <v>443</v>
      </c>
    </row>
    <row r="38" spans="1:11" ht="15" x14ac:dyDescent="0.2">
      <c r="A38" s="132" t="s">
        <v>196</v>
      </c>
      <c r="B38" s="96" t="s">
        <v>195</v>
      </c>
      <c r="C38" s="97" t="s">
        <v>437</v>
      </c>
      <c r="D38" s="122">
        <v>10.129350000000001</v>
      </c>
      <c r="E38" s="97">
        <v>9.0393799999999995</v>
      </c>
      <c r="F38" s="97">
        <v>11.21932</v>
      </c>
      <c r="G38" s="123"/>
      <c r="H38" s="122">
        <v>10.902990000000001</v>
      </c>
      <c r="I38" s="97">
        <v>9.7107899999999994</v>
      </c>
      <c r="J38" s="97">
        <v>12.095190000000001</v>
      </c>
      <c r="K38" s="123"/>
    </row>
    <row r="39" spans="1:11" ht="15" x14ac:dyDescent="0.2">
      <c r="A39" s="132" t="s">
        <v>200</v>
      </c>
      <c r="B39" s="96" t="s">
        <v>199</v>
      </c>
      <c r="C39" s="97" t="s">
        <v>437</v>
      </c>
      <c r="D39" s="122">
        <v>9.5702999999999996</v>
      </c>
      <c r="E39" s="97">
        <v>8.2174200000000006</v>
      </c>
      <c r="F39" s="97">
        <v>10.92318</v>
      </c>
      <c r="G39" s="123"/>
      <c r="H39" s="122">
        <v>9.7148299999999992</v>
      </c>
      <c r="I39" s="97">
        <v>8.2362699999999993</v>
      </c>
      <c r="J39" s="97">
        <v>11.193390000000001</v>
      </c>
      <c r="K39" s="123"/>
    </row>
    <row r="40" spans="1:11" ht="15" x14ac:dyDescent="0.2">
      <c r="A40" s="132" t="s">
        <v>202</v>
      </c>
      <c r="B40" s="96" t="s">
        <v>201</v>
      </c>
      <c r="C40" s="97" t="s">
        <v>437</v>
      </c>
      <c r="D40" s="122">
        <v>9.6434899999999999</v>
      </c>
      <c r="E40" s="97">
        <v>8.3263300000000005</v>
      </c>
      <c r="F40" s="97">
        <v>10.96064</v>
      </c>
      <c r="G40" s="123"/>
      <c r="H40" s="122">
        <v>10.27913</v>
      </c>
      <c r="I40" s="97">
        <v>8.8378700000000006</v>
      </c>
      <c r="J40" s="97">
        <v>11.72039</v>
      </c>
      <c r="K40" s="123"/>
    </row>
    <row r="41" spans="1:11" ht="15" x14ac:dyDescent="0.2">
      <c r="A41" s="132" t="s">
        <v>204</v>
      </c>
      <c r="B41" s="96" t="s">
        <v>203</v>
      </c>
      <c r="C41" s="97" t="s">
        <v>437</v>
      </c>
      <c r="D41" s="122">
        <v>9.7777700000000003</v>
      </c>
      <c r="E41" s="97">
        <v>8.4609699999999997</v>
      </c>
      <c r="F41" s="97">
        <v>11.094569999999999</v>
      </c>
      <c r="G41" s="123"/>
      <c r="H41" s="122">
        <v>11.10798</v>
      </c>
      <c r="I41" s="97">
        <v>9.61083</v>
      </c>
      <c r="J41" s="97">
        <v>12.605130000000001</v>
      </c>
      <c r="K41" s="123"/>
    </row>
    <row r="42" spans="1:11" ht="15" x14ac:dyDescent="0.2">
      <c r="A42" s="132" t="s">
        <v>226</v>
      </c>
      <c r="B42" s="96" t="s">
        <v>225</v>
      </c>
      <c r="C42" s="97" t="s">
        <v>447</v>
      </c>
      <c r="D42" s="122">
        <v>7.4571399999999999</v>
      </c>
      <c r="E42" s="97">
        <v>6.1385800000000001</v>
      </c>
      <c r="F42" s="97">
        <v>8.7757100000000001</v>
      </c>
      <c r="G42" s="123" t="s">
        <v>443</v>
      </c>
      <c r="H42" s="122">
        <v>8.3109999999999999</v>
      </c>
      <c r="I42" s="97">
        <v>6.81656</v>
      </c>
      <c r="J42" s="97">
        <v>9.8054400000000008</v>
      </c>
      <c r="K42" s="123" t="s">
        <v>443</v>
      </c>
    </row>
    <row r="43" spans="1:11" ht="15" x14ac:dyDescent="0.2">
      <c r="A43" s="132" t="s">
        <v>228</v>
      </c>
      <c r="B43" s="96" t="s">
        <v>227</v>
      </c>
      <c r="C43" s="97" t="s">
        <v>447</v>
      </c>
      <c r="D43" s="122">
        <v>7.2012600000000004</v>
      </c>
      <c r="E43" s="97">
        <v>5.8536700000000002</v>
      </c>
      <c r="F43" s="97">
        <v>8.5488599999999995</v>
      </c>
      <c r="G43" s="123" t="s">
        <v>443</v>
      </c>
      <c r="H43" s="122">
        <v>9.0995000000000008</v>
      </c>
      <c r="I43" s="97">
        <v>7.6400199999999998</v>
      </c>
      <c r="J43" s="97">
        <v>10.55898</v>
      </c>
      <c r="K43" s="123" t="s">
        <v>443</v>
      </c>
    </row>
    <row r="44" spans="1:11" ht="15" x14ac:dyDescent="0.2">
      <c r="A44" s="132" t="s">
        <v>232</v>
      </c>
      <c r="B44" s="96" t="s">
        <v>231</v>
      </c>
      <c r="C44" s="97" t="s">
        <v>447</v>
      </c>
      <c r="D44" s="122">
        <v>13.099080000000001</v>
      </c>
      <c r="E44" s="97">
        <v>10.47345</v>
      </c>
      <c r="F44" s="97">
        <v>15.72471</v>
      </c>
      <c r="G44" s="123" t="s">
        <v>438</v>
      </c>
      <c r="H44" s="122">
        <v>12.509880000000001</v>
      </c>
      <c r="I44" s="97">
        <v>10.07094</v>
      </c>
      <c r="J44" s="97">
        <v>14.94882</v>
      </c>
      <c r="K44" s="123"/>
    </row>
    <row r="45" spans="1:11" ht="15" x14ac:dyDescent="0.2">
      <c r="A45" s="132" t="s">
        <v>230</v>
      </c>
      <c r="B45" s="96" t="s">
        <v>229</v>
      </c>
      <c r="C45" s="97" t="s">
        <v>447</v>
      </c>
      <c r="D45" s="122">
        <v>8.3842999999999996</v>
      </c>
      <c r="E45" s="97">
        <v>7.0933299999999999</v>
      </c>
      <c r="F45" s="97">
        <v>9.6752699999999994</v>
      </c>
      <c r="G45" s="123" t="s">
        <v>443</v>
      </c>
      <c r="H45" s="122">
        <v>10.45162</v>
      </c>
      <c r="I45" s="97">
        <v>9.0484399999999994</v>
      </c>
      <c r="J45" s="97">
        <v>11.854789999999999</v>
      </c>
      <c r="K45" s="123"/>
    </row>
    <row r="46" spans="1:11" ht="15" x14ac:dyDescent="0.2">
      <c r="A46" s="132" t="s">
        <v>244</v>
      </c>
      <c r="B46" s="96" t="s">
        <v>243</v>
      </c>
      <c r="C46" s="97" t="s">
        <v>439</v>
      </c>
      <c r="D46" s="122">
        <v>13.244400000000001</v>
      </c>
      <c r="E46" s="97">
        <v>12.053599999999999</v>
      </c>
      <c r="F46" s="97">
        <v>14.43521</v>
      </c>
      <c r="G46" s="123" t="s">
        <v>438</v>
      </c>
      <c r="H46" s="122">
        <v>14.28481</v>
      </c>
      <c r="I46" s="97">
        <v>13.02045</v>
      </c>
      <c r="J46" s="97">
        <v>15.549160000000001</v>
      </c>
      <c r="K46" s="123" t="s">
        <v>438</v>
      </c>
    </row>
    <row r="47" spans="1:11" ht="15" x14ac:dyDescent="0.2">
      <c r="A47" s="132" t="s">
        <v>250</v>
      </c>
      <c r="B47" s="96" t="s">
        <v>249</v>
      </c>
      <c r="C47" s="97" t="s">
        <v>439</v>
      </c>
      <c r="D47" s="122">
        <v>8.4162599999999994</v>
      </c>
      <c r="E47" s="97">
        <v>6.7015399999999996</v>
      </c>
      <c r="F47" s="97">
        <v>10.13097</v>
      </c>
      <c r="G47" s="123" t="s">
        <v>443</v>
      </c>
      <c r="H47" s="122">
        <v>9.9167699999999996</v>
      </c>
      <c r="I47" s="97">
        <v>8.4097600000000003</v>
      </c>
      <c r="J47" s="97">
        <v>11.42379</v>
      </c>
      <c r="K47" s="123"/>
    </row>
    <row r="48" spans="1:11" ht="15" x14ac:dyDescent="0.2">
      <c r="A48" s="132" t="s">
        <v>248</v>
      </c>
      <c r="B48" s="96" t="s">
        <v>247</v>
      </c>
      <c r="C48" s="97" t="s">
        <v>439</v>
      </c>
      <c r="D48" s="122">
        <v>7.4898899999999999</v>
      </c>
      <c r="E48" s="97">
        <v>6.3410700000000002</v>
      </c>
      <c r="F48" s="97">
        <v>8.6387</v>
      </c>
      <c r="G48" s="123" t="s">
        <v>443</v>
      </c>
      <c r="H48" s="122">
        <v>8.5738599999999998</v>
      </c>
      <c r="I48" s="97">
        <v>7.3290699999999998</v>
      </c>
      <c r="J48" s="97">
        <v>9.8186499999999999</v>
      </c>
      <c r="K48" s="123" t="s">
        <v>443</v>
      </c>
    </row>
    <row r="49" spans="1:11" ht="15" x14ac:dyDescent="0.2">
      <c r="A49" s="132" t="s">
        <v>398</v>
      </c>
      <c r="B49" s="96" t="s">
        <v>397</v>
      </c>
      <c r="C49" s="97" t="s">
        <v>442</v>
      </c>
      <c r="D49" s="122">
        <v>11.669029999999999</v>
      </c>
      <c r="E49" s="97">
        <v>10.193250000000001</v>
      </c>
      <c r="F49" s="97">
        <v>13.144819999999999</v>
      </c>
      <c r="G49" s="123" t="s">
        <v>438</v>
      </c>
      <c r="H49" s="122">
        <v>12.561489999999999</v>
      </c>
      <c r="I49" s="97">
        <v>11.191560000000001</v>
      </c>
      <c r="J49" s="97">
        <v>13.931430000000001</v>
      </c>
      <c r="K49" s="123" t="s">
        <v>438</v>
      </c>
    </row>
    <row r="50" spans="1:11" ht="15" x14ac:dyDescent="0.2">
      <c r="A50" s="132" t="s">
        <v>402</v>
      </c>
      <c r="B50" s="96" t="s">
        <v>401</v>
      </c>
      <c r="C50" s="97" t="s">
        <v>442</v>
      </c>
      <c r="D50" s="122">
        <v>7.79373</v>
      </c>
      <c r="E50" s="97">
        <v>6.4037600000000001</v>
      </c>
      <c r="F50" s="97">
        <v>9.1837099999999996</v>
      </c>
      <c r="G50" s="123" t="s">
        <v>443</v>
      </c>
      <c r="H50" s="122">
        <v>11.061059999999999</v>
      </c>
      <c r="I50" s="97">
        <v>9.6258499999999998</v>
      </c>
      <c r="J50" s="97">
        <v>12.49628</v>
      </c>
      <c r="K50" s="123"/>
    </row>
    <row r="51" spans="1:11" ht="15" x14ac:dyDescent="0.2">
      <c r="A51" s="132" t="s">
        <v>408</v>
      </c>
      <c r="B51" s="96" t="s">
        <v>407</v>
      </c>
      <c r="C51" s="97" t="s">
        <v>442</v>
      </c>
      <c r="D51" s="122">
        <v>12.8592</v>
      </c>
      <c r="E51" s="97">
        <v>11.685560000000001</v>
      </c>
      <c r="F51" s="97">
        <v>14.032830000000001</v>
      </c>
      <c r="G51" s="123" t="s">
        <v>438</v>
      </c>
      <c r="H51" s="122">
        <v>12.623939999999999</v>
      </c>
      <c r="I51" s="97">
        <v>11.23854</v>
      </c>
      <c r="J51" s="97">
        <v>14.00934</v>
      </c>
      <c r="K51" s="123" t="s">
        <v>438</v>
      </c>
    </row>
    <row r="52" spans="1:11" ht="15" x14ac:dyDescent="0.2">
      <c r="A52" s="132" t="s">
        <v>414</v>
      </c>
      <c r="B52" s="96" t="s">
        <v>413</v>
      </c>
      <c r="C52" s="97" t="s">
        <v>442</v>
      </c>
      <c r="D52" s="122">
        <v>10.69074</v>
      </c>
      <c r="E52" s="97">
        <v>9.0970700000000004</v>
      </c>
      <c r="F52" s="97">
        <v>12.284420000000001</v>
      </c>
      <c r="G52" s="123"/>
      <c r="H52" s="122">
        <v>11.19698</v>
      </c>
      <c r="I52" s="97">
        <v>9.6376299999999997</v>
      </c>
      <c r="J52" s="97">
        <v>12.75633</v>
      </c>
      <c r="K52" s="123"/>
    </row>
    <row r="53" spans="1:11" ht="15" x14ac:dyDescent="0.2">
      <c r="A53" s="132" t="s">
        <v>410</v>
      </c>
      <c r="B53" s="96" t="s">
        <v>409</v>
      </c>
      <c r="C53" s="97" t="s">
        <v>442</v>
      </c>
      <c r="D53" s="122">
        <v>7.5463699999999996</v>
      </c>
      <c r="E53" s="97">
        <v>6.2037800000000001</v>
      </c>
      <c r="F53" s="97">
        <v>8.8889499999999995</v>
      </c>
      <c r="G53" s="123" t="s">
        <v>443</v>
      </c>
      <c r="H53" s="122">
        <v>9.3633299999999995</v>
      </c>
      <c r="I53" s="97">
        <v>8.0807500000000001</v>
      </c>
      <c r="J53" s="97">
        <v>10.645899999999999</v>
      </c>
      <c r="K53" s="123" t="s">
        <v>443</v>
      </c>
    </row>
    <row r="54" spans="1:11" ht="15" x14ac:dyDescent="0.2">
      <c r="A54" s="132" t="s">
        <v>418</v>
      </c>
      <c r="B54" s="96" t="s">
        <v>417</v>
      </c>
      <c r="C54" s="97" t="s">
        <v>442</v>
      </c>
      <c r="D54" s="122">
        <v>11.603400000000001</v>
      </c>
      <c r="E54" s="97">
        <v>10.36992</v>
      </c>
      <c r="F54" s="97">
        <v>12.836869999999999</v>
      </c>
      <c r="G54" s="123" t="s">
        <v>438</v>
      </c>
      <c r="H54" s="122">
        <v>11.2174</v>
      </c>
      <c r="I54" s="97">
        <v>9.8665199999999995</v>
      </c>
      <c r="J54" s="97">
        <v>12.56827</v>
      </c>
      <c r="K54" s="123"/>
    </row>
    <row r="55" spans="1:11" ht="15" x14ac:dyDescent="0.2">
      <c r="A55" s="132" t="s">
        <v>400</v>
      </c>
      <c r="B55" s="96" t="s">
        <v>399</v>
      </c>
      <c r="C55" s="97" t="s">
        <v>442</v>
      </c>
      <c r="D55" s="122">
        <v>10.928940000000001</v>
      </c>
      <c r="E55" s="97">
        <v>9.6934000000000005</v>
      </c>
      <c r="F55" s="97">
        <v>12.16447</v>
      </c>
      <c r="G55" s="123"/>
      <c r="H55" s="122">
        <v>12.32504</v>
      </c>
      <c r="I55" s="97">
        <v>11.01972</v>
      </c>
      <c r="J55" s="97">
        <v>13.63036</v>
      </c>
      <c r="K55" s="123" t="s">
        <v>438</v>
      </c>
    </row>
    <row r="56" spans="1:11" ht="15" x14ac:dyDescent="0.2">
      <c r="A56" s="132" t="s">
        <v>412</v>
      </c>
      <c r="B56" s="96" t="s">
        <v>411</v>
      </c>
      <c r="C56" s="97" t="s">
        <v>442</v>
      </c>
      <c r="D56" s="122">
        <v>12.65136</v>
      </c>
      <c r="E56" s="97">
        <v>11.37154</v>
      </c>
      <c r="F56" s="97">
        <v>13.931179999999999</v>
      </c>
      <c r="G56" s="123" t="s">
        <v>438</v>
      </c>
      <c r="H56" s="122">
        <v>12.967840000000001</v>
      </c>
      <c r="I56" s="97">
        <v>11.634690000000001</v>
      </c>
      <c r="J56" s="97">
        <v>14.301</v>
      </c>
      <c r="K56" s="123" t="s">
        <v>438</v>
      </c>
    </row>
    <row r="57" spans="1:11" ht="15" x14ac:dyDescent="0.2">
      <c r="A57" s="132" t="s">
        <v>416</v>
      </c>
      <c r="B57" s="96" t="s">
        <v>415</v>
      </c>
      <c r="C57" s="97" t="s">
        <v>442</v>
      </c>
      <c r="D57" s="122">
        <v>10.82269</v>
      </c>
      <c r="E57" s="97">
        <v>9.2192600000000002</v>
      </c>
      <c r="F57" s="97">
        <v>12.426119999999999</v>
      </c>
      <c r="G57" s="123"/>
      <c r="H57" s="122">
        <v>10.460789999999999</v>
      </c>
      <c r="I57" s="97">
        <v>8.8426100000000005</v>
      </c>
      <c r="J57" s="97">
        <v>12.07897</v>
      </c>
      <c r="K57" s="123"/>
    </row>
    <row r="58" spans="1:11" ht="15" x14ac:dyDescent="0.2">
      <c r="A58" s="132" t="s">
        <v>278</v>
      </c>
      <c r="B58" s="96" t="s">
        <v>277</v>
      </c>
      <c r="C58" s="97" t="s">
        <v>445</v>
      </c>
      <c r="D58" s="122">
        <v>9.4470600000000005</v>
      </c>
      <c r="E58" s="97">
        <v>7.9050700000000003</v>
      </c>
      <c r="F58" s="97">
        <v>10.98906</v>
      </c>
      <c r="G58" s="123"/>
      <c r="H58" s="122">
        <v>10.435449999999999</v>
      </c>
      <c r="I58" s="97">
        <v>9.0245999999999995</v>
      </c>
      <c r="J58" s="97">
        <v>11.84629</v>
      </c>
      <c r="K58" s="123"/>
    </row>
    <row r="59" spans="1:11" ht="15" x14ac:dyDescent="0.2">
      <c r="A59" s="132" t="s">
        <v>276</v>
      </c>
      <c r="B59" s="96" t="s">
        <v>275</v>
      </c>
      <c r="C59" s="97" t="s">
        <v>445</v>
      </c>
      <c r="D59" s="122">
        <v>8.6243599999999994</v>
      </c>
      <c r="E59" s="97">
        <v>6.8745599999999998</v>
      </c>
      <c r="F59" s="97">
        <v>10.374169999999999</v>
      </c>
      <c r="G59" s="123" t="s">
        <v>443</v>
      </c>
      <c r="H59" s="122">
        <v>9.4226700000000001</v>
      </c>
      <c r="I59" s="97">
        <v>7.55274</v>
      </c>
      <c r="J59" s="97">
        <v>11.292590000000001</v>
      </c>
      <c r="K59" s="123"/>
    </row>
    <row r="60" spans="1:11" ht="15" x14ac:dyDescent="0.2">
      <c r="A60" s="132" t="s">
        <v>280</v>
      </c>
      <c r="B60" s="96" t="s">
        <v>279</v>
      </c>
      <c r="C60" s="97" t="s">
        <v>445</v>
      </c>
      <c r="D60" s="122">
        <v>9.3455200000000005</v>
      </c>
      <c r="E60" s="97">
        <v>8.0417400000000008</v>
      </c>
      <c r="F60" s="97">
        <v>10.64931</v>
      </c>
      <c r="G60" s="123"/>
      <c r="H60" s="122">
        <v>10.414260000000001</v>
      </c>
      <c r="I60" s="97">
        <v>9.0817399999999999</v>
      </c>
      <c r="J60" s="97">
        <v>11.746790000000001</v>
      </c>
      <c r="K60" s="123"/>
    </row>
    <row r="61" spans="1:11" ht="15" x14ac:dyDescent="0.2">
      <c r="A61" s="132" t="s">
        <v>282</v>
      </c>
      <c r="B61" s="96" t="s">
        <v>281</v>
      </c>
      <c r="C61" s="97" t="s">
        <v>445</v>
      </c>
      <c r="D61" s="122">
        <v>11.08165</v>
      </c>
      <c r="E61" s="97">
        <v>9.5917999999999992</v>
      </c>
      <c r="F61" s="97">
        <v>12.57151</v>
      </c>
      <c r="G61" s="123"/>
      <c r="H61" s="122">
        <v>10.311500000000001</v>
      </c>
      <c r="I61" s="97">
        <v>8.5188400000000009</v>
      </c>
      <c r="J61" s="97">
        <v>12.10416</v>
      </c>
      <c r="K61" s="123"/>
    </row>
    <row r="62" spans="1:11" ht="15" x14ac:dyDescent="0.2">
      <c r="A62" s="132" t="s">
        <v>366</v>
      </c>
      <c r="B62" s="96" t="s">
        <v>365</v>
      </c>
      <c r="C62" s="97" t="s">
        <v>440</v>
      </c>
      <c r="D62" s="122">
        <v>10.38608</v>
      </c>
      <c r="E62" s="97">
        <v>8.9509600000000002</v>
      </c>
      <c r="F62" s="97">
        <v>11.82119</v>
      </c>
      <c r="G62" s="123"/>
      <c r="H62" s="122">
        <v>10.12185</v>
      </c>
      <c r="I62" s="97">
        <v>8.4661500000000007</v>
      </c>
      <c r="J62" s="97">
        <v>11.77754</v>
      </c>
      <c r="K62" s="123"/>
    </row>
    <row r="63" spans="1:11" ht="15" x14ac:dyDescent="0.2">
      <c r="A63" s="132" t="s">
        <v>360</v>
      </c>
      <c r="B63" s="96" t="s">
        <v>359</v>
      </c>
      <c r="C63" s="97" t="s">
        <v>440</v>
      </c>
      <c r="D63" s="122">
        <v>11.30467</v>
      </c>
      <c r="E63" s="97">
        <v>9.4514600000000009</v>
      </c>
      <c r="F63" s="97">
        <v>13.15789</v>
      </c>
      <c r="G63" s="123"/>
      <c r="H63" s="122">
        <v>14.72067</v>
      </c>
      <c r="I63" s="97">
        <v>12.830859999999999</v>
      </c>
      <c r="J63" s="97">
        <v>16.610489999999999</v>
      </c>
      <c r="K63" s="123" t="s">
        <v>438</v>
      </c>
    </row>
    <row r="64" spans="1:11" ht="15" x14ac:dyDescent="0.2">
      <c r="A64" s="132" t="s">
        <v>378</v>
      </c>
      <c r="B64" s="96" t="s">
        <v>377</v>
      </c>
      <c r="C64" s="97" t="s">
        <v>440</v>
      </c>
      <c r="D64" s="122">
        <v>12.273339999999999</v>
      </c>
      <c r="E64" s="97">
        <v>10.57254</v>
      </c>
      <c r="F64" s="97">
        <v>13.97415</v>
      </c>
      <c r="G64" s="123" t="s">
        <v>438</v>
      </c>
      <c r="H64" s="122">
        <v>15.12519</v>
      </c>
      <c r="I64" s="97">
        <v>13.30589</v>
      </c>
      <c r="J64" s="97">
        <v>16.944479999999999</v>
      </c>
      <c r="K64" s="123" t="s">
        <v>438</v>
      </c>
    </row>
    <row r="65" spans="1:11" ht="15" x14ac:dyDescent="0.2">
      <c r="A65" s="132" t="s">
        <v>372</v>
      </c>
      <c r="B65" s="96" t="s">
        <v>371</v>
      </c>
      <c r="C65" s="97" t="s">
        <v>440</v>
      </c>
      <c r="D65" s="122">
        <v>12.28187</v>
      </c>
      <c r="E65" s="97">
        <v>10.75009</v>
      </c>
      <c r="F65" s="97">
        <v>13.813650000000001</v>
      </c>
      <c r="G65" s="123" t="s">
        <v>438</v>
      </c>
      <c r="H65" s="122">
        <v>13.086069999999999</v>
      </c>
      <c r="I65" s="97">
        <v>11.446709999999999</v>
      </c>
      <c r="J65" s="97">
        <v>14.725440000000001</v>
      </c>
      <c r="K65" s="123" t="s">
        <v>438</v>
      </c>
    </row>
    <row r="66" spans="1:11" ht="15" x14ac:dyDescent="0.2">
      <c r="A66" s="132" t="s">
        <v>374</v>
      </c>
      <c r="B66" s="96" t="s">
        <v>373</v>
      </c>
      <c r="C66" s="97" t="s">
        <v>440</v>
      </c>
      <c r="D66" s="122">
        <v>8.9989600000000003</v>
      </c>
      <c r="E66" s="97">
        <v>7.01945</v>
      </c>
      <c r="F66" s="97">
        <v>10.97846</v>
      </c>
      <c r="G66" s="123"/>
      <c r="H66" s="122">
        <v>7.7077900000000001</v>
      </c>
      <c r="I66" s="97">
        <v>6.0496600000000003</v>
      </c>
      <c r="J66" s="97">
        <v>9.3659099999999995</v>
      </c>
      <c r="K66" s="123" t="s">
        <v>443</v>
      </c>
    </row>
    <row r="67" spans="1:11" ht="15" x14ac:dyDescent="0.2">
      <c r="A67" s="132" t="s">
        <v>380</v>
      </c>
      <c r="B67" s="96" t="s">
        <v>379</v>
      </c>
      <c r="C67" s="97" t="s">
        <v>440</v>
      </c>
      <c r="D67" s="122">
        <v>11.3782</v>
      </c>
      <c r="E67" s="97">
        <v>10.055260000000001</v>
      </c>
      <c r="F67" s="97">
        <v>12.701140000000001</v>
      </c>
      <c r="G67" s="123"/>
      <c r="H67" s="122">
        <v>12.15658</v>
      </c>
      <c r="I67" s="97">
        <v>10.432</v>
      </c>
      <c r="J67" s="97">
        <v>13.881169999999999</v>
      </c>
      <c r="K67" s="123"/>
    </row>
    <row r="68" spans="1:11" ht="15" x14ac:dyDescent="0.2">
      <c r="A68" s="132" t="s">
        <v>382</v>
      </c>
      <c r="B68" s="96" t="s">
        <v>381</v>
      </c>
      <c r="C68" s="97" t="s">
        <v>440</v>
      </c>
      <c r="D68" s="122">
        <v>13.10094</v>
      </c>
      <c r="E68" s="97">
        <v>11.37134</v>
      </c>
      <c r="F68" s="97">
        <v>14.830539999999999</v>
      </c>
      <c r="G68" s="123" t="s">
        <v>438</v>
      </c>
      <c r="H68" s="122">
        <v>12.97373</v>
      </c>
      <c r="I68" s="97">
        <v>11.18784</v>
      </c>
      <c r="J68" s="97">
        <v>14.75963</v>
      </c>
      <c r="K68" s="123" t="s">
        <v>438</v>
      </c>
    </row>
    <row r="69" spans="1:11" ht="15" x14ac:dyDescent="0.2">
      <c r="A69" s="132" t="s">
        <v>368</v>
      </c>
      <c r="B69" s="96" t="s">
        <v>367</v>
      </c>
      <c r="C69" s="97" t="s">
        <v>440</v>
      </c>
      <c r="D69" s="122">
        <v>9.9793299999999991</v>
      </c>
      <c r="E69" s="97">
        <v>8.3352299999999993</v>
      </c>
      <c r="F69" s="97">
        <v>11.623430000000001</v>
      </c>
      <c r="G69" s="123"/>
      <c r="H69" s="122">
        <v>11.896229999999999</v>
      </c>
      <c r="I69" s="97">
        <v>10.089549999999999</v>
      </c>
      <c r="J69" s="97">
        <v>13.702920000000001</v>
      </c>
      <c r="K69" s="123"/>
    </row>
    <row r="70" spans="1:11" ht="15" x14ac:dyDescent="0.2">
      <c r="A70" s="132" t="s">
        <v>362</v>
      </c>
      <c r="B70" s="96" t="s">
        <v>361</v>
      </c>
      <c r="C70" s="97" t="s">
        <v>440</v>
      </c>
      <c r="D70" s="122">
        <v>9.3742300000000007</v>
      </c>
      <c r="E70" s="97">
        <v>7.9009</v>
      </c>
      <c r="F70" s="97">
        <v>10.84756</v>
      </c>
      <c r="G70" s="123"/>
      <c r="H70" s="122">
        <v>11.34947</v>
      </c>
      <c r="I70" s="97">
        <v>9.6583600000000001</v>
      </c>
      <c r="J70" s="97">
        <v>13.040570000000001</v>
      </c>
      <c r="K70" s="123"/>
    </row>
    <row r="71" spans="1:11" ht="15" x14ac:dyDescent="0.2">
      <c r="A71" s="132" t="s">
        <v>370</v>
      </c>
      <c r="B71" s="96" t="s">
        <v>369</v>
      </c>
      <c r="C71" s="97" t="s">
        <v>440</v>
      </c>
      <c r="D71" s="122">
        <v>8.67225</v>
      </c>
      <c r="E71" s="97">
        <v>6.9953200000000004</v>
      </c>
      <c r="F71" s="97">
        <v>10.349170000000001</v>
      </c>
      <c r="G71" s="123" t="s">
        <v>443</v>
      </c>
      <c r="H71" s="122">
        <v>9.9020600000000005</v>
      </c>
      <c r="I71" s="97">
        <v>8.3734999999999999</v>
      </c>
      <c r="J71" s="97">
        <v>11.430630000000001</v>
      </c>
      <c r="K71" s="123"/>
    </row>
    <row r="72" spans="1:11" ht="15" x14ac:dyDescent="0.2">
      <c r="A72" s="132" t="s">
        <v>376</v>
      </c>
      <c r="B72" s="96" t="s">
        <v>375</v>
      </c>
      <c r="C72" s="97" t="s">
        <v>440</v>
      </c>
      <c r="D72" s="122">
        <v>11.163080000000001</v>
      </c>
      <c r="E72" s="97">
        <v>9.6893200000000004</v>
      </c>
      <c r="F72" s="97">
        <v>12.63683</v>
      </c>
      <c r="G72" s="123"/>
      <c r="H72" s="122">
        <v>10.623049999999999</v>
      </c>
      <c r="I72" s="97">
        <v>9.0431299999999997</v>
      </c>
      <c r="J72" s="97">
        <v>12.20298</v>
      </c>
      <c r="K72" s="123"/>
    </row>
    <row r="73" spans="1:11" ht="15" x14ac:dyDescent="0.2">
      <c r="A73" s="132" t="s">
        <v>364</v>
      </c>
      <c r="B73" s="96" t="s">
        <v>363</v>
      </c>
      <c r="C73" s="97" t="s">
        <v>440</v>
      </c>
      <c r="D73" s="122">
        <v>11.197039999999999</v>
      </c>
      <c r="E73" s="97">
        <v>10.03655</v>
      </c>
      <c r="F73" s="97">
        <v>12.357530000000001</v>
      </c>
      <c r="G73" s="123"/>
      <c r="H73" s="122">
        <v>11.05148</v>
      </c>
      <c r="I73" s="97">
        <v>9.7868999999999993</v>
      </c>
      <c r="J73" s="97">
        <v>12.31606</v>
      </c>
      <c r="K73" s="123"/>
    </row>
    <row r="74" spans="1:11" ht="15" x14ac:dyDescent="0.2">
      <c r="A74" s="132" t="s">
        <v>128</v>
      </c>
      <c r="B74" s="96" t="s">
        <v>127</v>
      </c>
      <c r="C74" s="97" t="s">
        <v>446</v>
      </c>
      <c r="D74" s="122">
        <v>7.4683700000000002</v>
      </c>
      <c r="E74" s="97">
        <v>6.41561</v>
      </c>
      <c r="F74" s="97">
        <v>8.5211299999999994</v>
      </c>
      <c r="G74" s="123" t="s">
        <v>443</v>
      </c>
      <c r="H74" s="122">
        <v>6.8181099999999999</v>
      </c>
      <c r="I74" s="97">
        <v>5.7626099999999996</v>
      </c>
      <c r="J74" s="97">
        <v>7.8736199999999998</v>
      </c>
      <c r="K74" s="123" t="s">
        <v>443</v>
      </c>
    </row>
    <row r="75" spans="1:11" ht="15" x14ac:dyDescent="0.2">
      <c r="A75" s="132" t="s">
        <v>154</v>
      </c>
      <c r="B75" s="96" t="s">
        <v>153</v>
      </c>
      <c r="C75" s="97" t="s">
        <v>441</v>
      </c>
      <c r="D75" s="122">
        <v>10.67079</v>
      </c>
      <c r="E75" s="97">
        <v>9.3515599999999992</v>
      </c>
      <c r="F75" s="97">
        <v>11.990019999999999</v>
      </c>
      <c r="G75" s="123"/>
      <c r="H75" s="122">
        <v>10.827529999999999</v>
      </c>
      <c r="I75" s="97">
        <v>9.4679800000000007</v>
      </c>
      <c r="J75" s="97">
        <v>12.18707</v>
      </c>
      <c r="K75" s="123"/>
    </row>
    <row r="76" spans="1:11" ht="15" x14ac:dyDescent="0.2">
      <c r="A76" s="132" t="s">
        <v>156</v>
      </c>
      <c r="B76" s="96" t="s">
        <v>155</v>
      </c>
      <c r="C76" s="97" t="s">
        <v>441</v>
      </c>
      <c r="D76" s="122">
        <v>11.13987</v>
      </c>
      <c r="E76" s="97">
        <v>9.6986100000000004</v>
      </c>
      <c r="F76" s="97">
        <v>12.58113</v>
      </c>
      <c r="G76" s="123"/>
      <c r="H76" s="122">
        <v>11.31936</v>
      </c>
      <c r="I76" s="97">
        <v>9.8925199999999993</v>
      </c>
      <c r="J76" s="97">
        <v>12.7462</v>
      </c>
      <c r="K76" s="123"/>
    </row>
    <row r="77" spans="1:11" ht="15" x14ac:dyDescent="0.2">
      <c r="A77" s="132" t="s">
        <v>246</v>
      </c>
      <c r="B77" s="96" t="s">
        <v>245</v>
      </c>
      <c r="C77" s="97" t="s">
        <v>439</v>
      </c>
      <c r="D77" s="122">
        <v>9.5908300000000004</v>
      </c>
      <c r="E77" s="97">
        <v>8.4248200000000004</v>
      </c>
      <c r="F77" s="97">
        <v>10.75684</v>
      </c>
      <c r="G77" s="123"/>
      <c r="H77" s="122">
        <v>11.26637</v>
      </c>
      <c r="I77" s="97">
        <v>10.0008</v>
      </c>
      <c r="J77" s="97">
        <v>12.531940000000001</v>
      </c>
      <c r="K77" s="123"/>
    </row>
    <row r="78" spans="1:11" ht="15" x14ac:dyDescent="0.2">
      <c r="A78" s="132" t="s">
        <v>404</v>
      </c>
      <c r="B78" s="96" t="s">
        <v>403</v>
      </c>
      <c r="C78" s="97" t="s">
        <v>442</v>
      </c>
      <c r="D78" s="122">
        <v>9.3435600000000001</v>
      </c>
      <c r="E78" s="97">
        <v>8.3263499999999997</v>
      </c>
      <c r="F78" s="97">
        <v>10.36077</v>
      </c>
      <c r="G78" s="123"/>
      <c r="H78" s="122">
        <v>10.72597</v>
      </c>
      <c r="I78" s="97">
        <v>9.6250099999999996</v>
      </c>
      <c r="J78" s="97">
        <v>11.82694</v>
      </c>
      <c r="K78" s="123"/>
    </row>
    <row r="79" spans="1:11" ht="15" x14ac:dyDescent="0.2">
      <c r="A79" s="132" t="s">
        <v>420</v>
      </c>
      <c r="B79" s="96" t="s">
        <v>419</v>
      </c>
      <c r="C79" s="97" t="s">
        <v>442</v>
      </c>
      <c r="D79" s="122">
        <v>12.336779999999999</v>
      </c>
      <c r="E79" s="97">
        <v>11.21773</v>
      </c>
      <c r="F79" s="97">
        <v>13.455830000000001</v>
      </c>
      <c r="G79" s="123" t="s">
        <v>438</v>
      </c>
      <c r="H79" s="122">
        <v>12.696120000000001</v>
      </c>
      <c r="I79" s="97">
        <v>11.41864</v>
      </c>
      <c r="J79" s="97">
        <v>13.973599999999999</v>
      </c>
      <c r="K79" s="123" t="s">
        <v>438</v>
      </c>
    </row>
    <row r="80" spans="1:11" ht="15" x14ac:dyDescent="0.2">
      <c r="A80" s="132" t="s">
        <v>272</v>
      </c>
      <c r="B80" s="96" t="s">
        <v>271</v>
      </c>
      <c r="C80" s="97" t="s">
        <v>445</v>
      </c>
      <c r="D80" s="122">
        <v>10.528689999999999</v>
      </c>
      <c r="E80" s="97">
        <v>8.5647500000000001</v>
      </c>
      <c r="F80" s="97">
        <v>12.492620000000001</v>
      </c>
      <c r="G80" s="123"/>
      <c r="H80" s="122">
        <v>11.57413</v>
      </c>
      <c r="I80" s="97">
        <v>9.0967800000000008</v>
      </c>
      <c r="J80" s="97">
        <v>14.05147</v>
      </c>
      <c r="K80" s="123"/>
    </row>
    <row r="81" spans="1:11" ht="15" x14ac:dyDescent="0.2">
      <c r="A81" s="132" t="s">
        <v>274</v>
      </c>
      <c r="B81" s="96" t="s">
        <v>273</v>
      </c>
      <c r="C81" s="97" t="s">
        <v>445</v>
      </c>
      <c r="D81" s="122">
        <v>10.388400000000001</v>
      </c>
      <c r="E81" s="97">
        <v>8.9085999999999999</v>
      </c>
      <c r="F81" s="97">
        <v>11.86819</v>
      </c>
      <c r="G81" s="123"/>
      <c r="H81" s="122">
        <v>11.3972</v>
      </c>
      <c r="I81" s="97">
        <v>9.6801200000000005</v>
      </c>
      <c r="J81" s="97">
        <v>13.114269999999999</v>
      </c>
      <c r="K81" s="123"/>
    </row>
    <row r="82" spans="1:11" ht="15" x14ac:dyDescent="0.2">
      <c r="A82" s="132" t="s">
        <v>448</v>
      </c>
      <c r="B82" s="96" t="s">
        <v>133</v>
      </c>
      <c r="C82" s="97" t="s">
        <v>446</v>
      </c>
      <c r="D82" s="122">
        <v>10.582890000000001</v>
      </c>
      <c r="E82" s="97">
        <v>9.3972300000000004</v>
      </c>
      <c r="F82" s="97">
        <v>11.768560000000001</v>
      </c>
      <c r="G82" s="123"/>
      <c r="H82" s="122">
        <v>10.916029999999999</v>
      </c>
      <c r="I82" s="97">
        <v>9.6378799999999991</v>
      </c>
      <c r="J82" s="97">
        <v>12.194179999999999</v>
      </c>
      <c r="K82" s="123"/>
    </row>
    <row r="83" spans="1:11" ht="15" x14ac:dyDescent="0.2">
      <c r="A83" s="132" t="s">
        <v>164</v>
      </c>
      <c r="B83" s="96" t="s">
        <v>163</v>
      </c>
      <c r="C83" s="97" t="s">
        <v>441</v>
      </c>
      <c r="D83" s="122">
        <v>8.1338699999999999</v>
      </c>
      <c r="E83" s="97">
        <v>6.7129000000000003</v>
      </c>
      <c r="F83" s="97">
        <v>9.5548400000000004</v>
      </c>
      <c r="G83" s="123" t="s">
        <v>443</v>
      </c>
      <c r="H83" s="122">
        <v>10.370990000000001</v>
      </c>
      <c r="I83" s="97">
        <v>9.0848399999999998</v>
      </c>
      <c r="J83" s="97">
        <v>11.65715</v>
      </c>
      <c r="K83" s="123"/>
    </row>
    <row r="84" spans="1:11" ht="15" x14ac:dyDescent="0.2">
      <c r="A84" s="132" t="s">
        <v>166</v>
      </c>
      <c r="B84" s="96" t="s">
        <v>165</v>
      </c>
      <c r="C84" s="97" t="s">
        <v>441</v>
      </c>
      <c r="D84" s="122">
        <v>9.1589500000000008</v>
      </c>
      <c r="E84" s="97">
        <v>7.7448800000000002</v>
      </c>
      <c r="F84" s="97">
        <v>10.57301</v>
      </c>
      <c r="G84" s="123"/>
      <c r="H84" s="122">
        <v>9.9875699999999998</v>
      </c>
      <c r="I84" s="97">
        <v>8.4735099999999992</v>
      </c>
      <c r="J84" s="97">
        <v>11.50163</v>
      </c>
      <c r="K84" s="123"/>
    </row>
    <row r="85" spans="1:11" ht="15" x14ac:dyDescent="0.2">
      <c r="A85" s="132" t="s">
        <v>168</v>
      </c>
      <c r="B85" s="96" t="s">
        <v>167</v>
      </c>
      <c r="C85" s="97" t="s">
        <v>441</v>
      </c>
      <c r="D85" s="122">
        <v>6.3186900000000001</v>
      </c>
      <c r="E85" s="97">
        <v>5.0925799999999999</v>
      </c>
      <c r="F85" s="97">
        <v>7.5448000000000004</v>
      </c>
      <c r="G85" s="123" t="s">
        <v>443</v>
      </c>
      <c r="H85" s="122">
        <v>8.6694099999999992</v>
      </c>
      <c r="I85" s="97">
        <v>7.4375200000000001</v>
      </c>
      <c r="J85" s="97">
        <v>9.9013100000000005</v>
      </c>
      <c r="K85" s="123" t="s">
        <v>443</v>
      </c>
    </row>
    <row r="86" spans="1:11" ht="15" x14ac:dyDescent="0.2">
      <c r="A86" s="132" t="s">
        <v>170</v>
      </c>
      <c r="B86" s="96" t="s">
        <v>169</v>
      </c>
      <c r="C86" s="97" t="s">
        <v>441</v>
      </c>
      <c r="D86" s="122">
        <v>8.8073599999999992</v>
      </c>
      <c r="E86" s="97">
        <v>7.54312</v>
      </c>
      <c r="F86" s="97">
        <v>10.07161</v>
      </c>
      <c r="G86" s="123" t="s">
        <v>443</v>
      </c>
      <c r="H86" s="122">
        <v>9.5022199999999994</v>
      </c>
      <c r="I86" s="97">
        <v>8.0491100000000007</v>
      </c>
      <c r="J86" s="97">
        <v>10.95532</v>
      </c>
      <c r="K86" s="123" t="s">
        <v>443</v>
      </c>
    </row>
    <row r="87" spans="1:11" ht="15" x14ac:dyDescent="0.2">
      <c r="A87" s="132" t="s">
        <v>172</v>
      </c>
      <c r="B87" s="96" t="s">
        <v>171</v>
      </c>
      <c r="C87" s="97" t="s">
        <v>441</v>
      </c>
      <c r="D87" s="122">
        <v>8.6335499999999996</v>
      </c>
      <c r="E87" s="97">
        <v>7.2036499999999997</v>
      </c>
      <c r="F87" s="97">
        <v>10.06345</v>
      </c>
      <c r="G87" s="123" t="s">
        <v>443</v>
      </c>
      <c r="H87" s="122">
        <v>9.0541</v>
      </c>
      <c r="I87" s="97">
        <v>7.6316600000000001</v>
      </c>
      <c r="J87" s="97">
        <v>10.47654</v>
      </c>
      <c r="K87" s="123" t="s">
        <v>443</v>
      </c>
    </row>
    <row r="88" spans="1:11" ht="15" x14ac:dyDescent="0.2">
      <c r="A88" s="132" t="s">
        <v>174</v>
      </c>
      <c r="B88" s="96" t="s">
        <v>173</v>
      </c>
      <c r="C88" s="97" t="s">
        <v>441</v>
      </c>
      <c r="D88" s="122">
        <v>8.1365999999999996</v>
      </c>
      <c r="E88" s="97">
        <v>6.9784800000000002</v>
      </c>
      <c r="F88" s="97">
        <v>9.2947100000000002</v>
      </c>
      <c r="G88" s="123" t="s">
        <v>443</v>
      </c>
      <c r="H88" s="122">
        <v>7.50929</v>
      </c>
      <c r="I88" s="97">
        <v>6.3392299999999997</v>
      </c>
      <c r="J88" s="97">
        <v>8.6793499999999995</v>
      </c>
      <c r="K88" s="123" t="s">
        <v>443</v>
      </c>
    </row>
    <row r="89" spans="1:11" ht="15" x14ac:dyDescent="0.2">
      <c r="A89" s="132" t="s">
        <v>176</v>
      </c>
      <c r="B89" s="96" t="s">
        <v>175</v>
      </c>
      <c r="C89" s="97" t="s">
        <v>441</v>
      </c>
      <c r="D89" s="122">
        <v>11.19008</v>
      </c>
      <c r="E89" s="97">
        <v>9.8938699999999997</v>
      </c>
      <c r="F89" s="97">
        <v>12.4863</v>
      </c>
      <c r="G89" s="123"/>
      <c r="H89" s="122">
        <v>11.05306</v>
      </c>
      <c r="I89" s="97">
        <v>9.72668</v>
      </c>
      <c r="J89" s="97">
        <v>12.379440000000001</v>
      </c>
      <c r="K89" s="123"/>
    </row>
    <row r="90" spans="1:11" ht="15" x14ac:dyDescent="0.2">
      <c r="A90" s="132" t="s">
        <v>178</v>
      </c>
      <c r="B90" s="96" t="s">
        <v>177</v>
      </c>
      <c r="C90" s="97" t="s">
        <v>441</v>
      </c>
      <c r="D90" s="122">
        <v>7.2838799999999999</v>
      </c>
      <c r="E90" s="97">
        <v>5.9661499999999998</v>
      </c>
      <c r="F90" s="97">
        <v>8.6016100000000009</v>
      </c>
      <c r="G90" s="123" t="s">
        <v>443</v>
      </c>
      <c r="H90" s="122">
        <v>7.3556299999999997</v>
      </c>
      <c r="I90" s="97">
        <v>6.13185</v>
      </c>
      <c r="J90" s="97">
        <v>8.5794200000000007</v>
      </c>
      <c r="K90" s="123" t="s">
        <v>443</v>
      </c>
    </row>
    <row r="91" spans="1:11" ht="15" x14ac:dyDescent="0.2">
      <c r="A91" s="132" t="s">
        <v>180</v>
      </c>
      <c r="B91" s="96" t="s">
        <v>179</v>
      </c>
      <c r="C91" s="97" t="s">
        <v>441</v>
      </c>
      <c r="D91" s="122">
        <v>10.026300000000001</v>
      </c>
      <c r="E91" s="97">
        <v>8.6791</v>
      </c>
      <c r="F91" s="97">
        <v>11.3735</v>
      </c>
      <c r="G91" s="123"/>
      <c r="H91" s="122">
        <v>9.9146400000000003</v>
      </c>
      <c r="I91" s="97">
        <v>8.5239200000000004</v>
      </c>
      <c r="J91" s="97">
        <v>11.305350000000001</v>
      </c>
      <c r="K91" s="123"/>
    </row>
    <row r="92" spans="1:11" ht="15" x14ac:dyDescent="0.2">
      <c r="A92" s="132" t="s">
        <v>182</v>
      </c>
      <c r="B92" s="96" t="s">
        <v>181</v>
      </c>
      <c r="C92" s="97" t="s">
        <v>441</v>
      </c>
      <c r="D92" s="122">
        <v>8.4622299999999999</v>
      </c>
      <c r="E92" s="97">
        <v>7.1830800000000004</v>
      </c>
      <c r="F92" s="97">
        <v>9.7413699999999999</v>
      </c>
      <c r="G92" s="123" t="s">
        <v>443</v>
      </c>
      <c r="H92" s="122">
        <v>9.1994799999999994</v>
      </c>
      <c r="I92" s="97">
        <v>7.8718500000000002</v>
      </c>
      <c r="J92" s="97">
        <v>10.52711</v>
      </c>
      <c r="K92" s="123" t="s">
        <v>443</v>
      </c>
    </row>
    <row r="93" spans="1:11" ht="15" x14ac:dyDescent="0.2">
      <c r="A93" s="132" t="s">
        <v>186</v>
      </c>
      <c r="B93" s="96" t="s">
        <v>185</v>
      </c>
      <c r="C93" s="97" t="s">
        <v>441</v>
      </c>
      <c r="D93" s="122">
        <v>5.7246199999999998</v>
      </c>
      <c r="E93" s="97">
        <v>4.4422300000000003</v>
      </c>
      <c r="F93" s="97">
        <v>7.0070199999999998</v>
      </c>
      <c r="G93" s="123" t="s">
        <v>443</v>
      </c>
      <c r="H93" s="122">
        <v>6.6437799999999996</v>
      </c>
      <c r="I93" s="97">
        <v>5.2639300000000002</v>
      </c>
      <c r="J93" s="97">
        <v>8.0236199999999993</v>
      </c>
      <c r="K93" s="123" t="s">
        <v>443</v>
      </c>
    </row>
    <row r="94" spans="1:11" ht="15" x14ac:dyDescent="0.2">
      <c r="A94" s="132" t="s">
        <v>188</v>
      </c>
      <c r="B94" s="96" t="s">
        <v>187</v>
      </c>
      <c r="C94" s="97" t="s">
        <v>441</v>
      </c>
      <c r="D94" s="122">
        <v>6.51295</v>
      </c>
      <c r="E94" s="97">
        <v>5.4613800000000001</v>
      </c>
      <c r="F94" s="97">
        <v>7.5645199999999999</v>
      </c>
      <c r="G94" s="123" t="s">
        <v>443</v>
      </c>
      <c r="H94" s="122">
        <v>8.6235900000000001</v>
      </c>
      <c r="I94" s="97">
        <v>7.4924600000000003</v>
      </c>
      <c r="J94" s="97">
        <v>9.7547200000000007</v>
      </c>
      <c r="K94" s="123" t="s">
        <v>443</v>
      </c>
    </row>
    <row r="95" spans="1:11" ht="15" x14ac:dyDescent="0.2">
      <c r="A95" s="132" t="s">
        <v>192</v>
      </c>
      <c r="B95" s="96" t="s">
        <v>191</v>
      </c>
      <c r="C95" s="97" t="s">
        <v>441</v>
      </c>
      <c r="D95" s="122">
        <v>8.1651100000000003</v>
      </c>
      <c r="E95" s="97">
        <v>6.9874299999999998</v>
      </c>
      <c r="F95" s="97">
        <v>9.3427799999999994</v>
      </c>
      <c r="G95" s="123" t="s">
        <v>443</v>
      </c>
      <c r="H95" s="122">
        <v>8.7863000000000007</v>
      </c>
      <c r="I95" s="97">
        <v>7.5261300000000002</v>
      </c>
      <c r="J95" s="97">
        <v>10.04646</v>
      </c>
      <c r="K95" s="123" t="s">
        <v>443</v>
      </c>
    </row>
    <row r="96" spans="1:11" ht="15" x14ac:dyDescent="0.2">
      <c r="A96" s="132" t="s">
        <v>190</v>
      </c>
      <c r="B96" s="96" t="s">
        <v>189</v>
      </c>
      <c r="C96" s="97" t="s">
        <v>441</v>
      </c>
      <c r="D96" s="122">
        <v>10.099550000000001</v>
      </c>
      <c r="E96" s="97">
        <v>8.8868799999999997</v>
      </c>
      <c r="F96" s="97">
        <v>11.31222</v>
      </c>
      <c r="G96" s="123"/>
      <c r="H96" s="122">
        <v>10.45026</v>
      </c>
      <c r="I96" s="97">
        <v>9.2356400000000001</v>
      </c>
      <c r="J96" s="97">
        <v>11.66488</v>
      </c>
      <c r="K96" s="123"/>
    </row>
    <row r="97" spans="1:11" ht="15" x14ac:dyDescent="0.2">
      <c r="A97" s="132" t="s">
        <v>194</v>
      </c>
      <c r="B97" s="96" t="s">
        <v>193</v>
      </c>
      <c r="C97" s="97" t="s">
        <v>441</v>
      </c>
      <c r="D97" s="122">
        <v>9.5395500000000002</v>
      </c>
      <c r="E97" s="97">
        <v>8.48644</v>
      </c>
      <c r="F97" s="97">
        <v>10.59266</v>
      </c>
      <c r="G97" s="123"/>
      <c r="H97" s="122">
        <v>12.035220000000001</v>
      </c>
      <c r="I97" s="97">
        <v>10.947660000000001</v>
      </c>
      <c r="J97" s="97">
        <v>13.122769999999999</v>
      </c>
      <c r="K97" s="123"/>
    </row>
    <row r="98" spans="1:11" ht="15" x14ac:dyDescent="0.2">
      <c r="A98" s="132" t="s">
        <v>208</v>
      </c>
      <c r="B98" s="96" t="s">
        <v>207</v>
      </c>
      <c r="C98" s="97" t="s">
        <v>437</v>
      </c>
      <c r="D98" s="122">
        <v>7.3953199999999999</v>
      </c>
      <c r="E98" s="97">
        <v>6.2729900000000001</v>
      </c>
      <c r="F98" s="97">
        <v>8.5176499999999997</v>
      </c>
      <c r="G98" s="123" t="s">
        <v>443</v>
      </c>
      <c r="H98" s="122">
        <v>9.2327700000000004</v>
      </c>
      <c r="I98" s="97">
        <v>7.9848800000000004</v>
      </c>
      <c r="J98" s="97">
        <v>10.48066</v>
      </c>
      <c r="K98" s="123" t="s">
        <v>443</v>
      </c>
    </row>
    <row r="99" spans="1:11" ht="15" x14ac:dyDescent="0.2">
      <c r="A99" s="132" t="s">
        <v>210</v>
      </c>
      <c r="B99" s="96" t="s">
        <v>209</v>
      </c>
      <c r="C99" s="97" t="s">
        <v>437</v>
      </c>
      <c r="D99" s="122">
        <v>7.2961</v>
      </c>
      <c r="E99" s="97">
        <v>6.1452400000000003</v>
      </c>
      <c r="F99" s="97">
        <v>8.4469600000000007</v>
      </c>
      <c r="G99" s="123" t="s">
        <v>443</v>
      </c>
      <c r="H99" s="122">
        <v>8.2914700000000003</v>
      </c>
      <c r="I99" s="97">
        <v>7.0561199999999999</v>
      </c>
      <c r="J99" s="97">
        <v>9.5268099999999993</v>
      </c>
      <c r="K99" s="123" t="s">
        <v>443</v>
      </c>
    </row>
    <row r="100" spans="1:11" ht="15" x14ac:dyDescent="0.2">
      <c r="A100" s="132" t="s">
        <v>212</v>
      </c>
      <c r="B100" s="96" t="s">
        <v>211</v>
      </c>
      <c r="C100" s="97" t="s">
        <v>437</v>
      </c>
      <c r="D100" s="122">
        <v>7.53979</v>
      </c>
      <c r="E100" s="97">
        <v>6.35677</v>
      </c>
      <c r="F100" s="97">
        <v>8.7228100000000008</v>
      </c>
      <c r="G100" s="123" t="s">
        <v>443</v>
      </c>
      <c r="H100" s="122">
        <v>9.1190700000000007</v>
      </c>
      <c r="I100" s="97">
        <v>7.8662299999999998</v>
      </c>
      <c r="J100" s="97">
        <v>10.37191</v>
      </c>
      <c r="K100" s="123" t="s">
        <v>443</v>
      </c>
    </row>
    <row r="101" spans="1:11" ht="15" x14ac:dyDescent="0.2">
      <c r="A101" s="132" t="s">
        <v>214</v>
      </c>
      <c r="B101" s="96" t="s">
        <v>213</v>
      </c>
      <c r="C101" s="97" t="s">
        <v>437</v>
      </c>
      <c r="D101" s="122">
        <v>8.0606799999999996</v>
      </c>
      <c r="E101" s="97">
        <v>7.0186299999999999</v>
      </c>
      <c r="F101" s="97">
        <v>9.1027199999999997</v>
      </c>
      <c r="G101" s="123" t="s">
        <v>443</v>
      </c>
      <c r="H101" s="122">
        <v>9.6077100000000009</v>
      </c>
      <c r="I101" s="97">
        <v>8.5008700000000008</v>
      </c>
      <c r="J101" s="97">
        <v>10.71454</v>
      </c>
      <c r="K101" s="123" t="s">
        <v>443</v>
      </c>
    </row>
    <row r="102" spans="1:11" ht="15" x14ac:dyDescent="0.2">
      <c r="A102" s="132" t="s">
        <v>140</v>
      </c>
      <c r="B102" s="96" t="s">
        <v>139</v>
      </c>
      <c r="C102" s="97" t="s">
        <v>446</v>
      </c>
      <c r="D102" s="122">
        <v>8.7332400000000003</v>
      </c>
      <c r="E102" s="97">
        <v>7.42584</v>
      </c>
      <c r="F102" s="97">
        <v>10.04063</v>
      </c>
      <c r="G102" s="123" t="s">
        <v>443</v>
      </c>
      <c r="H102" s="122">
        <v>8.99038</v>
      </c>
      <c r="I102" s="97">
        <v>7.7012499999999999</v>
      </c>
      <c r="J102" s="97">
        <v>10.279500000000001</v>
      </c>
      <c r="K102" s="123" t="s">
        <v>443</v>
      </c>
    </row>
    <row r="103" spans="1:11" ht="15" x14ac:dyDescent="0.2">
      <c r="A103" s="132" t="s">
        <v>142</v>
      </c>
      <c r="B103" s="96" t="s">
        <v>141</v>
      </c>
      <c r="C103" s="97" t="s">
        <v>446</v>
      </c>
      <c r="D103" s="122">
        <v>9.6032700000000002</v>
      </c>
      <c r="E103" s="97">
        <v>8.2690699999999993</v>
      </c>
      <c r="F103" s="97">
        <v>10.93746</v>
      </c>
      <c r="G103" s="123"/>
      <c r="H103" s="122">
        <v>9.0280299999999993</v>
      </c>
      <c r="I103" s="97">
        <v>7.7456500000000004</v>
      </c>
      <c r="J103" s="97">
        <v>10.310409999999999</v>
      </c>
      <c r="K103" s="123" t="s">
        <v>443</v>
      </c>
    </row>
    <row r="104" spans="1:11" ht="15" x14ac:dyDescent="0.2">
      <c r="A104" s="132" t="s">
        <v>144</v>
      </c>
      <c r="B104" s="96" t="s">
        <v>143</v>
      </c>
      <c r="C104" s="97" t="s">
        <v>446</v>
      </c>
      <c r="D104" s="122">
        <v>8.6903600000000001</v>
      </c>
      <c r="E104" s="97">
        <v>7.4672400000000003</v>
      </c>
      <c r="F104" s="97">
        <v>9.9134799999999998</v>
      </c>
      <c r="G104" s="123" t="s">
        <v>443</v>
      </c>
      <c r="H104" s="122">
        <v>8.7512500000000006</v>
      </c>
      <c r="I104" s="97">
        <v>7.4661099999999996</v>
      </c>
      <c r="J104" s="97">
        <v>10.0364</v>
      </c>
      <c r="K104" s="123" t="s">
        <v>443</v>
      </c>
    </row>
    <row r="105" spans="1:11" ht="15" x14ac:dyDescent="0.2">
      <c r="A105" s="132" t="s">
        <v>146</v>
      </c>
      <c r="B105" s="96" t="s">
        <v>145</v>
      </c>
      <c r="C105" s="97" t="s">
        <v>446</v>
      </c>
      <c r="D105" s="122">
        <v>8.5729900000000008</v>
      </c>
      <c r="E105" s="97">
        <v>7.20146</v>
      </c>
      <c r="F105" s="97">
        <v>9.9445200000000007</v>
      </c>
      <c r="G105" s="123" t="s">
        <v>443</v>
      </c>
      <c r="H105" s="122">
        <v>9.5884900000000002</v>
      </c>
      <c r="I105" s="97">
        <v>8.2667599999999997</v>
      </c>
      <c r="J105" s="97">
        <v>10.910209999999999</v>
      </c>
      <c r="K105" s="123" t="s">
        <v>443</v>
      </c>
    </row>
    <row r="106" spans="1:11" ht="15" x14ac:dyDescent="0.2">
      <c r="A106" s="132" t="s">
        <v>148</v>
      </c>
      <c r="B106" s="96" t="s">
        <v>147</v>
      </c>
      <c r="C106" s="97" t="s">
        <v>446</v>
      </c>
      <c r="D106" s="122">
        <v>7.1914400000000001</v>
      </c>
      <c r="E106" s="97">
        <v>6.01999</v>
      </c>
      <c r="F106" s="97">
        <v>8.3628900000000002</v>
      </c>
      <c r="G106" s="123" t="s">
        <v>443</v>
      </c>
      <c r="H106" s="122">
        <v>8.0381300000000007</v>
      </c>
      <c r="I106" s="97">
        <v>6.9015899999999997</v>
      </c>
      <c r="J106" s="97">
        <v>9.1746700000000008</v>
      </c>
      <c r="K106" s="123" t="s">
        <v>443</v>
      </c>
    </row>
    <row r="107" spans="1:11" ht="15" x14ac:dyDescent="0.2">
      <c r="A107" s="132" t="s">
        <v>256</v>
      </c>
      <c r="B107" s="96" t="s">
        <v>255</v>
      </c>
      <c r="C107" s="97" t="s">
        <v>439</v>
      </c>
      <c r="D107" s="122">
        <v>8.7664799999999996</v>
      </c>
      <c r="E107" s="97">
        <v>7.8689900000000002</v>
      </c>
      <c r="F107" s="97">
        <v>9.6639599999999994</v>
      </c>
      <c r="G107" s="123" t="s">
        <v>443</v>
      </c>
      <c r="H107" s="122">
        <v>9.3113299999999999</v>
      </c>
      <c r="I107" s="97">
        <v>8.3168600000000001</v>
      </c>
      <c r="J107" s="97">
        <v>10.30579</v>
      </c>
      <c r="K107" s="123" t="s">
        <v>443</v>
      </c>
    </row>
    <row r="108" spans="1:11" ht="15" x14ac:dyDescent="0.2">
      <c r="A108" s="132" t="s">
        <v>258</v>
      </c>
      <c r="B108" s="96" t="s">
        <v>257</v>
      </c>
      <c r="C108" s="97" t="s">
        <v>439</v>
      </c>
      <c r="D108" s="122">
        <v>8.8330000000000002</v>
      </c>
      <c r="E108" s="97">
        <v>7.5543899999999997</v>
      </c>
      <c r="F108" s="97">
        <v>10.111599999999999</v>
      </c>
      <c r="G108" s="123" t="s">
        <v>443</v>
      </c>
      <c r="H108" s="122">
        <v>9.8006100000000007</v>
      </c>
      <c r="I108" s="97">
        <v>8.4319600000000001</v>
      </c>
      <c r="J108" s="97">
        <v>11.169269999999999</v>
      </c>
      <c r="K108" s="123"/>
    </row>
    <row r="109" spans="1:11" ht="15" x14ac:dyDescent="0.2">
      <c r="A109" s="132" t="s">
        <v>260</v>
      </c>
      <c r="B109" s="96" t="s">
        <v>259</v>
      </c>
      <c r="C109" s="97" t="s">
        <v>439</v>
      </c>
      <c r="D109" s="122">
        <v>10.02946</v>
      </c>
      <c r="E109" s="97">
        <v>8.8352799999999991</v>
      </c>
      <c r="F109" s="97">
        <v>11.22364</v>
      </c>
      <c r="G109" s="123"/>
      <c r="H109" s="122">
        <v>9.6333400000000005</v>
      </c>
      <c r="I109" s="97">
        <v>8.3188499999999994</v>
      </c>
      <c r="J109" s="97">
        <v>10.94783</v>
      </c>
      <c r="K109" s="123" t="s">
        <v>443</v>
      </c>
    </row>
    <row r="110" spans="1:11" ht="15" x14ac:dyDescent="0.2">
      <c r="A110" s="132" t="s">
        <v>262</v>
      </c>
      <c r="B110" s="96" t="s">
        <v>261</v>
      </c>
      <c r="C110" s="97" t="s">
        <v>439</v>
      </c>
      <c r="D110" s="122">
        <v>7.7942299999999998</v>
      </c>
      <c r="E110" s="97">
        <v>6.7205300000000001</v>
      </c>
      <c r="F110" s="97">
        <v>8.8679299999999994</v>
      </c>
      <c r="G110" s="123" t="s">
        <v>443</v>
      </c>
      <c r="H110" s="122">
        <v>8.9651800000000001</v>
      </c>
      <c r="I110" s="97">
        <v>7.8193299999999999</v>
      </c>
      <c r="J110" s="97">
        <v>10.11103</v>
      </c>
      <c r="K110" s="123" t="s">
        <v>443</v>
      </c>
    </row>
    <row r="111" spans="1:11" ht="15" x14ac:dyDescent="0.2">
      <c r="A111" s="132" t="s">
        <v>264</v>
      </c>
      <c r="B111" s="96" t="s">
        <v>263</v>
      </c>
      <c r="C111" s="97" t="s">
        <v>439</v>
      </c>
      <c r="D111" s="122">
        <v>11.85741</v>
      </c>
      <c r="E111" s="97">
        <v>10.474349999999999</v>
      </c>
      <c r="F111" s="97">
        <v>13.24047</v>
      </c>
      <c r="G111" s="123" t="s">
        <v>438</v>
      </c>
      <c r="H111" s="122">
        <v>12.295669999999999</v>
      </c>
      <c r="I111" s="97">
        <v>10.846909999999999</v>
      </c>
      <c r="J111" s="97">
        <v>13.74442</v>
      </c>
      <c r="K111" s="123"/>
    </row>
    <row r="112" spans="1:11" ht="15" x14ac:dyDescent="0.2">
      <c r="A112" s="132" t="s">
        <v>266</v>
      </c>
      <c r="B112" s="96" t="s">
        <v>265</v>
      </c>
      <c r="C112" s="97" t="s">
        <v>439</v>
      </c>
      <c r="D112" s="122">
        <v>7.9596499999999999</v>
      </c>
      <c r="E112" s="97">
        <v>6.78165</v>
      </c>
      <c r="F112" s="97">
        <v>9.1376500000000007</v>
      </c>
      <c r="G112" s="123" t="s">
        <v>443</v>
      </c>
      <c r="H112" s="122">
        <v>8.5263000000000009</v>
      </c>
      <c r="I112" s="97">
        <v>7.22194</v>
      </c>
      <c r="J112" s="97">
        <v>9.8306699999999996</v>
      </c>
      <c r="K112" s="123" t="s">
        <v>443</v>
      </c>
    </row>
    <row r="113" spans="1:11" ht="15" x14ac:dyDescent="0.2">
      <c r="A113" s="132" t="s">
        <v>268</v>
      </c>
      <c r="B113" s="96" t="s">
        <v>267</v>
      </c>
      <c r="C113" s="97" t="s">
        <v>439</v>
      </c>
      <c r="D113" s="122">
        <v>10.016080000000001</v>
      </c>
      <c r="E113" s="97">
        <v>8.8999600000000001</v>
      </c>
      <c r="F113" s="97">
        <v>11.132210000000001</v>
      </c>
      <c r="G113" s="123"/>
      <c r="H113" s="122">
        <v>9.4130800000000008</v>
      </c>
      <c r="I113" s="97">
        <v>8.2246600000000001</v>
      </c>
      <c r="J113" s="97">
        <v>10.601509999999999</v>
      </c>
      <c r="K113" s="123" t="s">
        <v>443</v>
      </c>
    </row>
    <row r="114" spans="1:11" ht="15" x14ac:dyDescent="0.2">
      <c r="A114" s="132" t="s">
        <v>216</v>
      </c>
      <c r="B114" s="96" t="s">
        <v>215</v>
      </c>
      <c r="C114" s="97" t="s">
        <v>437</v>
      </c>
      <c r="D114" s="122">
        <v>9.6626899999999996</v>
      </c>
      <c r="E114" s="97">
        <v>8.4954400000000003</v>
      </c>
      <c r="F114" s="97">
        <v>10.829929999999999</v>
      </c>
      <c r="G114" s="123"/>
      <c r="H114" s="122">
        <v>9.0715599999999998</v>
      </c>
      <c r="I114" s="97">
        <v>7.8618100000000002</v>
      </c>
      <c r="J114" s="97">
        <v>10.2813</v>
      </c>
      <c r="K114" s="123" t="s">
        <v>443</v>
      </c>
    </row>
    <row r="115" spans="1:11" ht="15" x14ac:dyDescent="0.2">
      <c r="A115" s="132" t="s">
        <v>218</v>
      </c>
      <c r="B115" s="96" t="s">
        <v>217</v>
      </c>
      <c r="C115" s="97" t="s">
        <v>437</v>
      </c>
      <c r="D115" s="122">
        <v>8.4098199999999999</v>
      </c>
      <c r="E115" s="97">
        <v>7.0862999999999996</v>
      </c>
      <c r="F115" s="97">
        <v>9.7333499999999997</v>
      </c>
      <c r="G115" s="123" t="s">
        <v>443</v>
      </c>
      <c r="H115" s="122">
        <v>9.8429099999999998</v>
      </c>
      <c r="I115" s="97">
        <v>8.4516399999999994</v>
      </c>
      <c r="J115" s="97">
        <v>11.23418</v>
      </c>
      <c r="K115" s="123"/>
    </row>
    <row r="116" spans="1:11" ht="15" x14ac:dyDescent="0.2">
      <c r="A116" s="132" t="s">
        <v>220</v>
      </c>
      <c r="B116" s="96" t="s">
        <v>219</v>
      </c>
      <c r="C116" s="97" t="s">
        <v>437</v>
      </c>
      <c r="D116" s="122">
        <v>8.1073000000000004</v>
      </c>
      <c r="E116" s="97">
        <v>6.8575400000000002</v>
      </c>
      <c r="F116" s="97">
        <v>9.3570700000000002</v>
      </c>
      <c r="G116" s="123" t="s">
        <v>443</v>
      </c>
      <c r="H116" s="122">
        <v>9.8306100000000001</v>
      </c>
      <c r="I116" s="97">
        <v>8.5304599999999997</v>
      </c>
      <c r="J116" s="97">
        <v>11.13077</v>
      </c>
      <c r="K116" s="123" t="s">
        <v>443</v>
      </c>
    </row>
    <row r="117" spans="1:11" ht="15" x14ac:dyDescent="0.2">
      <c r="A117" s="132" t="s">
        <v>222</v>
      </c>
      <c r="B117" s="96" t="s">
        <v>221</v>
      </c>
      <c r="C117" s="97" t="s">
        <v>437</v>
      </c>
      <c r="D117" s="122">
        <v>10.234780000000001</v>
      </c>
      <c r="E117" s="97">
        <v>9.2822899999999997</v>
      </c>
      <c r="F117" s="97">
        <v>11.18727</v>
      </c>
      <c r="G117" s="123"/>
      <c r="H117" s="122">
        <v>10.91423</v>
      </c>
      <c r="I117" s="97">
        <v>9.8975399999999993</v>
      </c>
      <c r="J117" s="97">
        <v>11.93092</v>
      </c>
      <c r="K117" s="123"/>
    </row>
    <row r="118" spans="1:11" ht="15" x14ac:dyDescent="0.2">
      <c r="A118" s="132" t="s">
        <v>224</v>
      </c>
      <c r="B118" s="96" t="s">
        <v>223</v>
      </c>
      <c r="C118" s="97" t="s">
        <v>437</v>
      </c>
      <c r="D118" s="122">
        <v>6.2646499999999996</v>
      </c>
      <c r="E118" s="97">
        <v>5.12575</v>
      </c>
      <c r="F118" s="97">
        <v>7.4035399999999996</v>
      </c>
      <c r="G118" s="123" t="s">
        <v>443</v>
      </c>
      <c r="H118" s="122">
        <v>8.1292899999999992</v>
      </c>
      <c r="I118" s="97">
        <v>6.9516600000000004</v>
      </c>
      <c r="J118" s="97">
        <v>9.3069199999999999</v>
      </c>
      <c r="K118" s="123" t="s">
        <v>443</v>
      </c>
    </row>
    <row r="119" spans="1:11" ht="15" x14ac:dyDescent="0.2">
      <c r="A119" s="132" t="s">
        <v>322</v>
      </c>
      <c r="B119" s="96" t="s">
        <v>321</v>
      </c>
      <c r="C119" s="97" t="s">
        <v>444</v>
      </c>
      <c r="D119" s="122">
        <v>8.3540200000000002</v>
      </c>
      <c r="E119" s="97">
        <v>6.0888600000000004</v>
      </c>
      <c r="F119" s="97">
        <v>10.61918</v>
      </c>
      <c r="G119" s="123"/>
      <c r="H119" s="122">
        <v>8.5604999999999993</v>
      </c>
      <c r="I119" s="97">
        <v>6.5063700000000004</v>
      </c>
      <c r="J119" s="97">
        <v>10.61463</v>
      </c>
      <c r="K119" s="123" t="s">
        <v>443</v>
      </c>
    </row>
    <row r="120" spans="1:11" ht="15" x14ac:dyDescent="0.2">
      <c r="A120" s="132" t="s">
        <v>324</v>
      </c>
      <c r="B120" s="96" t="s">
        <v>323</v>
      </c>
      <c r="C120" s="97" t="s">
        <v>444</v>
      </c>
      <c r="D120" s="122">
        <v>12.296390000000001</v>
      </c>
      <c r="E120" s="97">
        <v>10.595230000000001</v>
      </c>
      <c r="F120" s="97">
        <v>13.99756</v>
      </c>
      <c r="G120" s="123" t="s">
        <v>438</v>
      </c>
      <c r="H120" s="122">
        <v>12.349410000000001</v>
      </c>
      <c r="I120" s="97">
        <v>10.50637</v>
      </c>
      <c r="J120" s="97">
        <v>14.192449999999999</v>
      </c>
      <c r="K120" s="123"/>
    </row>
    <row r="121" spans="1:11" ht="15" x14ac:dyDescent="0.2">
      <c r="A121" s="132" t="s">
        <v>326</v>
      </c>
      <c r="B121" s="96" t="s">
        <v>325</v>
      </c>
      <c r="C121" s="97" t="s">
        <v>444</v>
      </c>
      <c r="D121" s="122">
        <v>9.7563800000000001</v>
      </c>
      <c r="E121" s="97">
        <v>8.13978</v>
      </c>
      <c r="F121" s="97">
        <v>11.37298</v>
      </c>
      <c r="G121" s="123"/>
      <c r="H121" s="122">
        <v>11.512409999999999</v>
      </c>
      <c r="I121" s="97">
        <v>9.6018600000000003</v>
      </c>
      <c r="J121" s="97">
        <v>13.42296</v>
      </c>
      <c r="K121" s="123"/>
    </row>
    <row r="122" spans="1:11" ht="15" x14ac:dyDescent="0.2">
      <c r="A122" s="132" t="s">
        <v>328</v>
      </c>
      <c r="B122" s="96" t="s">
        <v>327</v>
      </c>
      <c r="C122" s="97" t="s">
        <v>444</v>
      </c>
      <c r="D122" s="122">
        <v>10.44393</v>
      </c>
      <c r="E122" s="97">
        <v>8.2353100000000001</v>
      </c>
      <c r="F122" s="97">
        <v>12.652559999999999</v>
      </c>
      <c r="G122" s="123"/>
      <c r="H122" s="122">
        <v>7.7758399999999996</v>
      </c>
      <c r="I122" s="97">
        <v>5.7413600000000002</v>
      </c>
      <c r="J122" s="97">
        <v>9.8103300000000004</v>
      </c>
      <c r="K122" s="123" t="s">
        <v>443</v>
      </c>
    </row>
    <row r="123" spans="1:11" ht="15" x14ac:dyDescent="0.2">
      <c r="A123" s="132" t="s">
        <v>330</v>
      </c>
      <c r="B123" s="96" t="s">
        <v>329</v>
      </c>
      <c r="C123" s="97" t="s">
        <v>444</v>
      </c>
      <c r="D123" s="122">
        <v>12.91015</v>
      </c>
      <c r="E123" s="97">
        <v>11.364549999999999</v>
      </c>
      <c r="F123" s="97">
        <v>14.45574</v>
      </c>
      <c r="G123" s="123" t="s">
        <v>438</v>
      </c>
      <c r="H123" s="122">
        <v>14.06217</v>
      </c>
      <c r="I123" s="97">
        <v>12.35829</v>
      </c>
      <c r="J123" s="97">
        <v>15.76605</v>
      </c>
      <c r="K123" s="123" t="s">
        <v>438</v>
      </c>
    </row>
    <row r="124" spans="1:11" ht="15" x14ac:dyDescent="0.2">
      <c r="A124" s="132" t="s">
        <v>294</v>
      </c>
      <c r="B124" s="96" t="s">
        <v>293</v>
      </c>
      <c r="C124" s="97" t="s">
        <v>444</v>
      </c>
      <c r="D124" s="122">
        <v>10.371840000000001</v>
      </c>
      <c r="E124" s="97">
        <v>8.0878399999999999</v>
      </c>
      <c r="F124" s="97">
        <v>12.65583</v>
      </c>
      <c r="G124" s="123"/>
      <c r="H124" s="122">
        <v>13.29665</v>
      </c>
      <c r="I124" s="97">
        <v>10.53434</v>
      </c>
      <c r="J124" s="97">
        <v>16.058959999999999</v>
      </c>
      <c r="K124" s="123"/>
    </row>
    <row r="125" spans="1:11" ht="15" x14ac:dyDescent="0.2">
      <c r="A125" s="132" t="s">
        <v>332</v>
      </c>
      <c r="B125" s="96" t="s">
        <v>331</v>
      </c>
      <c r="C125" s="97" t="s">
        <v>444</v>
      </c>
      <c r="D125" s="122">
        <v>11.76427</v>
      </c>
      <c r="E125" s="97">
        <v>10.02286</v>
      </c>
      <c r="F125" s="97">
        <v>13.50568</v>
      </c>
      <c r="G125" s="123"/>
      <c r="H125" s="122">
        <v>12.243</v>
      </c>
      <c r="I125" s="97">
        <v>10.50718</v>
      </c>
      <c r="J125" s="97">
        <v>13.978820000000001</v>
      </c>
      <c r="K125" s="123"/>
    </row>
    <row r="126" spans="1:11" ht="15" x14ac:dyDescent="0.2">
      <c r="A126" s="132" t="s">
        <v>334</v>
      </c>
      <c r="B126" s="96" t="s">
        <v>333</v>
      </c>
      <c r="C126" s="97" t="s">
        <v>444</v>
      </c>
      <c r="D126" s="122">
        <v>11.903119999999999</v>
      </c>
      <c r="E126" s="97">
        <v>10.03673</v>
      </c>
      <c r="F126" s="97">
        <v>13.76952</v>
      </c>
      <c r="G126" s="123"/>
      <c r="H126" s="122">
        <v>10.049899999999999</v>
      </c>
      <c r="I126" s="97">
        <v>8.0668399999999991</v>
      </c>
      <c r="J126" s="97">
        <v>12.032959999999999</v>
      </c>
      <c r="K126" s="123"/>
    </row>
    <row r="127" spans="1:11" ht="15" x14ac:dyDescent="0.2">
      <c r="A127" s="132" t="s">
        <v>336</v>
      </c>
      <c r="B127" s="96" t="s">
        <v>335</v>
      </c>
      <c r="C127" s="97" t="s">
        <v>444</v>
      </c>
      <c r="D127" s="122">
        <v>10.70852</v>
      </c>
      <c r="E127" s="97">
        <v>8.9077000000000002</v>
      </c>
      <c r="F127" s="97">
        <v>12.50934</v>
      </c>
      <c r="G127" s="123"/>
      <c r="H127" s="122">
        <v>9.5283499999999997</v>
      </c>
      <c r="I127" s="97">
        <v>7.6082099999999997</v>
      </c>
      <c r="J127" s="97">
        <v>11.448499999999999</v>
      </c>
      <c r="K127" s="123"/>
    </row>
    <row r="128" spans="1:11" ht="15" x14ac:dyDescent="0.2">
      <c r="A128" s="132" t="s">
        <v>338</v>
      </c>
      <c r="B128" s="96" t="s">
        <v>337</v>
      </c>
      <c r="C128" s="97" t="s">
        <v>444</v>
      </c>
      <c r="D128" s="122">
        <v>8.0077300000000005</v>
      </c>
      <c r="E128" s="97">
        <v>5.62493</v>
      </c>
      <c r="F128" s="97">
        <v>10.39053</v>
      </c>
      <c r="G128" s="123" t="s">
        <v>443</v>
      </c>
      <c r="H128" s="122">
        <v>9.5140899999999995</v>
      </c>
      <c r="I128" s="97">
        <v>7.5707199999999997</v>
      </c>
      <c r="J128" s="97">
        <v>11.45745</v>
      </c>
      <c r="K128" s="123"/>
    </row>
    <row r="129" spans="1:11" ht="15" x14ac:dyDescent="0.2">
      <c r="A129" s="132" t="s">
        <v>298</v>
      </c>
      <c r="B129" s="96" t="s">
        <v>297</v>
      </c>
      <c r="C129" s="97" t="s">
        <v>444</v>
      </c>
      <c r="D129" s="122">
        <v>7.2460699999999996</v>
      </c>
      <c r="E129" s="97">
        <v>5.1438899999999999</v>
      </c>
      <c r="F129" s="97">
        <v>9.3482400000000005</v>
      </c>
      <c r="G129" s="123" t="s">
        <v>443</v>
      </c>
      <c r="H129" s="122">
        <v>8.2352699999999999</v>
      </c>
      <c r="I129" s="97">
        <v>6.4336099999999998</v>
      </c>
      <c r="J129" s="97">
        <v>10.03693</v>
      </c>
      <c r="K129" s="123" t="s">
        <v>443</v>
      </c>
    </row>
    <row r="130" spans="1:11" ht="15" x14ac:dyDescent="0.2">
      <c r="A130" s="132" t="s">
        <v>300</v>
      </c>
      <c r="B130" s="96" t="s">
        <v>299</v>
      </c>
      <c r="C130" s="97" t="s">
        <v>444</v>
      </c>
      <c r="D130" s="122">
        <v>11.653040000000001</v>
      </c>
      <c r="E130" s="97">
        <v>9.5027299999999997</v>
      </c>
      <c r="F130" s="97">
        <v>13.80336</v>
      </c>
      <c r="G130" s="123"/>
      <c r="H130" s="122">
        <v>10.816990000000001</v>
      </c>
      <c r="I130" s="97">
        <v>8.3498800000000006</v>
      </c>
      <c r="J130" s="97">
        <v>13.28411</v>
      </c>
      <c r="K130" s="123"/>
    </row>
    <row r="131" spans="1:11" ht="15" x14ac:dyDescent="0.2">
      <c r="A131" s="132" t="s">
        <v>302</v>
      </c>
      <c r="B131" s="96" t="s">
        <v>301</v>
      </c>
      <c r="C131" s="97" t="s">
        <v>444</v>
      </c>
      <c r="D131" s="122">
        <v>7.8743499999999997</v>
      </c>
      <c r="E131" s="97">
        <v>5.70078</v>
      </c>
      <c r="F131" s="97">
        <v>10.04792</v>
      </c>
      <c r="G131" s="123" t="s">
        <v>443</v>
      </c>
      <c r="H131" s="122">
        <v>9.1835799999999992</v>
      </c>
      <c r="I131" s="97">
        <v>6.7372699999999996</v>
      </c>
      <c r="J131" s="97">
        <v>11.62988</v>
      </c>
      <c r="K131" s="123"/>
    </row>
    <row r="132" spans="1:11" ht="15" x14ac:dyDescent="0.2">
      <c r="A132" s="132" t="s">
        <v>340</v>
      </c>
      <c r="B132" s="96" t="s">
        <v>339</v>
      </c>
      <c r="C132" s="97" t="s">
        <v>444</v>
      </c>
      <c r="D132" s="122">
        <v>8.9315999999999995</v>
      </c>
      <c r="E132" s="97">
        <v>6.9170400000000001</v>
      </c>
      <c r="F132" s="97">
        <v>10.946160000000001</v>
      </c>
      <c r="G132" s="123"/>
      <c r="H132" s="122">
        <v>8.8644599999999993</v>
      </c>
      <c r="I132" s="97">
        <v>6.6857300000000004</v>
      </c>
      <c r="J132" s="97">
        <v>11.04318</v>
      </c>
      <c r="K132" s="123" t="s">
        <v>443</v>
      </c>
    </row>
    <row r="133" spans="1:11" ht="15" x14ac:dyDescent="0.2">
      <c r="A133" s="132" t="s">
        <v>342</v>
      </c>
      <c r="B133" s="96" t="s">
        <v>341</v>
      </c>
      <c r="C133" s="97" t="s">
        <v>444</v>
      </c>
      <c r="D133" s="122">
        <v>10.27253</v>
      </c>
      <c r="E133" s="97">
        <v>8.5020000000000007</v>
      </c>
      <c r="F133" s="97">
        <v>12.04307</v>
      </c>
      <c r="G133" s="123"/>
      <c r="H133" s="122">
        <v>11.564</v>
      </c>
      <c r="I133" s="97">
        <v>9.7525200000000005</v>
      </c>
      <c r="J133" s="97">
        <v>13.37548</v>
      </c>
      <c r="K133" s="123"/>
    </row>
    <row r="134" spans="1:11" ht="15" x14ac:dyDescent="0.2">
      <c r="A134" s="132" t="s">
        <v>344</v>
      </c>
      <c r="B134" s="96" t="s">
        <v>343</v>
      </c>
      <c r="C134" s="97" t="s">
        <v>444</v>
      </c>
      <c r="D134" s="122">
        <v>8.3059899999999995</v>
      </c>
      <c r="E134" s="97">
        <v>6.1192299999999999</v>
      </c>
      <c r="F134" s="97">
        <v>10.492749999999999</v>
      </c>
      <c r="G134" s="123" t="s">
        <v>443</v>
      </c>
      <c r="H134" s="122">
        <v>10.451420000000001</v>
      </c>
      <c r="I134" s="97">
        <v>8.5009700000000006</v>
      </c>
      <c r="J134" s="97">
        <v>12.40188</v>
      </c>
      <c r="K134" s="123"/>
    </row>
    <row r="135" spans="1:11" ht="15" x14ac:dyDescent="0.2">
      <c r="A135" s="132" t="s">
        <v>346</v>
      </c>
      <c r="B135" s="96" t="s">
        <v>345</v>
      </c>
      <c r="C135" s="97" t="s">
        <v>444</v>
      </c>
      <c r="D135" s="122">
        <v>9.1854300000000002</v>
      </c>
      <c r="E135" s="97">
        <v>7.1078900000000003</v>
      </c>
      <c r="F135" s="97">
        <v>11.262969999999999</v>
      </c>
      <c r="G135" s="123"/>
      <c r="H135" s="122">
        <v>8.0678699999999992</v>
      </c>
      <c r="I135" s="97">
        <v>5.8112700000000004</v>
      </c>
      <c r="J135" s="97">
        <v>10.32446</v>
      </c>
      <c r="K135" s="123" t="s">
        <v>443</v>
      </c>
    </row>
    <row r="136" spans="1:11" ht="15" x14ac:dyDescent="0.2">
      <c r="A136" s="132" t="s">
        <v>304</v>
      </c>
      <c r="B136" s="96" t="s">
        <v>303</v>
      </c>
      <c r="C136" s="97" t="s">
        <v>444</v>
      </c>
      <c r="D136" s="122">
        <v>7.6352000000000002</v>
      </c>
      <c r="E136" s="97">
        <v>5.2178199999999997</v>
      </c>
      <c r="F136" s="97">
        <v>10.052580000000001</v>
      </c>
      <c r="G136" s="123" t="s">
        <v>443</v>
      </c>
      <c r="H136" s="122">
        <v>11.11647</v>
      </c>
      <c r="I136" s="97">
        <v>8.7453800000000008</v>
      </c>
      <c r="J136" s="97">
        <v>13.48757</v>
      </c>
      <c r="K136" s="123"/>
    </row>
    <row r="137" spans="1:11" ht="15" x14ac:dyDescent="0.2">
      <c r="A137" s="132" t="s">
        <v>306</v>
      </c>
      <c r="B137" s="96" t="s">
        <v>305</v>
      </c>
      <c r="C137" s="97" t="s">
        <v>444</v>
      </c>
      <c r="D137" s="122">
        <v>14.46321</v>
      </c>
      <c r="E137" s="97">
        <v>12.240170000000001</v>
      </c>
      <c r="F137" s="97">
        <v>16.686250000000001</v>
      </c>
      <c r="G137" s="123" t="s">
        <v>438</v>
      </c>
      <c r="H137" s="122">
        <v>12.25135</v>
      </c>
      <c r="I137" s="97">
        <v>9.8090899999999994</v>
      </c>
      <c r="J137" s="97">
        <v>14.693619999999999</v>
      </c>
      <c r="K137" s="123"/>
    </row>
    <row r="138" spans="1:11" ht="15" x14ac:dyDescent="0.2">
      <c r="A138" s="132" t="s">
        <v>348</v>
      </c>
      <c r="B138" s="96" t="s">
        <v>347</v>
      </c>
      <c r="C138" s="97" t="s">
        <v>444</v>
      </c>
      <c r="D138" s="122">
        <v>12.98687</v>
      </c>
      <c r="E138" s="97">
        <v>10.87682</v>
      </c>
      <c r="F138" s="97">
        <v>15.096909999999999</v>
      </c>
      <c r="G138" s="123" t="s">
        <v>438</v>
      </c>
      <c r="H138" s="122">
        <v>14.24907</v>
      </c>
      <c r="I138" s="97">
        <v>11.7036</v>
      </c>
      <c r="J138" s="97">
        <v>16.794540000000001</v>
      </c>
      <c r="K138" s="123" t="s">
        <v>438</v>
      </c>
    </row>
    <row r="139" spans="1:11" ht="15" x14ac:dyDescent="0.2">
      <c r="A139" s="132" t="s">
        <v>308</v>
      </c>
      <c r="B139" s="96" t="s">
        <v>307</v>
      </c>
      <c r="C139" s="97" t="s">
        <v>444</v>
      </c>
      <c r="D139" s="122">
        <v>9.6340599999999998</v>
      </c>
      <c r="E139" s="97">
        <v>7.6626399999999997</v>
      </c>
      <c r="F139" s="97">
        <v>11.60547</v>
      </c>
      <c r="G139" s="123"/>
      <c r="H139" s="122">
        <v>11.904299999999999</v>
      </c>
      <c r="I139" s="97">
        <v>9.4664400000000004</v>
      </c>
      <c r="J139" s="97">
        <v>14.34215</v>
      </c>
      <c r="K139" s="123"/>
    </row>
    <row r="140" spans="1:11" ht="15" x14ac:dyDescent="0.2">
      <c r="A140" s="132" t="s">
        <v>310</v>
      </c>
      <c r="B140" s="96" t="s">
        <v>309</v>
      </c>
      <c r="C140" s="97" t="s">
        <v>444</v>
      </c>
      <c r="D140" s="122">
        <v>8.7325599999999994</v>
      </c>
      <c r="E140" s="97">
        <v>6.5730399999999998</v>
      </c>
      <c r="F140" s="97">
        <v>10.89208</v>
      </c>
      <c r="G140" s="123"/>
      <c r="H140" s="122">
        <v>10.794079999999999</v>
      </c>
      <c r="I140" s="97">
        <v>8.4267900000000004</v>
      </c>
      <c r="J140" s="97">
        <v>13.16137</v>
      </c>
      <c r="K140" s="123"/>
    </row>
    <row r="141" spans="1:11" ht="15" x14ac:dyDescent="0.2">
      <c r="A141" s="132" t="s">
        <v>350</v>
      </c>
      <c r="B141" s="96" t="s">
        <v>349</v>
      </c>
      <c r="C141" s="97" t="s">
        <v>444</v>
      </c>
      <c r="D141" s="122">
        <v>13.439909999999999</v>
      </c>
      <c r="E141" s="97">
        <v>11.120150000000001</v>
      </c>
      <c r="F141" s="97">
        <v>15.759679999999999</v>
      </c>
      <c r="G141" s="123" t="s">
        <v>438</v>
      </c>
      <c r="H141" s="122">
        <v>13.42191</v>
      </c>
      <c r="I141" s="97">
        <v>11.10624</v>
      </c>
      <c r="J141" s="97">
        <v>15.73757</v>
      </c>
      <c r="K141" s="123" t="s">
        <v>438</v>
      </c>
    </row>
    <row r="142" spans="1:11" ht="15" x14ac:dyDescent="0.2">
      <c r="A142" s="132" t="s">
        <v>312</v>
      </c>
      <c r="B142" s="96" t="s">
        <v>311</v>
      </c>
      <c r="C142" s="97" t="s">
        <v>444</v>
      </c>
      <c r="D142" s="122">
        <v>5.5143899999999997</v>
      </c>
      <c r="E142" s="97">
        <v>3.5734699999999999</v>
      </c>
      <c r="F142" s="97">
        <v>7.4553200000000004</v>
      </c>
      <c r="G142" s="123" t="s">
        <v>443</v>
      </c>
      <c r="H142" s="122">
        <v>7.0063800000000001</v>
      </c>
      <c r="I142" s="97">
        <v>4.8401300000000003</v>
      </c>
      <c r="J142" s="97">
        <v>9.1726399999999995</v>
      </c>
      <c r="K142" s="123" t="s">
        <v>443</v>
      </c>
    </row>
    <row r="143" spans="1:11" ht="15" x14ac:dyDescent="0.2">
      <c r="A143" s="132" t="s">
        <v>352</v>
      </c>
      <c r="B143" s="96" t="s">
        <v>351</v>
      </c>
      <c r="C143" s="97" t="s">
        <v>444</v>
      </c>
      <c r="D143" s="122">
        <v>9.7195800000000006</v>
      </c>
      <c r="E143" s="97">
        <v>7.8438600000000003</v>
      </c>
      <c r="F143" s="97">
        <v>11.5953</v>
      </c>
      <c r="G143" s="123"/>
      <c r="H143" s="122">
        <v>11.29275</v>
      </c>
      <c r="I143" s="97">
        <v>9.3938900000000007</v>
      </c>
      <c r="J143" s="97">
        <v>13.191599999999999</v>
      </c>
      <c r="K143" s="123"/>
    </row>
    <row r="144" spans="1:11" ht="15" x14ac:dyDescent="0.2">
      <c r="A144" s="132" t="s">
        <v>354</v>
      </c>
      <c r="B144" s="96" t="s">
        <v>353</v>
      </c>
      <c r="C144" s="97" t="s">
        <v>444</v>
      </c>
      <c r="D144" s="122">
        <v>12.83562</v>
      </c>
      <c r="E144" s="97">
        <v>10.81418</v>
      </c>
      <c r="F144" s="97">
        <v>14.85707</v>
      </c>
      <c r="G144" s="123" t="s">
        <v>438</v>
      </c>
      <c r="H144" s="122">
        <v>14.522679999999999</v>
      </c>
      <c r="I144" s="97">
        <v>12.418240000000001</v>
      </c>
      <c r="J144" s="97">
        <v>16.627130000000001</v>
      </c>
      <c r="K144" s="123" t="s">
        <v>438</v>
      </c>
    </row>
    <row r="145" spans="1:11" ht="15" x14ac:dyDescent="0.2">
      <c r="A145" s="132" t="s">
        <v>314</v>
      </c>
      <c r="B145" s="96" t="s">
        <v>313</v>
      </c>
      <c r="C145" s="97" t="s">
        <v>444</v>
      </c>
      <c r="D145" s="122">
        <v>7.6382700000000003</v>
      </c>
      <c r="E145" s="97">
        <v>5.49268</v>
      </c>
      <c r="F145" s="97">
        <v>9.7838499999999993</v>
      </c>
      <c r="G145" s="123" t="s">
        <v>443</v>
      </c>
      <c r="H145" s="122">
        <v>9.6901499999999992</v>
      </c>
      <c r="I145" s="97">
        <v>7.2834099999999999</v>
      </c>
      <c r="J145" s="97">
        <v>12.09689</v>
      </c>
      <c r="K145" s="123"/>
    </row>
    <row r="146" spans="1:11" ht="15" x14ac:dyDescent="0.2">
      <c r="A146" s="132" t="s">
        <v>356</v>
      </c>
      <c r="B146" s="96" t="s">
        <v>355</v>
      </c>
      <c r="C146" s="97" t="s">
        <v>444</v>
      </c>
      <c r="D146" s="122">
        <v>10.552860000000001</v>
      </c>
      <c r="E146" s="97">
        <v>8.5971899999999994</v>
      </c>
      <c r="F146" s="97">
        <v>12.50853</v>
      </c>
      <c r="G146" s="123"/>
      <c r="H146" s="122">
        <v>10.52896</v>
      </c>
      <c r="I146" s="97">
        <v>8.4885199999999994</v>
      </c>
      <c r="J146" s="97">
        <v>12.56941</v>
      </c>
      <c r="K146" s="123"/>
    </row>
    <row r="147" spans="1:11" ht="15" x14ac:dyDescent="0.2">
      <c r="A147" s="132" t="s">
        <v>316</v>
      </c>
      <c r="B147" s="96" t="s">
        <v>315</v>
      </c>
      <c r="C147" s="97" t="s">
        <v>444</v>
      </c>
      <c r="D147" s="122">
        <v>7.25624</v>
      </c>
      <c r="E147" s="97">
        <v>5.1018100000000004</v>
      </c>
      <c r="F147" s="97">
        <v>9.4106699999999996</v>
      </c>
      <c r="G147" s="123" t="s">
        <v>443</v>
      </c>
      <c r="H147" s="122">
        <v>8.6819100000000002</v>
      </c>
      <c r="I147" s="97">
        <v>6.21387</v>
      </c>
      <c r="J147" s="97">
        <v>11.14995</v>
      </c>
      <c r="K147" s="123" t="s">
        <v>443</v>
      </c>
    </row>
    <row r="148" spans="1:11" ht="15" x14ac:dyDescent="0.2">
      <c r="A148" s="132" t="s">
        <v>358</v>
      </c>
      <c r="B148" s="96" t="s">
        <v>357</v>
      </c>
      <c r="C148" s="97" t="s">
        <v>444</v>
      </c>
      <c r="D148" s="122">
        <v>8.5423200000000001</v>
      </c>
      <c r="E148" s="97">
        <v>6.5315300000000001</v>
      </c>
      <c r="F148" s="97">
        <v>10.55311</v>
      </c>
      <c r="G148" s="123"/>
      <c r="H148" s="122">
        <v>9.1738</v>
      </c>
      <c r="I148" s="97">
        <v>7.1564899999999998</v>
      </c>
      <c r="J148" s="97">
        <v>11.1911</v>
      </c>
      <c r="K148" s="123" t="s">
        <v>443</v>
      </c>
    </row>
    <row r="149" spans="1:11" ht="15" x14ac:dyDescent="0.2">
      <c r="A149" s="132" t="s">
        <v>318</v>
      </c>
      <c r="B149" s="96" t="s">
        <v>317</v>
      </c>
      <c r="C149" s="97" t="s">
        <v>444</v>
      </c>
      <c r="D149" s="122">
        <v>10.08409</v>
      </c>
      <c r="E149" s="97">
        <v>7.6978600000000004</v>
      </c>
      <c r="F149" s="97">
        <v>12.47031</v>
      </c>
      <c r="G149" s="123"/>
      <c r="H149" s="122">
        <v>8.1436299999999999</v>
      </c>
      <c r="I149" s="97">
        <v>5.4848499999999998</v>
      </c>
      <c r="J149" s="97">
        <v>10.80241</v>
      </c>
      <c r="K149" s="123" t="s">
        <v>443</v>
      </c>
    </row>
    <row r="150" spans="1:11" ht="15" x14ac:dyDescent="0.2">
      <c r="A150" s="132" t="s">
        <v>320</v>
      </c>
      <c r="B150" s="96" t="s">
        <v>319</v>
      </c>
      <c r="C150" s="97" t="s">
        <v>444</v>
      </c>
      <c r="D150" s="122">
        <v>11.222149999999999</v>
      </c>
      <c r="E150" s="97">
        <v>8.7644300000000008</v>
      </c>
      <c r="F150" s="97">
        <v>13.679880000000001</v>
      </c>
      <c r="G150" s="123"/>
      <c r="H150" s="122">
        <v>10.79752</v>
      </c>
      <c r="I150" s="97">
        <v>7.8423699999999998</v>
      </c>
      <c r="J150" s="97">
        <v>13.75267</v>
      </c>
      <c r="K150" s="123"/>
    </row>
    <row r="151" spans="1:11" ht="15" x14ac:dyDescent="0.2">
      <c r="A151" s="132" t="s">
        <v>384</v>
      </c>
      <c r="B151" s="96" t="s">
        <v>383</v>
      </c>
      <c r="C151" s="97" t="s">
        <v>440</v>
      </c>
      <c r="D151" s="122">
        <v>12.97307</v>
      </c>
      <c r="E151" s="97">
        <v>11.2751</v>
      </c>
      <c r="F151" s="97">
        <v>14.67103</v>
      </c>
      <c r="G151" s="123" t="s">
        <v>438</v>
      </c>
      <c r="H151" s="122">
        <v>13.35505</v>
      </c>
      <c r="I151" s="97">
        <v>11.83079</v>
      </c>
      <c r="J151" s="97">
        <v>14.87931</v>
      </c>
      <c r="K151" s="123" t="s">
        <v>438</v>
      </c>
    </row>
    <row r="152" spans="1:11" ht="15" x14ac:dyDescent="0.2">
      <c r="A152" s="132" t="s">
        <v>284</v>
      </c>
      <c r="B152" s="96" t="s">
        <v>283</v>
      </c>
      <c r="C152" s="97" t="s">
        <v>445</v>
      </c>
      <c r="D152" s="122">
        <v>10.82729</v>
      </c>
      <c r="E152" s="97">
        <v>9.6814599999999995</v>
      </c>
      <c r="F152" s="97">
        <v>11.97312</v>
      </c>
      <c r="G152" s="123"/>
      <c r="H152" s="122">
        <v>11.142849999999999</v>
      </c>
      <c r="I152" s="97">
        <v>9.9398599999999995</v>
      </c>
      <c r="J152" s="97">
        <v>12.34585</v>
      </c>
      <c r="K152" s="123"/>
    </row>
    <row r="153" spans="1:11" ht="15" x14ac:dyDescent="0.2">
      <c r="A153" s="132" t="s">
        <v>162</v>
      </c>
      <c r="B153" s="96" t="s">
        <v>161</v>
      </c>
      <c r="C153" s="97" t="s">
        <v>441</v>
      </c>
      <c r="D153" s="122">
        <v>10.41094</v>
      </c>
      <c r="E153" s="97">
        <v>9.4086800000000004</v>
      </c>
      <c r="F153" s="97">
        <v>11.413209999999999</v>
      </c>
      <c r="G153" s="123"/>
      <c r="H153" s="122">
        <v>10.60741</v>
      </c>
      <c r="I153" s="97">
        <v>9.5303100000000001</v>
      </c>
      <c r="J153" s="97">
        <v>11.6845</v>
      </c>
      <c r="K153" s="123"/>
    </row>
    <row r="154" spans="1:11" ht="15" x14ac:dyDescent="0.2">
      <c r="A154" s="132" t="s">
        <v>234</v>
      </c>
      <c r="B154" s="96" t="s">
        <v>233</v>
      </c>
      <c r="C154" s="97" t="s">
        <v>447</v>
      </c>
      <c r="D154" s="122">
        <v>9.2548700000000004</v>
      </c>
      <c r="E154" s="97">
        <v>8.3366000000000007</v>
      </c>
      <c r="F154" s="97">
        <v>10.17315</v>
      </c>
      <c r="G154" s="123" t="s">
        <v>443</v>
      </c>
      <c r="H154" s="122">
        <v>9.9993800000000004</v>
      </c>
      <c r="I154" s="97">
        <v>9.0247200000000003</v>
      </c>
      <c r="J154" s="97">
        <v>10.97405</v>
      </c>
      <c r="K154" s="123" t="s">
        <v>443</v>
      </c>
    </row>
    <row r="155" spans="1:11" ht="15" x14ac:dyDescent="0.2">
      <c r="A155" s="132" t="s">
        <v>422</v>
      </c>
      <c r="B155" s="96" t="s">
        <v>421</v>
      </c>
      <c r="C155" s="97" t="s">
        <v>442</v>
      </c>
      <c r="D155" s="122">
        <v>12.903840000000001</v>
      </c>
      <c r="E155" s="97">
        <v>12.03506</v>
      </c>
      <c r="F155" s="97">
        <v>13.77262</v>
      </c>
      <c r="G155" s="123" t="s">
        <v>438</v>
      </c>
      <c r="H155" s="122">
        <v>14.47213</v>
      </c>
      <c r="I155" s="97">
        <v>13.543329999999999</v>
      </c>
      <c r="J155" s="97">
        <v>15.400930000000001</v>
      </c>
      <c r="K155" s="123" t="s">
        <v>438</v>
      </c>
    </row>
    <row r="156" spans="1:11" ht="15" x14ac:dyDescent="0.2">
      <c r="A156" s="132" t="s">
        <v>424</v>
      </c>
      <c r="B156" s="96" t="s">
        <v>423</v>
      </c>
      <c r="C156" s="97" t="s">
        <v>442</v>
      </c>
      <c r="D156" s="122">
        <v>11.78199</v>
      </c>
      <c r="E156" s="97">
        <v>10.76699</v>
      </c>
      <c r="F156" s="97">
        <v>12.796989999999999</v>
      </c>
      <c r="G156" s="123" t="s">
        <v>438</v>
      </c>
      <c r="H156" s="122">
        <v>13.30414</v>
      </c>
      <c r="I156" s="97">
        <v>12.25395</v>
      </c>
      <c r="J156" s="97">
        <v>14.354340000000001</v>
      </c>
      <c r="K156" s="123" t="s">
        <v>438</v>
      </c>
    </row>
    <row r="157" spans="1:11" ht="15" x14ac:dyDescent="0.2">
      <c r="A157" s="132" t="s">
        <v>386</v>
      </c>
      <c r="B157" s="96" t="s">
        <v>385</v>
      </c>
      <c r="C157" s="97" t="s">
        <v>440</v>
      </c>
      <c r="D157" s="122">
        <v>10.099640000000001</v>
      </c>
      <c r="E157" s="97">
        <v>9.0348500000000005</v>
      </c>
      <c r="F157" s="97">
        <v>11.16442</v>
      </c>
      <c r="G157" s="123"/>
      <c r="H157" s="122">
        <v>11.228440000000001</v>
      </c>
      <c r="I157" s="97">
        <v>10.18337</v>
      </c>
      <c r="J157" s="97">
        <v>12.27351</v>
      </c>
      <c r="K157" s="123"/>
    </row>
    <row r="158" spans="1:11" ht="15" x14ac:dyDescent="0.2">
      <c r="A158" s="132" t="s">
        <v>286</v>
      </c>
      <c r="B158" s="96" t="s">
        <v>285</v>
      </c>
      <c r="C158" s="97" t="s">
        <v>445</v>
      </c>
      <c r="D158" s="122">
        <v>10.71327</v>
      </c>
      <c r="E158" s="97">
        <v>10.026210000000001</v>
      </c>
      <c r="F158" s="97">
        <v>11.400320000000001</v>
      </c>
      <c r="G158" s="123"/>
      <c r="H158" s="122">
        <v>11.96078</v>
      </c>
      <c r="I158" s="97">
        <v>11.20753</v>
      </c>
      <c r="J158" s="97">
        <v>12.714029999999999</v>
      </c>
      <c r="K158" s="123" t="s">
        <v>438</v>
      </c>
    </row>
    <row r="159" spans="1:11" ht="15" x14ac:dyDescent="0.2">
      <c r="A159" s="132" t="s">
        <v>426</v>
      </c>
      <c r="B159" s="96" t="s">
        <v>425</v>
      </c>
      <c r="C159" s="97" t="s">
        <v>442</v>
      </c>
      <c r="D159" s="122">
        <v>11.155379999999999</v>
      </c>
      <c r="E159" s="97">
        <v>10.098850000000001</v>
      </c>
      <c r="F159" s="97">
        <v>12.21191</v>
      </c>
      <c r="G159" s="123"/>
      <c r="H159" s="122">
        <v>12.20721</v>
      </c>
      <c r="I159" s="97">
        <v>11.09248</v>
      </c>
      <c r="J159" s="97">
        <v>13.32193</v>
      </c>
      <c r="K159" s="123" t="s">
        <v>438</v>
      </c>
    </row>
    <row r="160" spans="1:11" ht="15" x14ac:dyDescent="0.2">
      <c r="A160" s="132" t="s">
        <v>388</v>
      </c>
      <c r="B160" s="96" t="s">
        <v>387</v>
      </c>
      <c r="C160" s="97" t="s">
        <v>440</v>
      </c>
      <c r="D160" s="122">
        <v>11.47217</v>
      </c>
      <c r="E160" s="97">
        <v>10.725059999999999</v>
      </c>
      <c r="F160" s="97">
        <v>12.21927</v>
      </c>
      <c r="G160" s="123" t="s">
        <v>438</v>
      </c>
      <c r="H160" s="122">
        <v>12.74267</v>
      </c>
      <c r="I160" s="97">
        <v>11.934889999999999</v>
      </c>
      <c r="J160" s="97">
        <v>13.550459999999999</v>
      </c>
      <c r="K160" s="123" t="s">
        <v>438</v>
      </c>
    </row>
    <row r="161" spans="1:11" ht="15" x14ac:dyDescent="0.2">
      <c r="A161" s="132" t="s">
        <v>288</v>
      </c>
      <c r="B161" s="96" t="s">
        <v>287</v>
      </c>
      <c r="C161" s="97" t="s">
        <v>445</v>
      </c>
      <c r="D161" s="122">
        <v>10.38674</v>
      </c>
      <c r="E161" s="97">
        <v>9.5153700000000008</v>
      </c>
      <c r="F161" s="97">
        <v>11.258100000000001</v>
      </c>
      <c r="G161" s="123"/>
      <c r="H161" s="122">
        <v>11.63517</v>
      </c>
      <c r="I161" s="97">
        <v>10.751799999999999</v>
      </c>
      <c r="J161" s="97">
        <v>12.51853</v>
      </c>
      <c r="K161" s="123"/>
    </row>
    <row r="162" spans="1:11" ht="15" x14ac:dyDescent="0.2">
      <c r="A162" s="132" t="s">
        <v>390</v>
      </c>
      <c r="B162" s="96" t="s">
        <v>389</v>
      </c>
      <c r="C162" s="97" t="s">
        <v>440</v>
      </c>
      <c r="D162" s="122">
        <v>10.200950000000001</v>
      </c>
      <c r="E162" s="97">
        <v>9.4741700000000009</v>
      </c>
      <c r="F162" s="97">
        <v>10.92774</v>
      </c>
      <c r="G162" s="123"/>
      <c r="H162" s="122">
        <v>10.90699</v>
      </c>
      <c r="I162" s="97">
        <v>10.1539</v>
      </c>
      <c r="J162" s="97">
        <v>11.660069999999999</v>
      </c>
      <c r="K162" s="123"/>
    </row>
    <row r="163" spans="1:11" ht="15" x14ac:dyDescent="0.2">
      <c r="A163" s="132" t="s">
        <v>184</v>
      </c>
      <c r="B163" s="96" t="s">
        <v>183</v>
      </c>
      <c r="C163" s="97" t="s">
        <v>441</v>
      </c>
      <c r="D163" s="122">
        <v>9.7930700000000002</v>
      </c>
      <c r="E163" s="97">
        <v>9.0404099999999996</v>
      </c>
      <c r="F163" s="97">
        <v>10.545730000000001</v>
      </c>
      <c r="G163" s="123"/>
      <c r="H163" s="122">
        <v>10.505509999999999</v>
      </c>
      <c r="I163" s="97">
        <v>9.73184</v>
      </c>
      <c r="J163" s="97">
        <v>11.279170000000001</v>
      </c>
      <c r="K163" s="123"/>
    </row>
    <row r="164" spans="1:11" ht="15" x14ac:dyDescent="0.2">
      <c r="A164" s="132" t="s">
        <v>236</v>
      </c>
      <c r="B164" s="96" t="s">
        <v>235</v>
      </c>
      <c r="C164" s="97" t="s">
        <v>447</v>
      </c>
      <c r="D164" s="122">
        <v>9.2290799999999997</v>
      </c>
      <c r="E164" s="97">
        <v>8.1806999999999999</v>
      </c>
      <c r="F164" s="97">
        <v>10.27746</v>
      </c>
      <c r="G164" s="123" t="s">
        <v>443</v>
      </c>
      <c r="H164" s="122">
        <v>10.413</v>
      </c>
      <c r="I164" s="97">
        <v>9.3147000000000002</v>
      </c>
      <c r="J164" s="97">
        <v>11.5113</v>
      </c>
      <c r="K164" s="123"/>
    </row>
    <row r="165" spans="1:11" ht="15" x14ac:dyDescent="0.2">
      <c r="A165" s="132" t="s">
        <v>238</v>
      </c>
      <c r="B165" s="96" t="s">
        <v>237</v>
      </c>
      <c r="C165" s="97" t="s">
        <v>447</v>
      </c>
      <c r="D165" s="122">
        <v>11.44542</v>
      </c>
      <c r="E165" s="97">
        <v>10.56474</v>
      </c>
      <c r="F165" s="97">
        <v>12.3261</v>
      </c>
      <c r="G165" s="123" t="s">
        <v>438</v>
      </c>
      <c r="H165" s="122">
        <v>10.86608</v>
      </c>
      <c r="I165" s="97">
        <v>9.8871099999999998</v>
      </c>
      <c r="J165" s="97">
        <v>11.845050000000001</v>
      </c>
      <c r="K165" s="123"/>
    </row>
    <row r="166" spans="1:11" ht="15" x14ac:dyDescent="0.2">
      <c r="A166" s="132" t="s">
        <v>290</v>
      </c>
      <c r="B166" s="96" t="s">
        <v>289</v>
      </c>
      <c r="C166" s="97" t="s">
        <v>445</v>
      </c>
      <c r="D166" s="122">
        <v>11.72847</v>
      </c>
      <c r="E166" s="97">
        <v>10.90485</v>
      </c>
      <c r="F166" s="97">
        <v>12.55208</v>
      </c>
      <c r="G166" s="123" t="s">
        <v>438</v>
      </c>
      <c r="H166" s="122">
        <v>12.16428</v>
      </c>
      <c r="I166" s="97">
        <v>11.30918</v>
      </c>
      <c r="J166" s="97">
        <v>13.01937</v>
      </c>
      <c r="K166" s="123" t="s">
        <v>438</v>
      </c>
    </row>
    <row r="167" spans="1:11" ht="15" x14ac:dyDescent="0.2">
      <c r="A167" s="132" t="s">
        <v>240</v>
      </c>
      <c r="B167" s="96" t="s">
        <v>239</v>
      </c>
      <c r="C167" s="97" t="s">
        <v>447</v>
      </c>
      <c r="D167" s="122">
        <v>11.5289</v>
      </c>
      <c r="E167" s="97">
        <v>10.44186</v>
      </c>
      <c r="F167" s="97">
        <v>12.61594</v>
      </c>
      <c r="G167" s="123" t="s">
        <v>438</v>
      </c>
      <c r="H167" s="122">
        <v>11.340769999999999</v>
      </c>
      <c r="I167" s="97">
        <v>10.237819999999999</v>
      </c>
      <c r="J167" s="97">
        <v>12.44373</v>
      </c>
      <c r="K167" s="123"/>
    </row>
    <row r="168" spans="1:11" ht="15" x14ac:dyDescent="0.2">
      <c r="A168" s="132" t="s">
        <v>206</v>
      </c>
      <c r="B168" s="96" t="s">
        <v>205</v>
      </c>
      <c r="C168" s="97" t="s">
        <v>437</v>
      </c>
      <c r="D168" s="122">
        <v>10.392469999999999</v>
      </c>
      <c r="E168" s="97">
        <v>9.3607600000000009</v>
      </c>
      <c r="F168" s="97">
        <v>11.424189999999999</v>
      </c>
      <c r="G168" s="123"/>
      <c r="H168" s="122">
        <v>12.42863</v>
      </c>
      <c r="I168" s="97">
        <v>11.403420000000001</v>
      </c>
      <c r="J168" s="97">
        <v>13.453849999999999</v>
      </c>
      <c r="K168" s="123" t="s">
        <v>438</v>
      </c>
    </row>
    <row r="169" spans="1:11" ht="15" x14ac:dyDescent="0.2">
      <c r="A169" s="132" t="s">
        <v>242</v>
      </c>
      <c r="B169" s="96" t="s">
        <v>241</v>
      </c>
      <c r="C169" s="97" t="s">
        <v>447</v>
      </c>
      <c r="D169" s="122">
        <v>10.255839999999999</v>
      </c>
      <c r="E169" s="97">
        <v>9.3495500000000007</v>
      </c>
      <c r="F169" s="97">
        <v>11.162129999999999</v>
      </c>
      <c r="G169" s="123"/>
      <c r="H169" s="122">
        <v>11.0824</v>
      </c>
      <c r="I169" s="97">
        <v>10.127789999999999</v>
      </c>
      <c r="J169" s="97">
        <v>12.037000000000001</v>
      </c>
      <c r="K169" s="123"/>
    </row>
    <row r="170" spans="1:11" ht="15" x14ac:dyDescent="0.2">
      <c r="A170" s="132" t="s">
        <v>392</v>
      </c>
      <c r="B170" s="96" t="s">
        <v>391</v>
      </c>
      <c r="C170" s="97" t="s">
        <v>440</v>
      </c>
      <c r="D170" s="122">
        <v>14.004</v>
      </c>
      <c r="E170" s="97">
        <v>12.94824</v>
      </c>
      <c r="F170" s="97">
        <v>15.059760000000001</v>
      </c>
      <c r="G170" s="123" t="s">
        <v>438</v>
      </c>
      <c r="H170" s="122">
        <v>10.89218</v>
      </c>
      <c r="I170" s="97">
        <v>9.5600299999999994</v>
      </c>
      <c r="J170" s="97">
        <v>12.22434</v>
      </c>
      <c r="K170" s="123"/>
    </row>
    <row r="171" spans="1:11" ht="15" x14ac:dyDescent="0.2">
      <c r="A171" s="132" t="s">
        <v>428</v>
      </c>
      <c r="B171" s="96" t="s">
        <v>427</v>
      </c>
      <c r="C171" s="97" t="s">
        <v>442</v>
      </c>
      <c r="D171" s="122">
        <v>12.47067</v>
      </c>
      <c r="E171" s="97">
        <v>11.512359999999999</v>
      </c>
      <c r="F171" s="97">
        <v>13.428979999999999</v>
      </c>
      <c r="G171" s="123" t="s">
        <v>438</v>
      </c>
      <c r="H171" s="122">
        <v>13.11096</v>
      </c>
      <c r="I171" s="97">
        <v>12.01214</v>
      </c>
      <c r="J171" s="97">
        <v>14.209770000000001</v>
      </c>
      <c r="K171" s="123" t="s">
        <v>438</v>
      </c>
    </row>
    <row r="172" spans="1:11" ht="15" x14ac:dyDescent="0.2">
      <c r="A172" s="132" t="s">
        <v>252</v>
      </c>
      <c r="B172" s="96" t="s">
        <v>251</v>
      </c>
      <c r="C172" s="97" t="s">
        <v>439</v>
      </c>
      <c r="D172" s="122">
        <v>9.6351099999999992</v>
      </c>
      <c r="E172" s="97">
        <v>8.7392599999999998</v>
      </c>
      <c r="F172" s="97">
        <v>10.530950000000001</v>
      </c>
      <c r="G172" s="123"/>
      <c r="H172" s="122">
        <v>10.746219999999999</v>
      </c>
      <c r="I172" s="97">
        <v>9.8035700000000006</v>
      </c>
      <c r="J172" s="97">
        <v>11.688879999999999</v>
      </c>
      <c r="K172" s="123"/>
    </row>
    <row r="173" spans="1:11" ht="15" x14ac:dyDescent="0.2">
      <c r="A173" s="132" t="s">
        <v>292</v>
      </c>
      <c r="B173" s="96" t="s">
        <v>291</v>
      </c>
      <c r="C173" s="97" t="s">
        <v>445</v>
      </c>
      <c r="D173" s="122">
        <v>12.23883</v>
      </c>
      <c r="E173" s="97">
        <v>11.30911</v>
      </c>
      <c r="F173" s="97">
        <v>13.168559999999999</v>
      </c>
      <c r="G173" s="123" t="s">
        <v>438</v>
      </c>
      <c r="H173" s="122">
        <v>11.381349999999999</v>
      </c>
      <c r="I173" s="97">
        <v>10.387359999999999</v>
      </c>
      <c r="J173" s="97">
        <v>12.37534</v>
      </c>
      <c r="K173" s="123"/>
    </row>
    <row r="174" spans="1:11" ht="15" x14ac:dyDescent="0.2">
      <c r="A174" s="132" t="s">
        <v>394</v>
      </c>
      <c r="B174" s="96" t="s">
        <v>393</v>
      </c>
      <c r="C174" s="97" t="s">
        <v>440</v>
      </c>
      <c r="D174" s="122">
        <v>13.36819</v>
      </c>
      <c r="E174" s="97">
        <v>12.48859</v>
      </c>
      <c r="F174" s="97">
        <v>14.24779</v>
      </c>
      <c r="G174" s="123" t="s">
        <v>438</v>
      </c>
      <c r="H174" s="122">
        <v>14.703580000000001</v>
      </c>
      <c r="I174" s="97">
        <v>13.82301</v>
      </c>
      <c r="J174" s="97">
        <v>15.58414</v>
      </c>
      <c r="K174" s="123" t="s">
        <v>438</v>
      </c>
    </row>
    <row r="175" spans="1:11" ht="15" x14ac:dyDescent="0.2">
      <c r="A175" s="132" t="s">
        <v>254</v>
      </c>
      <c r="B175" s="96" t="s">
        <v>253</v>
      </c>
      <c r="C175" s="97" t="s">
        <v>439</v>
      </c>
      <c r="D175" s="122">
        <v>10.30477</v>
      </c>
      <c r="E175" s="97">
        <v>9.2588100000000004</v>
      </c>
      <c r="F175" s="97">
        <v>11.35073</v>
      </c>
      <c r="G175" s="123"/>
      <c r="H175" s="122">
        <v>11.25723</v>
      </c>
      <c r="I175" s="97">
        <v>10.093999999999999</v>
      </c>
      <c r="J175" s="97">
        <v>12.42046</v>
      </c>
      <c r="K175" s="123"/>
    </row>
    <row r="176" spans="1:11" ht="15" x14ac:dyDescent="0.2">
      <c r="A176" s="132" t="s">
        <v>396</v>
      </c>
      <c r="B176" s="96" t="s">
        <v>395</v>
      </c>
      <c r="C176" s="97" t="s">
        <v>440</v>
      </c>
      <c r="D176" s="122">
        <v>11.97246</v>
      </c>
      <c r="E176" s="97">
        <v>11.04941</v>
      </c>
      <c r="F176" s="97">
        <v>12.89551</v>
      </c>
      <c r="G176" s="123" t="s">
        <v>438</v>
      </c>
      <c r="H176" s="122">
        <v>14.09257</v>
      </c>
      <c r="I176" s="97">
        <v>13.132059999999999</v>
      </c>
      <c r="J176" s="97">
        <v>15.05307</v>
      </c>
      <c r="K176" s="123" t="s">
        <v>438</v>
      </c>
    </row>
    <row r="177" spans="1:11" ht="15" x14ac:dyDescent="0.2">
      <c r="A177" s="133" t="s">
        <v>270</v>
      </c>
      <c r="B177" s="134" t="s">
        <v>269</v>
      </c>
      <c r="C177" s="125" t="s">
        <v>439</v>
      </c>
      <c r="D177" s="124">
        <v>11.889099999999999</v>
      </c>
      <c r="E177" s="125">
        <v>10.84075</v>
      </c>
      <c r="F177" s="125">
        <v>12.93745</v>
      </c>
      <c r="G177" s="126" t="s">
        <v>438</v>
      </c>
      <c r="H177" s="124">
        <v>12.846439999999999</v>
      </c>
      <c r="I177" s="125">
        <v>11.75981</v>
      </c>
      <c r="J177" s="125">
        <v>13.93308</v>
      </c>
      <c r="K177" s="126" t="s">
        <v>438</v>
      </c>
    </row>
    <row r="178" spans="1:11" x14ac:dyDescent="0.2">
      <c r="C178" s="94"/>
    </row>
    <row r="179" spans="1:11" x14ac:dyDescent="0.2">
      <c r="A179" s="141" t="s">
        <v>497</v>
      </c>
      <c r="C179" s="94"/>
    </row>
    <row r="180" spans="1:11" x14ac:dyDescent="0.2">
      <c r="A180" s="10" t="s">
        <v>498</v>
      </c>
      <c r="C180" s="94"/>
    </row>
    <row r="181" spans="1:11" x14ac:dyDescent="0.2">
      <c r="C181" s="94"/>
    </row>
    <row r="182" spans="1:11" x14ac:dyDescent="0.2">
      <c r="C182" s="94"/>
    </row>
    <row r="183" spans="1:11" x14ac:dyDescent="0.2">
      <c r="C183" s="94"/>
    </row>
    <row r="184" spans="1:11" x14ac:dyDescent="0.2">
      <c r="C184" s="94"/>
    </row>
    <row r="185" spans="1:11" x14ac:dyDescent="0.2">
      <c r="C185" s="94"/>
    </row>
    <row r="186" spans="1:11" x14ac:dyDescent="0.2">
      <c r="C186" s="94"/>
    </row>
    <row r="187" spans="1:11" x14ac:dyDescent="0.2">
      <c r="C187" s="94"/>
    </row>
    <row r="188" spans="1:11" x14ac:dyDescent="0.2">
      <c r="C188" s="94"/>
    </row>
    <row r="189" spans="1:11" x14ac:dyDescent="0.2">
      <c r="C189" s="94"/>
    </row>
    <row r="190" spans="1:11" x14ac:dyDescent="0.2">
      <c r="C190" s="94"/>
    </row>
    <row r="191" spans="1:11" x14ac:dyDescent="0.2">
      <c r="C191" s="94"/>
    </row>
    <row r="192" spans="1:11" x14ac:dyDescent="0.2">
      <c r="C192" s="94"/>
    </row>
    <row r="193" spans="3:3" x14ac:dyDescent="0.2">
      <c r="C193" s="94"/>
    </row>
    <row r="194" spans="3:3" x14ac:dyDescent="0.2">
      <c r="C194" s="94"/>
    </row>
    <row r="195" spans="3:3" x14ac:dyDescent="0.2">
      <c r="C195" s="94"/>
    </row>
    <row r="196" spans="3:3" x14ac:dyDescent="0.2">
      <c r="C196" s="94"/>
    </row>
    <row r="197" spans="3:3" x14ac:dyDescent="0.2">
      <c r="C197" s="94"/>
    </row>
    <row r="198" spans="3:3" x14ac:dyDescent="0.2">
      <c r="C198" s="94"/>
    </row>
    <row r="199" spans="3:3" x14ac:dyDescent="0.2">
      <c r="C199" s="94"/>
    </row>
    <row r="200" spans="3:3" x14ac:dyDescent="0.2">
      <c r="C200" s="94"/>
    </row>
    <row r="201" spans="3:3" x14ac:dyDescent="0.2">
      <c r="C201" s="94"/>
    </row>
    <row r="202" spans="3:3" x14ac:dyDescent="0.2">
      <c r="C202" s="94"/>
    </row>
    <row r="203" spans="3:3" x14ac:dyDescent="0.2">
      <c r="C203" s="94"/>
    </row>
    <row r="204" spans="3:3" x14ac:dyDescent="0.2">
      <c r="C204" s="94"/>
    </row>
    <row r="205" spans="3:3" x14ac:dyDescent="0.2">
      <c r="C205" s="94"/>
    </row>
    <row r="206" spans="3:3" x14ac:dyDescent="0.2">
      <c r="C206" s="94"/>
    </row>
    <row r="207" spans="3:3" x14ac:dyDescent="0.2">
      <c r="C207" s="94"/>
    </row>
    <row r="208" spans="3:3" x14ac:dyDescent="0.2">
      <c r="C208" s="94"/>
    </row>
    <row r="209" spans="3:3" x14ac:dyDescent="0.2">
      <c r="C209" s="94"/>
    </row>
    <row r="210" spans="3:3" x14ac:dyDescent="0.2">
      <c r="C210" s="94"/>
    </row>
    <row r="211" spans="3:3" x14ac:dyDescent="0.2">
      <c r="C211" s="94"/>
    </row>
    <row r="212" spans="3:3" x14ac:dyDescent="0.2">
      <c r="C212" s="94"/>
    </row>
    <row r="213" spans="3:3" x14ac:dyDescent="0.2">
      <c r="C213" s="94"/>
    </row>
    <row r="214" spans="3:3" x14ac:dyDescent="0.2">
      <c r="C214" s="94"/>
    </row>
    <row r="215" spans="3:3" x14ac:dyDescent="0.2">
      <c r="C215" s="94"/>
    </row>
    <row r="216" spans="3:3" x14ac:dyDescent="0.2">
      <c r="C216" s="94"/>
    </row>
    <row r="217" spans="3:3" x14ac:dyDescent="0.2">
      <c r="C217" s="94"/>
    </row>
    <row r="218" spans="3:3" x14ac:dyDescent="0.2">
      <c r="C218" s="94"/>
    </row>
    <row r="219" spans="3:3" x14ac:dyDescent="0.2">
      <c r="C219" s="94"/>
    </row>
    <row r="220" spans="3:3" x14ac:dyDescent="0.2">
      <c r="C220" s="94"/>
    </row>
    <row r="221" spans="3:3" x14ac:dyDescent="0.2">
      <c r="C221" s="94"/>
    </row>
    <row r="222" spans="3:3" x14ac:dyDescent="0.2">
      <c r="C222" s="94"/>
    </row>
    <row r="223" spans="3:3" x14ac:dyDescent="0.2">
      <c r="C223" s="94"/>
    </row>
    <row r="224" spans="3:3" x14ac:dyDescent="0.2">
      <c r="C224" s="94"/>
    </row>
    <row r="225" spans="3:3" x14ac:dyDescent="0.2">
      <c r="C225" s="94"/>
    </row>
    <row r="226" spans="3:3" x14ac:dyDescent="0.2">
      <c r="C226" s="94"/>
    </row>
    <row r="227" spans="3:3" x14ac:dyDescent="0.2">
      <c r="C227" s="94"/>
    </row>
    <row r="228" spans="3:3" x14ac:dyDescent="0.2">
      <c r="C228" s="94"/>
    </row>
    <row r="229" spans="3:3" x14ac:dyDescent="0.2">
      <c r="C229" s="94"/>
    </row>
    <row r="230" spans="3:3" x14ac:dyDescent="0.2">
      <c r="C230" s="94"/>
    </row>
    <row r="231" spans="3:3" x14ac:dyDescent="0.2">
      <c r="C231" s="94"/>
    </row>
    <row r="232" spans="3:3" x14ac:dyDescent="0.2">
      <c r="C232" s="94"/>
    </row>
    <row r="233" spans="3:3" x14ac:dyDescent="0.2">
      <c r="C233" s="94"/>
    </row>
    <row r="234" spans="3:3" x14ac:dyDescent="0.2">
      <c r="C234" s="94"/>
    </row>
    <row r="235" spans="3:3" x14ac:dyDescent="0.2">
      <c r="C235" s="94"/>
    </row>
    <row r="236" spans="3:3" x14ac:dyDescent="0.2">
      <c r="C236" s="94"/>
    </row>
    <row r="237" spans="3:3" x14ac:dyDescent="0.2">
      <c r="C237" s="94"/>
    </row>
    <row r="238" spans="3:3" x14ac:dyDescent="0.2">
      <c r="C238" s="94"/>
    </row>
    <row r="239" spans="3:3" x14ac:dyDescent="0.2">
      <c r="C239" s="94"/>
    </row>
    <row r="240" spans="3:3" x14ac:dyDescent="0.2">
      <c r="C240" s="94"/>
    </row>
    <row r="241" spans="3:3" x14ac:dyDescent="0.2">
      <c r="C241" s="94"/>
    </row>
    <row r="242" spans="3:3" x14ac:dyDescent="0.2">
      <c r="C242" s="94"/>
    </row>
    <row r="243" spans="3:3" x14ac:dyDescent="0.2">
      <c r="C243" s="94"/>
    </row>
    <row r="244" spans="3:3" x14ac:dyDescent="0.2">
      <c r="C244" s="94"/>
    </row>
    <row r="245" spans="3:3" x14ac:dyDescent="0.2">
      <c r="C245" s="94"/>
    </row>
    <row r="246" spans="3:3" x14ac:dyDescent="0.2">
      <c r="C246" s="94"/>
    </row>
    <row r="247" spans="3:3" x14ac:dyDescent="0.2">
      <c r="C247" s="94"/>
    </row>
    <row r="248" spans="3:3" x14ac:dyDescent="0.2">
      <c r="C248" s="94"/>
    </row>
    <row r="249" spans="3:3" x14ac:dyDescent="0.2">
      <c r="C249" s="94"/>
    </row>
    <row r="250" spans="3:3" x14ac:dyDescent="0.2">
      <c r="C250" s="94"/>
    </row>
    <row r="251" spans="3:3" x14ac:dyDescent="0.2">
      <c r="C251" s="94"/>
    </row>
    <row r="252" spans="3:3" x14ac:dyDescent="0.2">
      <c r="C252" s="94"/>
    </row>
    <row r="253" spans="3:3" x14ac:dyDescent="0.2">
      <c r="C253" s="94"/>
    </row>
    <row r="254" spans="3:3" x14ac:dyDescent="0.2">
      <c r="C254" s="94"/>
    </row>
    <row r="255" spans="3:3" x14ac:dyDescent="0.2">
      <c r="C255" s="94"/>
    </row>
    <row r="256" spans="3:3" x14ac:dyDescent="0.2">
      <c r="C256" s="94"/>
    </row>
    <row r="257" spans="3:3" x14ac:dyDescent="0.2">
      <c r="C257" s="94"/>
    </row>
    <row r="258" spans="3:3" x14ac:dyDescent="0.2">
      <c r="C258" s="94"/>
    </row>
    <row r="259" spans="3:3" x14ac:dyDescent="0.2">
      <c r="C259" s="94"/>
    </row>
    <row r="260" spans="3:3" x14ac:dyDescent="0.2">
      <c r="C260" s="94"/>
    </row>
    <row r="261" spans="3:3" x14ac:dyDescent="0.2">
      <c r="C261" s="94"/>
    </row>
    <row r="262" spans="3:3" x14ac:dyDescent="0.2">
      <c r="C262" s="94"/>
    </row>
    <row r="263" spans="3:3" x14ac:dyDescent="0.2">
      <c r="C263" s="94"/>
    </row>
    <row r="264" spans="3:3" x14ac:dyDescent="0.2">
      <c r="C264" s="94"/>
    </row>
    <row r="265" spans="3:3" x14ac:dyDescent="0.2">
      <c r="C265" s="94"/>
    </row>
    <row r="266" spans="3:3" x14ac:dyDescent="0.2">
      <c r="C266" s="94"/>
    </row>
    <row r="267" spans="3:3" x14ac:dyDescent="0.2">
      <c r="C267" s="94"/>
    </row>
    <row r="268" spans="3:3" x14ac:dyDescent="0.2">
      <c r="C268" s="94"/>
    </row>
    <row r="269" spans="3:3" x14ac:dyDescent="0.2">
      <c r="C269" s="94"/>
    </row>
    <row r="270" spans="3:3" x14ac:dyDescent="0.2">
      <c r="C270" s="94"/>
    </row>
    <row r="271" spans="3:3" x14ac:dyDescent="0.2">
      <c r="C271" s="94"/>
    </row>
    <row r="272" spans="3:3" x14ac:dyDescent="0.2">
      <c r="C272" s="94"/>
    </row>
    <row r="273" spans="3:3" x14ac:dyDescent="0.2">
      <c r="C273" s="94"/>
    </row>
    <row r="274" spans="3:3" x14ac:dyDescent="0.2">
      <c r="C274" s="94"/>
    </row>
    <row r="275" spans="3:3" x14ac:dyDescent="0.2">
      <c r="C275" s="94"/>
    </row>
    <row r="276" spans="3:3" x14ac:dyDescent="0.2">
      <c r="C276" s="94"/>
    </row>
    <row r="277" spans="3:3" x14ac:dyDescent="0.2">
      <c r="C277" s="94"/>
    </row>
    <row r="278" spans="3:3" x14ac:dyDescent="0.2">
      <c r="C278" s="94"/>
    </row>
    <row r="279" spans="3:3" x14ac:dyDescent="0.2">
      <c r="C279" s="94"/>
    </row>
    <row r="280" spans="3:3" x14ac:dyDescent="0.2">
      <c r="C280" s="94"/>
    </row>
    <row r="281" spans="3:3" x14ac:dyDescent="0.2">
      <c r="C281" s="94"/>
    </row>
    <row r="282" spans="3:3" x14ac:dyDescent="0.2">
      <c r="C282" s="94"/>
    </row>
    <row r="283" spans="3:3" x14ac:dyDescent="0.2">
      <c r="C283" s="94"/>
    </row>
    <row r="284" spans="3:3" x14ac:dyDescent="0.2">
      <c r="C284" s="94"/>
    </row>
    <row r="285" spans="3:3" x14ac:dyDescent="0.2">
      <c r="C285" s="94"/>
    </row>
    <row r="286" spans="3:3" x14ac:dyDescent="0.2">
      <c r="C286" s="94"/>
    </row>
    <row r="287" spans="3:3" x14ac:dyDescent="0.2">
      <c r="C287" s="94"/>
    </row>
    <row r="288" spans="3:3" x14ac:dyDescent="0.2">
      <c r="C288" s="94"/>
    </row>
    <row r="289" spans="3:3" x14ac:dyDescent="0.2">
      <c r="C289" s="94"/>
    </row>
    <row r="290" spans="3:3" x14ac:dyDescent="0.2">
      <c r="C290" s="94"/>
    </row>
    <row r="291" spans="3:3" x14ac:dyDescent="0.2">
      <c r="C291" s="94"/>
    </row>
    <row r="292" spans="3:3" x14ac:dyDescent="0.2">
      <c r="C292" s="94"/>
    </row>
    <row r="293" spans="3:3" x14ac:dyDescent="0.2">
      <c r="C293" s="94"/>
    </row>
    <row r="294" spans="3:3" x14ac:dyDescent="0.2">
      <c r="C294" s="94"/>
    </row>
    <row r="295" spans="3:3" x14ac:dyDescent="0.2">
      <c r="C295" s="94"/>
    </row>
    <row r="296" spans="3:3" x14ac:dyDescent="0.2">
      <c r="C296" s="94"/>
    </row>
    <row r="297" spans="3:3" x14ac:dyDescent="0.2">
      <c r="C297" s="94"/>
    </row>
    <row r="298" spans="3:3" x14ac:dyDescent="0.2">
      <c r="C298" s="94"/>
    </row>
    <row r="299" spans="3:3" x14ac:dyDescent="0.2">
      <c r="C299" s="94"/>
    </row>
    <row r="300" spans="3:3" x14ac:dyDescent="0.2">
      <c r="C300" s="94"/>
    </row>
    <row r="301" spans="3:3" x14ac:dyDescent="0.2">
      <c r="C301" s="94"/>
    </row>
    <row r="302" spans="3:3" x14ac:dyDescent="0.2">
      <c r="C302" s="94"/>
    </row>
  </sheetData>
  <sortState ref="A28:K177">
    <sortCondition ref="A27"/>
  </sortState>
  <mergeCells count="13">
    <mergeCell ref="D26:G26"/>
    <mergeCell ref="H26:K26"/>
    <mergeCell ref="A6:K6"/>
    <mergeCell ref="A7:I7"/>
    <mergeCell ref="A8:K8"/>
    <mergeCell ref="A9:K10"/>
    <mergeCell ref="A22:K22"/>
    <mergeCell ref="A23:K23"/>
    <mergeCell ref="A16:K16"/>
    <mergeCell ref="A17:K17"/>
    <mergeCell ref="A18:K18"/>
    <mergeCell ref="A19:K19"/>
    <mergeCell ref="A20:K20"/>
  </mergeCells>
  <hyperlinks>
    <hyperlink ref="A7" r:id="rId1"/>
    <hyperlink ref="A12" r:id="rId2"/>
    <hyperlink ref="A24" r:id="rId3"/>
  </hyperlinks>
  <pageMargins left="0.70866141732283472" right="0.70866141732283472" top="0.74803149606299213" bottom="0.74803149606299213" header="0.31496062992125984" footer="0.31496062992125984"/>
  <pageSetup paperSize="9" scale="74"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showGridLines="0" zoomScaleNormal="100" workbookViewId="0"/>
  </sheetViews>
  <sheetFormatPr defaultRowHeight="14.25" x14ac:dyDescent="0.2"/>
  <cols>
    <col min="1" max="1" width="37.375" bestFit="1" customWidth="1"/>
    <col min="2" max="8" width="5.5" bestFit="1" customWidth="1"/>
    <col min="9" max="9" width="4.5" bestFit="1" customWidth="1"/>
    <col min="10" max="10" width="11.375" customWidth="1"/>
  </cols>
  <sheetData>
    <row r="1" spans="1:10" ht="18" x14ac:dyDescent="0.25">
      <c r="A1" s="46" t="s">
        <v>489</v>
      </c>
    </row>
    <row r="2" spans="1:10" ht="18" x14ac:dyDescent="0.25">
      <c r="A2" s="46"/>
    </row>
    <row r="3" spans="1:10" x14ac:dyDescent="0.2">
      <c r="B3" s="319"/>
      <c r="C3" s="319"/>
      <c r="D3" s="319"/>
      <c r="E3" s="319"/>
      <c r="F3" s="319"/>
      <c r="G3" s="319"/>
      <c r="H3" s="319"/>
      <c r="I3" s="319"/>
      <c r="J3" s="319"/>
    </row>
    <row r="4" spans="1:10" x14ac:dyDescent="0.2">
      <c r="A4" s="136"/>
      <c r="B4" s="318" t="s">
        <v>94</v>
      </c>
      <c r="C4" s="318"/>
      <c r="D4" s="318"/>
      <c r="E4" s="318"/>
      <c r="F4" s="318"/>
      <c r="G4" s="318"/>
      <c r="H4" s="318"/>
      <c r="I4" s="318"/>
      <c r="J4" s="318"/>
    </row>
    <row r="5" spans="1:10" x14ac:dyDescent="0.2">
      <c r="A5" s="78" t="s">
        <v>120</v>
      </c>
      <c r="B5" s="77" t="s">
        <v>117</v>
      </c>
      <c r="C5" s="77" t="s">
        <v>80</v>
      </c>
      <c r="D5" s="77" t="s">
        <v>81</v>
      </c>
      <c r="E5" s="77" t="s">
        <v>82</v>
      </c>
      <c r="F5" s="77" t="s">
        <v>83</v>
      </c>
      <c r="G5" s="77" t="s">
        <v>3</v>
      </c>
      <c r="H5" s="77" t="s">
        <v>4</v>
      </c>
      <c r="I5" s="77" t="s">
        <v>5</v>
      </c>
      <c r="J5" s="76" t="s">
        <v>116</v>
      </c>
    </row>
    <row r="6" spans="1:10" x14ac:dyDescent="0.2">
      <c r="A6" s="85" t="s">
        <v>115</v>
      </c>
      <c r="B6" s="80">
        <v>0.96</v>
      </c>
      <c r="C6" s="80">
        <v>0.95</v>
      </c>
      <c r="D6" s="80">
        <v>0.92</v>
      </c>
      <c r="E6" s="80">
        <v>0.86</v>
      </c>
      <c r="F6" s="80">
        <v>0.77</v>
      </c>
      <c r="G6" s="80">
        <v>0.74</v>
      </c>
      <c r="H6" s="80">
        <v>0.61</v>
      </c>
      <c r="I6" s="80">
        <v>0.53</v>
      </c>
      <c r="J6" s="79">
        <v>0.86</v>
      </c>
    </row>
    <row r="7" spans="1:10" x14ac:dyDescent="0.2">
      <c r="A7" s="85" t="s">
        <v>114</v>
      </c>
      <c r="B7" s="80">
        <v>0.99</v>
      </c>
      <c r="C7" s="80">
        <v>0.99</v>
      </c>
      <c r="D7" s="80">
        <v>0.98</v>
      </c>
      <c r="E7" s="80">
        <v>0.96</v>
      </c>
      <c r="F7" s="80">
        <v>0.93</v>
      </c>
      <c r="G7" s="80">
        <v>0.9</v>
      </c>
      <c r="H7" s="80">
        <v>0.9</v>
      </c>
      <c r="I7" s="80">
        <v>0.85</v>
      </c>
      <c r="J7" s="79">
        <v>0.96</v>
      </c>
    </row>
    <row r="8" spans="1:10" x14ac:dyDescent="0.2">
      <c r="A8" s="85" t="s">
        <v>113</v>
      </c>
      <c r="B8" s="80">
        <v>0.95</v>
      </c>
      <c r="C8" s="80">
        <v>0.95</v>
      </c>
      <c r="D8" s="80">
        <v>0.91</v>
      </c>
      <c r="E8" s="80">
        <v>0.87</v>
      </c>
      <c r="F8" s="80">
        <v>0.83</v>
      </c>
      <c r="G8" s="80">
        <v>0.79</v>
      </c>
      <c r="H8" s="80">
        <v>0.75</v>
      </c>
      <c r="I8" s="80">
        <v>0.64</v>
      </c>
      <c r="J8" s="79">
        <v>0.88</v>
      </c>
    </row>
    <row r="9" spans="1:10" x14ac:dyDescent="0.2">
      <c r="A9" s="85" t="s">
        <v>112</v>
      </c>
      <c r="B9" s="80">
        <v>0.87</v>
      </c>
      <c r="C9" s="80">
        <v>0.86</v>
      </c>
      <c r="D9" s="80">
        <v>0.76</v>
      </c>
      <c r="E9" s="80">
        <v>0.7</v>
      </c>
      <c r="F9" s="80">
        <v>0.6</v>
      </c>
      <c r="G9" s="80">
        <v>0.57999999999999996</v>
      </c>
      <c r="H9" s="80">
        <v>0.47</v>
      </c>
      <c r="I9" s="80">
        <v>0.43</v>
      </c>
      <c r="J9" s="79">
        <v>0.72</v>
      </c>
    </row>
    <row r="10" spans="1:10" x14ac:dyDescent="0.2">
      <c r="A10" s="85" t="s">
        <v>111</v>
      </c>
      <c r="B10" s="80">
        <v>0.87</v>
      </c>
      <c r="C10" s="80">
        <v>0.88</v>
      </c>
      <c r="D10" s="80">
        <v>0.82</v>
      </c>
      <c r="E10" s="80">
        <v>0.8</v>
      </c>
      <c r="F10" s="80">
        <v>0.81</v>
      </c>
      <c r="G10" s="80">
        <v>0.85</v>
      </c>
      <c r="H10" s="80">
        <v>0.81</v>
      </c>
      <c r="I10" s="80">
        <v>0.86</v>
      </c>
      <c r="J10" s="79">
        <v>0.84</v>
      </c>
    </row>
    <row r="11" spans="1:10" x14ac:dyDescent="0.2">
      <c r="A11" s="85" t="s">
        <v>119</v>
      </c>
      <c r="B11" s="80">
        <v>0.78</v>
      </c>
      <c r="C11" s="80">
        <v>0.76</v>
      </c>
      <c r="D11" s="80">
        <v>0.66</v>
      </c>
      <c r="E11" s="80">
        <v>0.61</v>
      </c>
      <c r="F11" s="80">
        <v>0.52</v>
      </c>
      <c r="G11" s="80">
        <v>0.52</v>
      </c>
      <c r="H11" s="80">
        <v>0.4</v>
      </c>
      <c r="I11" s="80">
        <v>0.22</v>
      </c>
      <c r="J11" s="79">
        <v>0.63</v>
      </c>
    </row>
    <row r="12" spans="1:10" x14ac:dyDescent="0.2">
      <c r="B12" s="83"/>
      <c r="C12" s="83"/>
      <c r="D12" s="83"/>
      <c r="E12" s="83"/>
      <c r="F12" s="83"/>
      <c r="G12" s="83"/>
      <c r="H12" s="83"/>
      <c r="I12" s="83"/>
      <c r="J12" s="83"/>
    </row>
    <row r="13" spans="1:10" x14ac:dyDescent="0.2">
      <c r="A13" s="8"/>
      <c r="B13" s="300" t="s">
        <v>94</v>
      </c>
      <c r="C13" s="300"/>
      <c r="D13" s="300"/>
      <c r="E13" s="300"/>
      <c r="F13" s="300"/>
      <c r="G13" s="300"/>
      <c r="H13" s="300"/>
      <c r="I13" s="300"/>
      <c r="J13" s="300"/>
    </row>
    <row r="14" spans="1:10" x14ac:dyDescent="0.2">
      <c r="A14" s="78" t="s">
        <v>118</v>
      </c>
      <c r="B14" s="38" t="s">
        <v>117</v>
      </c>
      <c r="C14" s="38" t="s">
        <v>80</v>
      </c>
      <c r="D14" s="38" t="s">
        <v>81</v>
      </c>
      <c r="E14" s="38" t="s">
        <v>82</v>
      </c>
      <c r="F14" s="38" t="s">
        <v>83</v>
      </c>
      <c r="G14" s="38" t="s">
        <v>3</v>
      </c>
      <c r="H14" s="38" t="s">
        <v>4</v>
      </c>
      <c r="I14" s="38" t="s">
        <v>5</v>
      </c>
      <c r="J14" s="84" t="s">
        <v>116</v>
      </c>
    </row>
    <row r="15" spans="1:10" x14ac:dyDescent="0.2">
      <c r="A15" s="81" t="s">
        <v>115</v>
      </c>
      <c r="B15" s="80">
        <v>0.95</v>
      </c>
      <c r="C15" s="80">
        <v>0.96</v>
      </c>
      <c r="D15" s="80">
        <v>0.9</v>
      </c>
      <c r="E15" s="80">
        <v>0.85</v>
      </c>
      <c r="F15" s="80">
        <v>0.77</v>
      </c>
      <c r="G15" s="80">
        <v>0.7</v>
      </c>
      <c r="H15" s="80">
        <v>0.53</v>
      </c>
      <c r="I15" s="80">
        <v>0.31</v>
      </c>
      <c r="J15" s="79">
        <v>0.83</v>
      </c>
    </row>
    <row r="16" spans="1:10" x14ac:dyDescent="0.2">
      <c r="A16" s="81" t="s">
        <v>114</v>
      </c>
      <c r="B16" s="80">
        <v>0.98</v>
      </c>
      <c r="C16" s="80">
        <v>0.99</v>
      </c>
      <c r="D16" s="80">
        <v>0.97</v>
      </c>
      <c r="E16" s="80">
        <v>0.95</v>
      </c>
      <c r="F16" s="80">
        <v>0.93</v>
      </c>
      <c r="G16" s="80">
        <v>0.93</v>
      </c>
      <c r="H16" s="80">
        <v>0.88</v>
      </c>
      <c r="I16" s="80">
        <v>0.69</v>
      </c>
      <c r="J16" s="79">
        <v>0.95</v>
      </c>
    </row>
    <row r="17" spans="1:10" x14ac:dyDescent="0.2">
      <c r="A17" s="81" t="s">
        <v>113</v>
      </c>
      <c r="B17" s="80">
        <v>0.93</v>
      </c>
      <c r="C17" s="80">
        <v>0.93</v>
      </c>
      <c r="D17" s="80">
        <v>0.89</v>
      </c>
      <c r="E17" s="80">
        <v>0.83</v>
      </c>
      <c r="F17" s="80">
        <v>0.79</v>
      </c>
      <c r="G17" s="80">
        <v>0.76</v>
      </c>
      <c r="H17" s="80">
        <v>0.63</v>
      </c>
      <c r="I17" s="80">
        <v>0.46</v>
      </c>
      <c r="J17" s="79">
        <v>0.84</v>
      </c>
    </row>
    <row r="18" spans="1:10" x14ac:dyDescent="0.2">
      <c r="A18" s="81" t="s">
        <v>112</v>
      </c>
      <c r="B18" s="80">
        <v>0.85</v>
      </c>
      <c r="C18" s="80">
        <v>0.82</v>
      </c>
      <c r="D18" s="80">
        <v>0.74</v>
      </c>
      <c r="E18" s="80">
        <v>0.65</v>
      </c>
      <c r="F18" s="80">
        <v>0.52</v>
      </c>
      <c r="G18" s="80">
        <v>0.47</v>
      </c>
      <c r="H18" s="80">
        <v>0.35</v>
      </c>
      <c r="I18" s="80">
        <v>0.38</v>
      </c>
      <c r="J18" s="79">
        <v>0.66</v>
      </c>
    </row>
    <row r="19" spans="1:10" x14ac:dyDescent="0.2">
      <c r="A19" s="81" t="s">
        <v>111</v>
      </c>
      <c r="B19" s="80">
        <v>0.79</v>
      </c>
      <c r="C19" s="80">
        <v>0.84</v>
      </c>
      <c r="D19" s="80">
        <v>0.75</v>
      </c>
      <c r="E19" s="80">
        <v>0.75</v>
      </c>
      <c r="F19" s="80">
        <v>0.75</v>
      </c>
      <c r="G19" s="80">
        <v>0.78</v>
      </c>
      <c r="H19" s="80">
        <v>0.73</v>
      </c>
      <c r="I19" s="80">
        <v>0.72</v>
      </c>
      <c r="J19" s="79">
        <v>0.77</v>
      </c>
    </row>
    <row r="20" spans="1:10" x14ac:dyDescent="0.2">
      <c r="A20" s="81" t="s">
        <v>110</v>
      </c>
      <c r="B20" s="80">
        <v>0.68</v>
      </c>
      <c r="C20" s="80">
        <v>0.7</v>
      </c>
      <c r="D20" s="80">
        <v>0.61</v>
      </c>
      <c r="E20" s="80">
        <v>0.56000000000000005</v>
      </c>
      <c r="F20" s="80">
        <v>0.42</v>
      </c>
      <c r="G20" s="80">
        <v>0.41</v>
      </c>
      <c r="H20" s="80">
        <v>0.27</v>
      </c>
      <c r="I20" s="80">
        <v>0.22</v>
      </c>
      <c r="J20" s="79">
        <v>0.55000000000000004</v>
      </c>
    </row>
    <row r="21" spans="1:10" x14ac:dyDescent="0.2">
      <c r="A21" s="39"/>
      <c r="B21" s="146"/>
      <c r="C21" s="146"/>
      <c r="D21" s="146"/>
      <c r="E21" s="146"/>
      <c r="F21" s="146"/>
      <c r="G21" s="146"/>
      <c r="H21" s="146"/>
      <c r="I21" s="146"/>
      <c r="J21" s="146"/>
    </row>
    <row r="22" spans="1:10" x14ac:dyDescent="0.2">
      <c r="A22" s="136"/>
      <c r="B22" s="318" t="s">
        <v>94</v>
      </c>
      <c r="C22" s="318"/>
      <c r="D22" s="318"/>
      <c r="E22" s="318"/>
      <c r="F22" s="318"/>
      <c r="G22" s="318"/>
      <c r="H22" s="318"/>
      <c r="I22" s="318"/>
      <c r="J22" s="318"/>
    </row>
    <row r="23" spans="1:10" x14ac:dyDescent="0.2">
      <c r="A23" s="78" t="s">
        <v>120</v>
      </c>
      <c r="B23" s="77" t="s">
        <v>117</v>
      </c>
      <c r="C23" s="77" t="s">
        <v>80</v>
      </c>
      <c r="D23" s="77" t="s">
        <v>81</v>
      </c>
      <c r="E23" s="77" t="s">
        <v>82</v>
      </c>
      <c r="F23" s="77" t="s">
        <v>83</v>
      </c>
      <c r="G23" s="77" t="s">
        <v>3</v>
      </c>
      <c r="H23" s="77" t="s">
        <v>4</v>
      </c>
      <c r="I23" s="77" t="s">
        <v>5</v>
      </c>
      <c r="J23" s="76" t="s">
        <v>116</v>
      </c>
    </row>
    <row r="24" spans="1:10" x14ac:dyDescent="0.2">
      <c r="A24" s="85" t="s">
        <v>514</v>
      </c>
      <c r="B24" s="80">
        <v>0.04</v>
      </c>
      <c r="C24" s="80">
        <v>0.05</v>
      </c>
      <c r="D24" s="80">
        <v>0.08</v>
      </c>
      <c r="E24" s="80">
        <v>0.13</v>
      </c>
      <c r="F24" s="80">
        <v>0.23</v>
      </c>
      <c r="G24" s="80">
        <v>0.26</v>
      </c>
      <c r="H24" s="80">
        <v>0.39</v>
      </c>
      <c r="I24" s="80">
        <v>0.47</v>
      </c>
      <c r="J24" s="80">
        <v>0.14000000000000001</v>
      </c>
    </row>
    <row r="25" spans="1:10" x14ac:dyDescent="0.2">
      <c r="A25" s="85" t="s">
        <v>515</v>
      </c>
      <c r="B25" s="80">
        <v>0.01</v>
      </c>
      <c r="C25" s="80">
        <v>0.01</v>
      </c>
      <c r="D25" s="80">
        <v>0.02</v>
      </c>
      <c r="E25" s="80">
        <v>0.04</v>
      </c>
      <c r="F25" s="80">
        <v>7.0000000000000007E-2</v>
      </c>
      <c r="G25" s="80">
        <v>0.11</v>
      </c>
      <c r="H25" s="80">
        <v>0.1</v>
      </c>
      <c r="I25" s="80">
        <v>0.15</v>
      </c>
      <c r="J25" s="80">
        <v>0.04</v>
      </c>
    </row>
    <row r="26" spans="1:10" x14ac:dyDescent="0.2">
      <c r="A26" s="85" t="s">
        <v>516</v>
      </c>
      <c r="B26" s="80">
        <v>0.05</v>
      </c>
      <c r="C26" s="80">
        <v>0.05</v>
      </c>
      <c r="D26" s="80">
        <v>0.09</v>
      </c>
      <c r="E26" s="80">
        <v>0.14000000000000001</v>
      </c>
      <c r="F26" s="80">
        <v>0.17</v>
      </c>
      <c r="G26" s="80">
        <v>0.21</v>
      </c>
      <c r="H26" s="80">
        <v>0.26</v>
      </c>
      <c r="I26" s="80">
        <f>1-I8</f>
        <v>0.36</v>
      </c>
      <c r="J26" s="80">
        <f>1-J8</f>
        <v>0.12</v>
      </c>
    </row>
    <row r="27" spans="1:10" x14ac:dyDescent="0.2">
      <c r="A27" s="85" t="s">
        <v>517</v>
      </c>
      <c r="B27" s="80">
        <v>0.14000000000000001</v>
      </c>
      <c r="C27" s="80">
        <v>0.14000000000000001</v>
      </c>
      <c r="D27" s="80">
        <v>0.24</v>
      </c>
      <c r="E27" s="80">
        <v>0.28999999999999998</v>
      </c>
      <c r="F27" s="80">
        <v>0.41</v>
      </c>
      <c r="G27" s="80">
        <v>0.42</v>
      </c>
      <c r="H27" s="80">
        <v>0.53</v>
      </c>
      <c r="I27" s="80">
        <v>0.56999999999999995</v>
      </c>
      <c r="J27" s="80">
        <v>0.28000000000000003</v>
      </c>
    </row>
    <row r="28" spans="1:10" x14ac:dyDescent="0.2">
      <c r="A28" s="85" t="s">
        <v>518</v>
      </c>
      <c r="B28" s="80">
        <v>0.14000000000000001</v>
      </c>
      <c r="C28" s="80">
        <v>0.12</v>
      </c>
      <c r="D28" s="80">
        <v>0.17</v>
      </c>
      <c r="E28" s="80">
        <v>0.2</v>
      </c>
      <c r="F28" s="80">
        <v>0.19</v>
      </c>
      <c r="G28" s="80">
        <v>0.14000000000000001</v>
      </c>
      <c r="H28" s="80">
        <v>0.18</v>
      </c>
      <c r="I28" s="80">
        <v>0.13</v>
      </c>
      <c r="J28" s="80">
        <v>0.16</v>
      </c>
    </row>
    <row r="29" spans="1:10" x14ac:dyDescent="0.2">
      <c r="B29" s="83"/>
      <c r="C29" s="83"/>
      <c r="D29" s="83"/>
      <c r="E29" s="83"/>
      <c r="F29" s="83"/>
      <c r="G29" s="83"/>
      <c r="H29" s="83"/>
      <c r="I29" s="83"/>
      <c r="J29" s="83"/>
    </row>
    <row r="30" spans="1:10" x14ac:dyDescent="0.2">
      <c r="A30" s="8"/>
      <c r="B30" s="300" t="s">
        <v>94</v>
      </c>
      <c r="C30" s="300"/>
      <c r="D30" s="300"/>
      <c r="E30" s="300"/>
      <c r="F30" s="300"/>
      <c r="G30" s="300"/>
      <c r="H30" s="300"/>
      <c r="I30" s="300"/>
      <c r="J30" s="300"/>
    </row>
    <row r="31" spans="1:10" x14ac:dyDescent="0.2">
      <c r="A31" s="78" t="s">
        <v>118</v>
      </c>
      <c r="B31" s="38" t="s">
        <v>117</v>
      </c>
      <c r="C31" s="38" t="s">
        <v>80</v>
      </c>
      <c r="D31" s="38" t="s">
        <v>81</v>
      </c>
      <c r="E31" s="38" t="s">
        <v>82</v>
      </c>
      <c r="F31" s="38" t="s">
        <v>83</v>
      </c>
      <c r="G31" s="38" t="s">
        <v>3</v>
      </c>
      <c r="H31" s="38" t="s">
        <v>4</v>
      </c>
      <c r="I31" s="38" t="s">
        <v>5</v>
      </c>
      <c r="J31" s="84" t="s">
        <v>116</v>
      </c>
    </row>
    <row r="32" spans="1:10" x14ac:dyDescent="0.2">
      <c r="A32" s="85" t="s">
        <v>514</v>
      </c>
      <c r="B32" s="80">
        <v>0.04</v>
      </c>
      <c r="C32" s="80">
        <v>0.04</v>
      </c>
      <c r="D32" s="80">
        <v>0.09</v>
      </c>
      <c r="E32" s="80">
        <v>0.15</v>
      </c>
      <c r="F32" s="80">
        <v>0.23</v>
      </c>
      <c r="G32" s="80">
        <v>0.3</v>
      </c>
      <c r="H32" s="80">
        <v>0.47</v>
      </c>
      <c r="I32" s="80">
        <v>0.69</v>
      </c>
      <c r="J32" s="80">
        <v>0.17</v>
      </c>
    </row>
    <row r="33" spans="1:10" x14ac:dyDescent="0.2">
      <c r="A33" s="85" t="s">
        <v>515</v>
      </c>
      <c r="B33" s="80">
        <v>0.01</v>
      </c>
      <c r="C33" s="80">
        <v>0.01</v>
      </c>
      <c r="D33" s="80">
        <v>0.03</v>
      </c>
      <c r="E33" s="80">
        <v>0.05</v>
      </c>
      <c r="F33" s="80">
        <v>7.0000000000000007E-2</v>
      </c>
      <c r="G33" s="80">
        <v>0.06</v>
      </c>
      <c r="H33" s="80">
        <v>0.12</v>
      </c>
      <c r="I33" s="80">
        <v>0.31</v>
      </c>
      <c r="J33" s="80">
        <v>0.05</v>
      </c>
    </row>
    <row r="34" spans="1:10" x14ac:dyDescent="0.2">
      <c r="A34" s="85" t="s">
        <v>516</v>
      </c>
      <c r="B34" s="80">
        <v>7.0000000000000007E-2</v>
      </c>
      <c r="C34" s="80">
        <v>0.06</v>
      </c>
      <c r="D34" s="80">
        <v>0.11</v>
      </c>
      <c r="E34" s="80">
        <v>0.17</v>
      </c>
      <c r="F34" s="80">
        <v>0.01</v>
      </c>
      <c r="G34" s="80">
        <v>0.24</v>
      </c>
      <c r="H34" s="80">
        <v>0.37</v>
      </c>
      <c r="I34" s="80">
        <v>0.54</v>
      </c>
      <c r="J34" s="80">
        <v>0.17</v>
      </c>
    </row>
    <row r="35" spans="1:10" x14ac:dyDescent="0.2">
      <c r="A35" s="85" t="s">
        <v>517</v>
      </c>
      <c r="B35" s="80">
        <v>0.14000000000000001</v>
      </c>
      <c r="C35" s="80">
        <v>0.18</v>
      </c>
      <c r="D35" s="80">
        <v>0.26</v>
      </c>
      <c r="E35" s="80">
        <v>0.35</v>
      </c>
      <c r="F35" s="80">
        <v>0.48</v>
      </c>
      <c r="G35" s="80">
        <v>0.53</v>
      </c>
      <c r="H35" s="80">
        <v>0.65</v>
      </c>
      <c r="I35" s="80">
        <v>0.62</v>
      </c>
      <c r="J35" s="80">
        <v>0.34</v>
      </c>
    </row>
    <row r="36" spans="1:10" x14ac:dyDescent="0.2">
      <c r="A36" s="85" t="s">
        <v>518</v>
      </c>
      <c r="B36" s="80">
        <v>0.18</v>
      </c>
      <c r="C36" s="80">
        <v>0.18</v>
      </c>
      <c r="D36" s="80">
        <v>0.25</v>
      </c>
      <c r="E36" s="80">
        <v>0.24</v>
      </c>
      <c r="F36" s="80">
        <v>0.25</v>
      </c>
      <c r="G36" s="80">
        <v>0.22</v>
      </c>
      <c r="H36" s="80">
        <v>0.27</v>
      </c>
      <c r="I36" s="80">
        <v>0.28000000000000003</v>
      </c>
      <c r="J36" s="80">
        <v>0.22</v>
      </c>
    </row>
    <row r="37" spans="1:10" x14ac:dyDescent="0.2">
      <c r="A37" s="39"/>
      <c r="B37" s="146"/>
      <c r="C37" s="146"/>
      <c r="D37" s="146"/>
      <c r="E37" s="146"/>
      <c r="F37" s="146"/>
      <c r="G37" s="146"/>
      <c r="H37" s="146"/>
      <c r="I37" s="146"/>
      <c r="J37" s="146"/>
    </row>
    <row r="38" spans="1:10" x14ac:dyDescent="0.2">
      <c r="A38" s="39"/>
      <c r="B38" s="146"/>
      <c r="C38" s="146"/>
      <c r="D38" s="146"/>
      <c r="E38" s="146"/>
      <c r="F38" s="146"/>
      <c r="G38" s="146"/>
      <c r="H38" s="146"/>
      <c r="I38" s="146"/>
      <c r="J38" s="146"/>
    </row>
    <row r="39" spans="1:10" x14ac:dyDescent="0.2">
      <c r="A39" s="39"/>
      <c r="B39" s="146"/>
      <c r="C39" s="146"/>
      <c r="D39" s="146"/>
      <c r="E39" s="146"/>
      <c r="F39" s="146"/>
      <c r="G39" s="146"/>
      <c r="H39" s="146"/>
      <c r="I39" s="146"/>
      <c r="J39" s="146"/>
    </row>
    <row r="40" spans="1:10" x14ac:dyDescent="0.2">
      <c r="B40" s="83"/>
      <c r="C40" s="83"/>
      <c r="D40" s="83"/>
      <c r="E40" s="83"/>
      <c r="F40" s="83"/>
      <c r="G40" s="83"/>
      <c r="H40" s="83"/>
      <c r="I40" s="83"/>
      <c r="J40" s="83"/>
    </row>
    <row r="71" spans="1:1" x14ac:dyDescent="0.2">
      <c r="A71" t="s">
        <v>470</v>
      </c>
    </row>
    <row r="72" spans="1:1" x14ac:dyDescent="0.2">
      <c r="A72" t="s">
        <v>122</v>
      </c>
    </row>
    <row r="73" spans="1:1" x14ac:dyDescent="0.2">
      <c r="A73" t="s">
        <v>121</v>
      </c>
    </row>
    <row r="74" spans="1:1" s="10" customFormat="1" x14ac:dyDescent="0.2">
      <c r="A74" s="10" t="s">
        <v>46</v>
      </c>
    </row>
    <row r="75" spans="1:1" x14ac:dyDescent="0.2">
      <c r="A75" t="s">
        <v>496</v>
      </c>
    </row>
    <row r="76" spans="1:1" ht="15" x14ac:dyDescent="0.25">
      <c r="A76" s="36" t="s">
        <v>85</v>
      </c>
    </row>
  </sheetData>
  <mergeCells count="5">
    <mergeCell ref="B4:J4"/>
    <mergeCell ref="B13:J13"/>
    <mergeCell ref="B3:J3"/>
    <mergeCell ref="B22:J22"/>
    <mergeCell ref="B30:J30"/>
  </mergeCells>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showGridLines="0" zoomScale="70" zoomScaleNormal="70" workbookViewId="0">
      <selection activeCell="A2" sqref="A2"/>
    </sheetView>
  </sheetViews>
  <sheetFormatPr defaultRowHeight="14.25" x14ac:dyDescent="0.2"/>
  <cols>
    <col min="1" max="1" width="20.875" customWidth="1"/>
    <col min="2" max="2" width="17.875" customWidth="1"/>
    <col min="3" max="4" width="17.875" style="195" customWidth="1"/>
    <col min="5" max="5" width="8.75" bestFit="1" customWidth="1"/>
    <col min="6" max="6" width="6.75" bestFit="1" customWidth="1"/>
  </cols>
  <sheetData>
    <row r="1" spans="1:23" ht="16.5" customHeight="1" x14ac:dyDescent="0.25">
      <c r="A1" s="321" t="s">
        <v>605</v>
      </c>
      <c r="B1" s="321"/>
      <c r="C1" s="321"/>
      <c r="D1" s="321"/>
      <c r="E1" s="321"/>
      <c r="F1" s="321"/>
      <c r="I1" s="208"/>
      <c r="J1" s="208"/>
      <c r="K1" s="208"/>
      <c r="L1" s="208"/>
      <c r="M1" s="208"/>
      <c r="N1" s="208"/>
      <c r="O1" s="208"/>
      <c r="P1" s="208"/>
      <c r="Q1" s="208"/>
      <c r="R1" s="208"/>
      <c r="S1" s="208"/>
      <c r="T1" s="208"/>
      <c r="U1" s="208"/>
      <c r="V1" s="208"/>
      <c r="W1" s="208"/>
    </row>
    <row r="2" spans="1:23" ht="15" customHeight="1" x14ac:dyDescent="0.25">
      <c r="A2" s="46"/>
      <c r="I2" s="208"/>
      <c r="J2" s="208"/>
      <c r="K2" s="208"/>
      <c r="L2" s="208"/>
      <c r="M2" s="208"/>
      <c r="N2" s="208"/>
      <c r="O2" s="208"/>
      <c r="P2" s="208"/>
      <c r="Q2" s="208"/>
      <c r="R2" s="208"/>
      <c r="S2" s="208"/>
      <c r="T2" s="208"/>
      <c r="U2" s="208"/>
      <c r="V2" s="208"/>
      <c r="W2" s="208"/>
    </row>
    <row r="3" spans="1:23" x14ac:dyDescent="0.2">
      <c r="A3" s="69"/>
      <c r="B3" s="320">
        <v>2012</v>
      </c>
      <c r="C3" s="320"/>
      <c r="D3" s="320"/>
      <c r="E3" s="320"/>
      <c r="F3" s="320"/>
      <c r="I3" s="208"/>
      <c r="J3" s="208"/>
      <c r="K3" s="208"/>
      <c r="L3" s="208"/>
      <c r="M3" s="208"/>
      <c r="N3" s="208"/>
      <c r="O3" s="208"/>
      <c r="P3" s="208"/>
      <c r="Q3" s="208"/>
      <c r="R3" s="208"/>
      <c r="S3" s="208"/>
      <c r="T3" s="208"/>
      <c r="U3" s="208"/>
      <c r="V3" s="208"/>
      <c r="W3" s="208"/>
    </row>
    <row r="4" spans="1:23" ht="28.5" x14ac:dyDescent="0.2">
      <c r="A4" s="78" t="s">
        <v>45</v>
      </c>
      <c r="B4" s="297" t="s">
        <v>584</v>
      </c>
      <c r="C4" s="297" t="s">
        <v>583</v>
      </c>
      <c r="D4" s="297" t="s">
        <v>604</v>
      </c>
      <c r="E4" s="298" t="s">
        <v>124</v>
      </c>
      <c r="F4" s="299" t="s">
        <v>123</v>
      </c>
      <c r="I4" s="208"/>
      <c r="J4" s="208"/>
      <c r="K4" s="208"/>
      <c r="L4" s="208"/>
      <c r="M4" s="208"/>
      <c r="N4" s="208"/>
      <c r="O4" s="208"/>
      <c r="P4" s="208"/>
      <c r="Q4" s="208"/>
      <c r="R4" s="208"/>
      <c r="S4" s="208"/>
      <c r="T4" s="208"/>
      <c r="U4" s="208"/>
      <c r="V4" s="208"/>
      <c r="W4" s="208"/>
    </row>
    <row r="5" spans="1:23" x14ac:dyDescent="0.2">
      <c r="A5" s="81" t="s">
        <v>117</v>
      </c>
      <c r="B5" s="88">
        <v>0.13061445000000002</v>
      </c>
      <c r="C5" s="88">
        <v>0.23218377000000001</v>
      </c>
      <c r="D5" s="88">
        <f>C5+B5</f>
        <v>0.36279822000000006</v>
      </c>
      <c r="E5" s="87">
        <v>24.479099999999999</v>
      </c>
      <c r="F5" s="86">
        <v>0.39612658399999995</v>
      </c>
      <c r="I5" s="208"/>
      <c r="J5" s="208"/>
      <c r="K5" s="208"/>
      <c r="L5" s="208"/>
      <c r="M5" s="208"/>
      <c r="N5" s="208"/>
      <c r="O5" s="208"/>
      <c r="P5" s="208"/>
      <c r="Q5" s="208"/>
      <c r="R5" s="208"/>
      <c r="S5" s="208"/>
      <c r="T5" s="208"/>
      <c r="U5" s="208"/>
      <c r="V5" s="208"/>
      <c r="W5" s="208"/>
    </row>
    <row r="6" spans="1:23" x14ac:dyDescent="0.2">
      <c r="A6" s="81" t="s">
        <v>80</v>
      </c>
      <c r="B6" s="88">
        <v>0.17859427</v>
      </c>
      <c r="C6" s="88">
        <v>0.33407801999999998</v>
      </c>
      <c r="D6" s="88">
        <f t="shared" ref="D6:D11" si="0">C6+B6</f>
        <v>0.51267229000000003</v>
      </c>
      <c r="E6" s="87">
        <v>26.133400000000002</v>
      </c>
      <c r="F6" s="90">
        <v>0.36349807199999995</v>
      </c>
      <c r="I6" s="208"/>
      <c r="J6" s="208"/>
      <c r="K6" s="208"/>
      <c r="L6" s="208"/>
      <c r="M6" s="208"/>
      <c r="N6" s="208"/>
      <c r="O6" s="208"/>
      <c r="P6" s="208"/>
      <c r="Q6" s="208"/>
      <c r="R6" s="208"/>
      <c r="S6" s="208"/>
      <c r="T6" s="208"/>
      <c r="U6" s="208"/>
      <c r="V6" s="208"/>
      <c r="W6" s="208"/>
    </row>
    <row r="7" spans="1:23" x14ac:dyDescent="0.2">
      <c r="A7" s="81" t="s">
        <v>81</v>
      </c>
      <c r="B7" s="88">
        <v>0.24834402</v>
      </c>
      <c r="C7" s="88">
        <v>0.38998527000000005</v>
      </c>
      <c r="D7" s="88">
        <f t="shared" si="0"/>
        <v>0.63832929000000005</v>
      </c>
      <c r="E7" s="89">
        <v>27.340669999999999</v>
      </c>
      <c r="F7" s="86">
        <v>0.33286150799999997</v>
      </c>
      <c r="I7" s="208"/>
      <c r="J7" s="208"/>
      <c r="K7" s="208"/>
      <c r="L7" s="208"/>
      <c r="M7" s="208"/>
      <c r="N7" s="208"/>
      <c r="O7" s="208"/>
      <c r="P7" s="208"/>
      <c r="Q7" s="208"/>
      <c r="R7" s="208"/>
      <c r="S7" s="208"/>
      <c r="T7" s="208"/>
      <c r="U7" s="208"/>
      <c r="V7" s="208"/>
      <c r="W7" s="208"/>
    </row>
    <row r="8" spans="1:23" x14ac:dyDescent="0.2">
      <c r="A8" s="81" t="s">
        <v>82</v>
      </c>
      <c r="B8" s="88">
        <v>0.30762656999999999</v>
      </c>
      <c r="C8" s="88">
        <v>0.41432425000000001</v>
      </c>
      <c r="D8" s="88">
        <f t="shared" si="0"/>
        <v>0.72195081999999999</v>
      </c>
      <c r="E8" s="87">
        <v>28.26004</v>
      </c>
      <c r="F8" s="86">
        <v>0.33558551600000003</v>
      </c>
      <c r="I8" s="208"/>
      <c r="J8" s="208"/>
      <c r="K8" s="208"/>
      <c r="L8" s="208"/>
      <c r="M8" s="208"/>
      <c r="N8" s="208"/>
      <c r="O8" s="208"/>
      <c r="P8" s="208"/>
      <c r="Q8" s="208"/>
      <c r="R8" s="208"/>
      <c r="S8" s="208"/>
      <c r="T8" s="208"/>
      <c r="U8" s="208"/>
      <c r="V8" s="208"/>
      <c r="W8" s="208"/>
    </row>
    <row r="9" spans="1:23" x14ac:dyDescent="0.2">
      <c r="A9" s="81" t="s">
        <v>83</v>
      </c>
      <c r="B9" s="88">
        <v>0.30650511000000003</v>
      </c>
      <c r="C9" s="88">
        <v>0.42336056</v>
      </c>
      <c r="D9" s="88">
        <f t="shared" si="0"/>
        <v>0.72986567000000002</v>
      </c>
      <c r="E9" s="87">
        <v>28.33173</v>
      </c>
      <c r="F9" s="86">
        <v>0.32951676799999996</v>
      </c>
      <c r="I9" s="208"/>
      <c r="J9" s="208"/>
      <c r="K9" s="208"/>
      <c r="L9" s="208"/>
      <c r="M9" s="208"/>
      <c r="N9" s="208"/>
      <c r="O9" s="208"/>
      <c r="P9" s="208"/>
      <c r="Q9" s="208"/>
      <c r="R9" s="208"/>
      <c r="S9" s="208"/>
      <c r="T9" s="208"/>
      <c r="U9" s="208"/>
      <c r="V9" s="208"/>
      <c r="W9" s="208"/>
    </row>
    <row r="10" spans="1:23" x14ac:dyDescent="0.2">
      <c r="A10" s="81" t="s">
        <v>3</v>
      </c>
      <c r="B10" s="88">
        <v>0.32666845</v>
      </c>
      <c r="C10" s="88">
        <v>0.40314166999999995</v>
      </c>
      <c r="D10" s="88">
        <f t="shared" si="0"/>
        <v>0.72981012000000001</v>
      </c>
      <c r="E10" s="87">
        <v>28.28314</v>
      </c>
      <c r="F10" s="86">
        <v>0.328584396</v>
      </c>
      <c r="I10" s="208"/>
      <c r="J10" s="208"/>
      <c r="K10" s="208"/>
      <c r="L10" s="208"/>
      <c r="M10" s="208"/>
      <c r="N10" s="208"/>
      <c r="O10" s="208"/>
      <c r="P10" s="208"/>
      <c r="Q10" s="208"/>
      <c r="R10" s="208"/>
      <c r="S10" s="208"/>
      <c r="T10" s="208"/>
      <c r="U10" s="208"/>
      <c r="V10" s="208"/>
      <c r="W10" s="208"/>
    </row>
    <row r="11" spans="1:23" x14ac:dyDescent="0.2">
      <c r="A11" s="81" t="s">
        <v>84</v>
      </c>
      <c r="B11" s="88">
        <v>0.25951495999999996</v>
      </c>
      <c r="C11" s="88">
        <v>0.44096511999999999</v>
      </c>
      <c r="D11" s="88">
        <f t="shared" si="0"/>
        <v>0.70048007999999995</v>
      </c>
      <c r="E11" s="87">
        <v>27.592610000000001</v>
      </c>
      <c r="F11" s="86">
        <v>0.369976264</v>
      </c>
      <c r="I11" s="208"/>
      <c r="J11" s="208"/>
      <c r="K11" s="208"/>
      <c r="L11" s="208"/>
      <c r="M11" s="208"/>
      <c r="N11" s="208"/>
      <c r="O11" s="208"/>
      <c r="P11" s="208"/>
      <c r="Q11" s="208"/>
      <c r="R11" s="208"/>
      <c r="S11" s="208"/>
      <c r="T11" s="208"/>
      <c r="U11" s="208"/>
      <c r="V11" s="208"/>
      <c r="W11" s="208"/>
    </row>
    <row r="12" spans="1:23" ht="13.5" customHeight="1" x14ac:dyDescent="0.2">
      <c r="I12" s="208"/>
      <c r="J12" s="208"/>
      <c r="K12" s="208"/>
      <c r="L12" s="208"/>
      <c r="M12" s="208"/>
      <c r="N12" s="208"/>
      <c r="O12" s="208"/>
      <c r="P12" s="208"/>
      <c r="Q12" s="208"/>
      <c r="R12" s="208"/>
      <c r="S12" s="208"/>
      <c r="T12" s="208"/>
      <c r="U12" s="208"/>
      <c r="V12" s="208"/>
      <c r="W12" s="208"/>
    </row>
    <row r="13" spans="1:23" x14ac:dyDescent="0.2">
      <c r="I13" s="208"/>
      <c r="J13" s="208"/>
      <c r="K13" s="208"/>
      <c r="L13" s="208"/>
      <c r="M13" s="208"/>
      <c r="N13" s="208"/>
      <c r="O13" s="208"/>
      <c r="P13" s="208"/>
      <c r="Q13" s="208"/>
      <c r="R13" s="208"/>
      <c r="S13" s="208"/>
      <c r="T13" s="208"/>
      <c r="U13" s="208"/>
      <c r="V13" s="208"/>
      <c r="W13" s="208"/>
    </row>
    <row r="14" spans="1:23" x14ac:dyDescent="0.2">
      <c r="I14" s="208"/>
      <c r="J14" s="208"/>
      <c r="K14" s="208"/>
      <c r="L14" s="208"/>
      <c r="M14" s="208"/>
      <c r="N14" s="208"/>
      <c r="O14" s="208"/>
      <c r="P14" s="208"/>
      <c r="Q14" s="208"/>
      <c r="R14" s="208"/>
      <c r="S14" s="208"/>
      <c r="T14" s="208"/>
      <c r="U14" s="208"/>
      <c r="V14" s="208"/>
      <c r="W14" s="208"/>
    </row>
    <row r="15" spans="1:23" x14ac:dyDescent="0.2">
      <c r="I15" s="208"/>
      <c r="J15" s="208"/>
      <c r="K15" s="208"/>
      <c r="L15" s="208"/>
      <c r="M15" s="208"/>
      <c r="N15" s="208"/>
      <c r="O15" s="208"/>
      <c r="P15" s="208"/>
      <c r="Q15" s="208"/>
      <c r="R15" s="208"/>
      <c r="S15" s="208"/>
      <c r="T15" s="208"/>
      <c r="U15" s="208"/>
      <c r="V15" s="208"/>
      <c r="W15" s="208"/>
    </row>
    <row r="16" spans="1:23" x14ac:dyDescent="0.2">
      <c r="I16" s="208"/>
      <c r="J16" s="208"/>
      <c r="K16" s="208"/>
      <c r="L16" s="208"/>
      <c r="M16" s="208"/>
      <c r="N16" s="208"/>
      <c r="O16" s="208"/>
      <c r="P16" s="208"/>
      <c r="Q16" s="208"/>
      <c r="R16" s="208"/>
      <c r="S16" s="208"/>
      <c r="T16" s="208"/>
      <c r="U16" s="208"/>
      <c r="V16" s="208"/>
      <c r="W16" s="208"/>
    </row>
    <row r="17" spans="1:23" x14ac:dyDescent="0.2">
      <c r="A17" t="s">
        <v>496</v>
      </c>
      <c r="I17" s="208"/>
      <c r="J17" s="208"/>
      <c r="K17" s="208"/>
      <c r="L17" s="208"/>
      <c r="M17" s="208"/>
      <c r="N17" s="208"/>
      <c r="O17" s="208"/>
      <c r="P17" s="208"/>
      <c r="Q17" s="208"/>
      <c r="R17" s="208"/>
      <c r="S17" s="208"/>
      <c r="T17" s="208"/>
      <c r="U17" s="208"/>
      <c r="V17" s="208"/>
      <c r="W17" s="208"/>
    </row>
    <row r="18" spans="1:23" ht="15" x14ac:dyDescent="0.25">
      <c r="A18" s="36" t="s">
        <v>85</v>
      </c>
      <c r="I18" s="208"/>
      <c r="J18" s="208"/>
      <c r="K18" s="208"/>
      <c r="L18" s="208"/>
      <c r="M18" s="208"/>
      <c r="N18" s="208"/>
      <c r="O18" s="208"/>
      <c r="P18" s="208"/>
      <c r="Q18" s="208"/>
      <c r="R18" s="208"/>
      <c r="S18" s="208"/>
      <c r="T18" s="208"/>
      <c r="U18" s="208"/>
      <c r="V18" s="208"/>
      <c r="W18" s="208"/>
    </row>
    <row r="19" spans="1:23" x14ac:dyDescent="0.2">
      <c r="I19" s="208"/>
      <c r="J19" s="208"/>
      <c r="K19" s="208"/>
      <c r="L19" s="208"/>
      <c r="M19" s="208"/>
      <c r="N19" s="208"/>
      <c r="O19" s="208"/>
      <c r="P19" s="208"/>
      <c r="Q19" s="208"/>
      <c r="R19" s="208"/>
      <c r="S19" s="208"/>
      <c r="T19" s="208"/>
      <c r="U19" s="208"/>
      <c r="V19" s="208"/>
      <c r="W19" s="208"/>
    </row>
    <row r="20" spans="1:23" x14ac:dyDescent="0.2">
      <c r="I20" s="208"/>
      <c r="J20" s="208"/>
      <c r="K20" s="208"/>
      <c r="L20" s="208"/>
      <c r="M20" s="208"/>
      <c r="N20" s="208"/>
      <c r="O20" s="208"/>
      <c r="P20" s="208"/>
      <c r="Q20" s="208"/>
      <c r="R20" s="208"/>
      <c r="S20" s="208"/>
      <c r="T20" s="208"/>
      <c r="U20" s="208"/>
      <c r="V20" s="208"/>
      <c r="W20" s="208"/>
    </row>
    <row r="21" spans="1:23" x14ac:dyDescent="0.2">
      <c r="I21" s="208"/>
      <c r="J21" s="208"/>
      <c r="K21" s="208"/>
      <c r="L21" s="208"/>
      <c r="M21" s="208"/>
      <c r="N21" s="208"/>
      <c r="O21" s="208"/>
      <c r="P21" s="208"/>
      <c r="Q21" s="208"/>
      <c r="R21" s="208"/>
      <c r="S21" s="208"/>
      <c r="T21" s="208"/>
      <c r="U21" s="208"/>
      <c r="V21" s="208"/>
      <c r="W21" s="208"/>
    </row>
    <row r="22" spans="1:23" x14ac:dyDescent="0.2">
      <c r="I22" s="208"/>
      <c r="J22" s="208"/>
      <c r="K22" s="208"/>
      <c r="L22" s="208"/>
      <c r="M22" s="208"/>
      <c r="N22" s="208"/>
      <c r="O22" s="208"/>
      <c r="P22" s="208"/>
      <c r="Q22" s="208"/>
      <c r="R22" s="208"/>
      <c r="S22" s="208"/>
      <c r="T22" s="208"/>
      <c r="U22" s="208"/>
      <c r="V22" s="208"/>
      <c r="W22" s="208"/>
    </row>
    <row r="23" spans="1:23" x14ac:dyDescent="0.2">
      <c r="I23" s="208"/>
      <c r="J23" s="208"/>
      <c r="K23" s="208"/>
      <c r="L23" s="208"/>
      <c r="M23" s="208"/>
      <c r="N23" s="208"/>
      <c r="O23" s="208"/>
      <c r="P23" s="208"/>
      <c r="Q23" s="208"/>
      <c r="R23" s="208"/>
      <c r="S23" s="208"/>
      <c r="T23" s="208"/>
      <c r="U23" s="208"/>
      <c r="V23" s="208"/>
      <c r="W23" s="208"/>
    </row>
    <row r="24" spans="1:23" x14ac:dyDescent="0.2">
      <c r="I24" s="208"/>
      <c r="J24" s="208"/>
      <c r="K24" s="208"/>
      <c r="L24" s="208"/>
      <c r="M24" s="208"/>
      <c r="N24" s="208"/>
      <c r="O24" s="208"/>
      <c r="P24" s="208"/>
      <c r="Q24" s="208"/>
      <c r="R24" s="208"/>
      <c r="S24" s="208"/>
      <c r="T24" s="208"/>
      <c r="U24" s="208"/>
      <c r="V24" s="208"/>
      <c r="W24" s="208"/>
    </row>
    <row r="25" spans="1:23" x14ac:dyDescent="0.2">
      <c r="I25" s="208"/>
      <c r="J25" s="208"/>
      <c r="K25" s="208"/>
      <c r="L25" s="208"/>
      <c r="M25" s="208"/>
      <c r="N25" s="208"/>
      <c r="O25" s="208"/>
      <c r="P25" s="208"/>
      <c r="Q25" s="208"/>
      <c r="R25" s="208"/>
      <c r="S25" s="208"/>
      <c r="T25" s="208"/>
      <c r="U25" s="208"/>
      <c r="V25" s="208"/>
      <c r="W25" s="208"/>
    </row>
  </sheetData>
  <mergeCells count="2">
    <mergeCell ref="B3:F3"/>
    <mergeCell ref="A1:F1"/>
  </mergeCells>
  <pageMargins left="0.7" right="0.7" top="0.75" bottom="0.7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2014-06-26T08:30:00+00:00</PublicationDate>
    <CoverageEndDate xmlns="http://schemas.microsoft.com/sharepoint/v3" xsi:nil="true"/>
    <AssetDescription xmlns="EC08415E-A315-4408-BC27-A51AC3964F15">&lt;div&gt;Tables and Charts&lt;/div&gt;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PUB1436914380</AssetRecordId>
  </documentManagement>
</p:properti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0E178352-3A27-4D48-A956-3100832B5D3D}"/>
</file>

<file path=customXml/itemProps2.xml><?xml version="1.0" encoding="utf-8"?>
<ds:datastoreItem xmlns:ds="http://schemas.openxmlformats.org/officeDocument/2006/customXml" ds:itemID="{F4D41650-E5FF-47D5-992F-DA951B604EBF}"/>
</file>

<file path=customXml/itemProps3.xml><?xml version="1.0" encoding="utf-8"?>
<ds:datastoreItem xmlns:ds="http://schemas.openxmlformats.org/officeDocument/2006/customXml" ds:itemID="{E7918C45-3D37-448D-9FA8-1A5279F7A0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5</vt:i4>
      </vt:variant>
    </vt:vector>
  </HeadingPairs>
  <TitlesOfParts>
    <vt:vector size="28" baseType="lpstr">
      <vt:lpstr>Title sheet</vt:lpstr>
      <vt:lpstr>Historic populations</vt:lpstr>
      <vt:lpstr>Population projections</vt:lpstr>
      <vt:lpstr>Ethinicity of the older pop</vt:lpstr>
      <vt:lpstr>Geographic variation in the old</vt:lpstr>
      <vt:lpstr>Life expectancy in England</vt:lpstr>
      <vt:lpstr>Disability free life expectancy</vt:lpstr>
      <vt:lpstr>General Health 2012</vt:lpstr>
      <vt:lpstr>BMI 2012</vt:lpstr>
      <vt:lpstr>Smoking 2012</vt:lpstr>
      <vt:lpstr>Diabetes 2003-2012</vt:lpstr>
      <vt:lpstr>Dementia</vt:lpstr>
      <vt:lpstr>Cardiovascular disease</vt:lpstr>
      <vt:lpstr>Cancer</vt:lpstr>
      <vt:lpstr>Social care use 2012-13</vt:lpstr>
      <vt:lpstr>Mental Health</vt:lpstr>
      <vt:lpstr>Accessing hospital service</vt:lpstr>
      <vt:lpstr>Hospital admissions</vt:lpstr>
      <vt:lpstr>Resource usage</vt:lpstr>
      <vt:lpstr>Prescribing</vt:lpstr>
      <vt:lpstr>Hospital Services</vt:lpstr>
      <vt:lpstr>Health services staffing</vt:lpstr>
      <vt:lpstr>Common causes of death</vt:lpstr>
      <vt:lpstr>'Disability free life expectancy'!Print_Area</vt:lpstr>
      <vt:lpstr>'Mental Health'!Print_Area</vt:lpstr>
      <vt:lpstr>'Title sheet'!Print_Area</vt:lpstr>
      <vt:lpstr>'Disability free life expectancy'!Print_Titles</vt:lpstr>
      <vt:lpstr>'Geographic variation in the old'!Print_Titles</vt:lpstr>
    </vt:vector>
  </TitlesOfParts>
  <Company>HSCIC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Focus on the Health and Care of Older People - June 2014: Data tables</dc:title>
  <dc:creator>JHope</dc:creator>
  <cp:lastModifiedBy>Franks, Joshua</cp:lastModifiedBy>
  <cp:lastPrinted>2014-06-04T09:39:51Z</cp:lastPrinted>
  <dcterms:created xsi:type="dcterms:W3CDTF">2013-03-06T17:35:49Z</dcterms:created>
  <dcterms:modified xsi:type="dcterms:W3CDTF">2014-06-26T10:24:25Z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